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1600" windowHeight="901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F&amp;O)'!$A$170:$B$381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6" l="1"/>
  <c r="K27" i="6"/>
  <c r="M27" i="6" s="1"/>
  <c r="K146" i="6"/>
  <c r="K140" i="6"/>
  <c r="K139" i="6"/>
  <c r="K145" i="6"/>
  <c r="L10" i="6"/>
  <c r="K10" i="6"/>
  <c r="M10" i="6" s="1"/>
  <c r="P30" i="6" l="1"/>
  <c r="K136" i="6"/>
  <c r="M136" i="6" s="1"/>
  <c r="L74" i="6"/>
  <c r="K74" i="6"/>
  <c r="M74" i="6" s="1"/>
  <c r="L72" i="6"/>
  <c r="K72" i="6"/>
  <c r="M72" i="6" s="1"/>
  <c r="P29" i="6"/>
  <c r="P28" i="6"/>
  <c r="L76" i="6" l="1"/>
  <c r="K76" i="6"/>
  <c r="L75" i="6"/>
  <c r="K75" i="6"/>
  <c r="M75" i="6" s="1"/>
  <c r="K135" i="6"/>
  <c r="M135" i="6" s="1"/>
  <c r="M76" i="6" l="1"/>
  <c r="K134" i="6"/>
  <c r="K133" i="6"/>
  <c r="K132" i="6"/>
  <c r="M132" i="6" s="1"/>
  <c r="K131" i="6" l="1"/>
  <c r="M131" i="6" s="1"/>
  <c r="L14" i="6"/>
  <c r="K14" i="6"/>
  <c r="M14" i="6" l="1"/>
  <c r="K359" i="6"/>
  <c r="L359" i="6" s="1"/>
  <c r="L70" i="6"/>
  <c r="K70" i="6"/>
  <c r="P157" i="6"/>
  <c r="L73" i="6"/>
  <c r="K73" i="6"/>
  <c r="M73" i="6" s="1"/>
  <c r="P26" i="6"/>
  <c r="L71" i="6"/>
  <c r="K71" i="6"/>
  <c r="M71" i="6" l="1"/>
  <c r="M70" i="6"/>
  <c r="K127" i="6"/>
  <c r="K126" i="6"/>
  <c r="L24" i="6"/>
  <c r="K24" i="6"/>
  <c r="M24" i="6" s="1"/>
  <c r="K130" i="6"/>
  <c r="M130" i="6" s="1"/>
  <c r="K380" i="6"/>
  <c r="L380" i="6" s="1"/>
  <c r="P25" i="6" l="1"/>
  <c r="L65" i="6" l="1"/>
  <c r="K65" i="6"/>
  <c r="L69" i="6"/>
  <c r="K69" i="6"/>
  <c r="L68" i="6"/>
  <c r="K68" i="6"/>
  <c r="M68" i="6" s="1"/>
  <c r="L13" i="6"/>
  <c r="K13" i="6"/>
  <c r="L67" i="6"/>
  <c r="K67" i="6"/>
  <c r="M13" i="6" l="1"/>
  <c r="M65" i="6"/>
  <c r="M69" i="6"/>
  <c r="M67" i="6"/>
  <c r="P23" i="6"/>
  <c r="L66" i="6" l="1"/>
  <c r="K66" i="6"/>
  <c r="M66" i="6" l="1"/>
  <c r="L64" i="6"/>
  <c r="K64" i="6"/>
  <c r="L60" i="6"/>
  <c r="K60" i="6"/>
  <c r="K125" i="6"/>
  <c r="K124" i="6"/>
  <c r="K123" i="6"/>
  <c r="M123" i="6" s="1"/>
  <c r="L20" i="6"/>
  <c r="K20" i="6"/>
  <c r="L18" i="6"/>
  <c r="K18" i="6"/>
  <c r="M18" i="6" s="1"/>
  <c r="M60" i="6" l="1"/>
  <c r="M64" i="6"/>
  <c r="M20" i="6"/>
  <c r="K122" i="6"/>
  <c r="M122" i="6" s="1"/>
  <c r="K110" i="6"/>
  <c r="K109" i="6"/>
  <c r="L63" i="6"/>
  <c r="K63" i="6"/>
  <c r="L59" i="6"/>
  <c r="K59" i="6"/>
  <c r="L22" i="6"/>
  <c r="K22" i="6"/>
  <c r="M63" i="6" l="1"/>
  <c r="M59" i="6"/>
  <c r="M22" i="6"/>
  <c r="K62" i="6"/>
  <c r="L61" i="6"/>
  <c r="K61" i="6"/>
  <c r="L58" i="6"/>
  <c r="K58" i="6"/>
  <c r="K121" i="6"/>
  <c r="K120" i="6"/>
  <c r="K119" i="6"/>
  <c r="K118" i="6"/>
  <c r="M58" i="6" l="1"/>
  <c r="L57" i="6"/>
  <c r="K57" i="6"/>
  <c r="K117" i="6"/>
  <c r="M117" i="6" s="1"/>
  <c r="K116" i="6"/>
  <c r="M116" i="6" s="1"/>
  <c r="K114" i="6"/>
  <c r="M114" i="6" s="1"/>
  <c r="K115" i="6"/>
  <c r="M115" i="6" s="1"/>
  <c r="L15" i="6"/>
  <c r="K15" i="6"/>
  <c r="K112" i="6"/>
  <c r="M112" i="6" s="1"/>
  <c r="L56" i="6"/>
  <c r="K56" i="6"/>
  <c r="M56" i="6" s="1"/>
  <c r="M15" i="6" l="1"/>
  <c r="M57" i="6"/>
  <c r="K113" i="6"/>
  <c r="M113" i="6" s="1"/>
  <c r="L16" i="6"/>
  <c r="K16" i="6"/>
  <c r="K105" i="6"/>
  <c r="K104" i="6"/>
  <c r="L53" i="6"/>
  <c r="K53" i="6"/>
  <c r="L52" i="6"/>
  <c r="K52" i="6"/>
  <c r="K49" i="6"/>
  <c r="L17" i="6"/>
  <c r="K17" i="6"/>
  <c r="K108" i="6"/>
  <c r="M108" i="6" s="1"/>
  <c r="L54" i="6"/>
  <c r="K54" i="6"/>
  <c r="L55" i="6"/>
  <c r="K55" i="6"/>
  <c r="K111" i="6"/>
  <c r="M111" i="6" s="1"/>
  <c r="K107" i="6"/>
  <c r="K106" i="6"/>
  <c r="M17" i="6" l="1"/>
  <c r="M16" i="6"/>
  <c r="M53" i="6"/>
  <c r="M55" i="6"/>
  <c r="M52" i="6"/>
  <c r="M54" i="6"/>
  <c r="L51" i="6"/>
  <c r="K51" i="6"/>
  <c r="K103" i="6"/>
  <c r="M103" i="6" s="1"/>
  <c r="K84" i="6"/>
  <c r="K83" i="6"/>
  <c r="L49" i="6"/>
  <c r="L50" i="6"/>
  <c r="K50" i="6"/>
  <c r="M50" i="6" l="1"/>
  <c r="M49" i="6"/>
  <c r="M51" i="6"/>
  <c r="K48" i="6"/>
  <c r="K102" i="6" l="1"/>
  <c r="M102" i="6" s="1"/>
  <c r="K101" i="6"/>
  <c r="K100" i="6"/>
  <c r="L47" i="6"/>
  <c r="K47" i="6"/>
  <c r="L48" i="6"/>
  <c r="M48" i="6" s="1"/>
  <c r="K99" i="6"/>
  <c r="M99" i="6" s="1"/>
  <c r="K94" i="6"/>
  <c r="K93" i="6"/>
  <c r="K91" i="6"/>
  <c r="K92" i="6"/>
  <c r="K98" i="6"/>
  <c r="M98" i="6" s="1"/>
  <c r="P21" i="6"/>
  <c r="M47" i="6" l="1"/>
  <c r="K97" i="6"/>
  <c r="M97" i="6" s="1"/>
  <c r="L12" i="6"/>
  <c r="K12" i="6"/>
  <c r="M12" i="6" l="1"/>
  <c r="L46" i="6"/>
  <c r="K46" i="6"/>
  <c r="M46" i="6" l="1"/>
  <c r="K90" i="6"/>
  <c r="K89" i="6"/>
  <c r="L43" i="6"/>
  <c r="K43" i="6"/>
  <c r="L44" i="6"/>
  <c r="K44" i="6"/>
  <c r="L45" i="6"/>
  <c r="K45" i="6"/>
  <c r="M45" i="6" l="1"/>
  <c r="M44" i="6"/>
  <c r="M43" i="6"/>
  <c r="K95" i="6" l="1"/>
  <c r="M95" i="6" s="1"/>
  <c r="K96" i="6"/>
  <c r="M96" i="6" s="1"/>
  <c r="K88" i="6"/>
  <c r="M88" i="6" s="1"/>
  <c r="K87" i="6"/>
  <c r="M87" i="6" s="1"/>
  <c r="K86" i="6"/>
  <c r="K85" i="6"/>
  <c r="P19" i="6"/>
  <c r="K381" i="6" l="1"/>
  <c r="L381" i="6" s="1"/>
  <c r="K347" i="6" l="1"/>
  <c r="L347" i="6" s="1"/>
  <c r="K366" i="6" l="1"/>
  <c r="L366" i="6" s="1"/>
  <c r="K372" i="6" l="1"/>
  <c r="L372" i="6" s="1"/>
  <c r="K378" i="6" l="1"/>
  <c r="L378" i="6" s="1"/>
  <c r="P11" i="6"/>
  <c r="P155" i="6" l="1"/>
  <c r="K357" i="6" l="1"/>
  <c r="L357" i="6" s="1"/>
  <c r="K367" i="6" l="1"/>
  <c r="L367" i="6" s="1"/>
  <c r="K373" i="6" l="1"/>
  <c r="L373" i="6" s="1"/>
  <c r="K341" i="6" l="1"/>
  <c r="L341" i="6" s="1"/>
  <c r="K342" i="6" l="1"/>
  <c r="L342" i="6" s="1"/>
  <c r="K368" i="6" l="1"/>
  <c r="L368" i="6" s="1"/>
  <c r="K360" i="6" l="1"/>
  <c r="L360" i="6" s="1"/>
  <c r="K364" i="6" l="1"/>
  <c r="L364" i="6" s="1"/>
  <c r="K369" i="6" l="1"/>
  <c r="L369" i="6" s="1"/>
  <c r="K361" i="6" l="1"/>
  <c r="L361" i="6" s="1"/>
  <c r="K355" i="6"/>
  <c r="L355" i="6" s="1"/>
  <c r="K363" i="6" l="1"/>
  <c r="L363" i="6" s="1"/>
  <c r="K351" i="6" l="1"/>
  <c r="L351" i="6" s="1"/>
  <c r="K352" i="6" l="1"/>
  <c r="L352" i="6" s="1"/>
  <c r="K345" i="6"/>
  <c r="L345" i="6" s="1"/>
  <c r="K362" i="6" l="1"/>
  <c r="L362" i="6" s="1"/>
  <c r="K356" i="6"/>
  <c r="L356" i="6" s="1"/>
  <c r="K358" i="6" l="1"/>
  <c r="L358" i="6" s="1"/>
  <c r="L6" i="2" l="1"/>
  <c r="K6" i="3"/>
  <c r="D7" i="5" l="1"/>
  <c r="M7" i="6"/>
  <c r="K353" i="6" l="1"/>
  <c r="L353" i="6" s="1"/>
  <c r="K350" i="6" l="1"/>
  <c r="L350" i="6" s="1"/>
  <c r="K354" i="6" l="1"/>
  <c r="L354" i="6" s="1"/>
  <c r="K349" i="6"/>
  <c r="L349" i="6" s="1"/>
  <c r="K348" i="6"/>
  <c r="L348" i="6" s="1"/>
  <c r="K346" i="6"/>
  <c r="L346" i="6" s="1"/>
  <c r="H344" i="6"/>
  <c r="K344" i="6" s="1"/>
  <c r="L344" i="6" s="1"/>
  <c r="K343" i="6"/>
  <c r="L343" i="6" s="1"/>
  <c r="K340" i="6"/>
  <c r="L340" i="6" s="1"/>
  <c r="K339" i="6"/>
  <c r="L339" i="6" s="1"/>
  <c r="K338" i="6"/>
  <c r="L338" i="6" s="1"/>
  <c r="K337" i="6"/>
  <c r="L337" i="6" s="1"/>
  <c r="K336" i="6"/>
  <c r="L336" i="6" s="1"/>
  <c r="K335" i="6"/>
  <c r="L335" i="6" s="1"/>
  <c r="K334" i="6"/>
  <c r="L334" i="6" s="1"/>
  <c r="K333" i="6"/>
  <c r="L333" i="6" s="1"/>
  <c r="K332" i="6"/>
  <c r="L332" i="6" s="1"/>
  <c r="K331" i="6"/>
  <c r="L331" i="6" s="1"/>
  <c r="K330" i="6"/>
  <c r="L330" i="6" s="1"/>
  <c r="K329" i="6"/>
  <c r="L329" i="6" s="1"/>
  <c r="K328" i="6"/>
  <c r="L328" i="6" s="1"/>
  <c r="K327" i="6"/>
  <c r="L327" i="6" s="1"/>
  <c r="K326" i="6"/>
  <c r="L326" i="6" s="1"/>
  <c r="K325" i="6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F312" i="6"/>
  <c r="K312" i="6" s="1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F306" i="6"/>
  <c r="K306" i="6" s="1"/>
  <c r="L306" i="6" s="1"/>
  <c r="F305" i="6"/>
  <c r="K305" i="6" s="1"/>
  <c r="L305" i="6" s="1"/>
  <c r="K304" i="6"/>
  <c r="L304" i="6" s="1"/>
  <c r="F303" i="6"/>
  <c r="K303" i="6" s="1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7" i="6"/>
  <c r="L287" i="6" s="1"/>
  <c r="K285" i="6"/>
  <c r="L285" i="6" s="1"/>
  <c r="K284" i="6"/>
  <c r="L284" i="6" s="1"/>
  <c r="F283" i="6"/>
  <c r="K283" i="6" s="1"/>
  <c r="L283" i="6" s="1"/>
  <c r="K282" i="6"/>
  <c r="L282" i="6" s="1"/>
  <c r="K279" i="6"/>
  <c r="L279" i="6" s="1"/>
  <c r="K278" i="6"/>
  <c r="L278" i="6" s="1"/>
  <c r="K277" i="6"/>
  <c r="L277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7" i="6"/>
  <c r="L257" i="6" s="1"/>
  <c r="K255" i="6"/>
  <c r="L255" i="6" s="1"/>
  <c r="K253" i="6"/>
  <c r="L253" i="6" s="1"/>
  <c r="K251" i="6"/>
  <c r="L251" i="6" s="1"/>
  <c r="K250" i="6"/>
  <c r="L250" i="6" s="1"/>
  <c r="K249" i="6"/>
  <c r="L249" i="6" s="1"/>
  <c r="K247" i="6"/>
  <c r="L247" i="6" s="1"/>
  <c r="K246" i="6"/>
  <c r="L246" i="6" s="1"/>
  <c r="K245" i="6"/>
  <c r="L245" i="6" s="1"/>
  <c r="K244" i="6"/>
  <c r="K243" i="6"/>
  <c r="L243" i="6" s="1"/>
  <c r="K242" i="6"/>
  <c r="L242" i="6" s="1"/>
  <c r="K240" i="6"/>
  <c r="L240" i="6" s="1"/>
  <c r="K239" i="6"/>
  <c r="L239" i="6" s="1"/>
  <c r="K238" i="6"/>
  <c r="L238" i="6" s="1"/>
  <c r="K237" i="6"/>
  <c r="L237" i="6" s="1"/>
  <c r="K236" i="6"/>
  <c r="L236" i="6" s="1"/>
  <c r="F235" i="6"/>
  <c r="K235" i="6" s="1"/>
  <c r="L235" i="6" s="1"/>
  <c r="H234" i="6"/>
  <c r="K234" i="6" s="1"/>
  <c r="L234" i="6" s="1"/>
  <c r="K231" i="6"/>
  <c r="L231" i="6" s="1"/>
  <c r="K230" i="6"/>
  <c r="L230" i="6" s="1"/>
  <c r="K229" i="6"/>
  <c r="L229" i="6" s="1"/>
  <c r="K228" i="6"/>
  <c r="L228" i="6" s="1"/>
  <c r="K227" i="6"/>
  <c r="L227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H200" i="6"/>
  <c r="K200" i="6" s="1"/>
  <c r="L200" i="6" s="1"/>
  <c r="F199" i="6"/>
  <c r="K199" i="6" s="1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6" i="4"/>
</calcChain>
</file>

<file path=xl/sharedStrings.xml><?xml version="1.0" encoding="utf-8"?>
<sst xmlns="http://schemas.openxmlformats.org/spreadsheetml/2006/main" count="3578" uniqueCount="1294">
  <si>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</si>
  <si>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</si>
  <si>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</si>
  <si>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</si>
  <si>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</si>
  <si>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</si>
  <si>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</si>
  <si>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</si>
  <si>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</si>
  <si>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</si>
  <si>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</si>
  <si>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</si>
  <si>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</si>
  <si>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</si>
  <si>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</si>
  <si>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</si>
  <si>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</si>
  <si>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</si>
  <si>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</si>
  <si>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</si>
  <si>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</si>
  <si>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</si>
  <si>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</si>
  <si>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</si>
  <si>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</si>
  <si>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</si>
  <si>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</si>
  <si>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</si>
  <si>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</si>
  <si>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</si>
  <si>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</si>
  <si>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</si>
  <si>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</si>
  <si>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</si>
  <si>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</si>
  <si>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</si>
  <si>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</si>
  <si>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</si>
  <si>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</si>
  <si>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</si>
  <si>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</si>
  <si>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</si>
  <si>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</si>
  <si>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</si>
  <si>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</si>
  <si>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</si>
  <si>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</si>
  <si>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</si>
  <si>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</si>
  <si>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</si>
  <si>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</si>
  <si>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</si>
  <si>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</si>
  <si>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</si>
  <si>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</si>
  <si>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</si>
  <si>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</si>
  <si>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</si>
  <si>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</si>
  <si>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</si>
  <si>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</si>
  <si>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</si>
  <si>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</si>
  <si>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</si>
  <si>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</si>
  <si>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</si>
  <si>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</si>
  <si>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</si>
  <si>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</si>
  <si>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</si>
  <si>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</si>
  <si>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</si>
  <si>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</si>
  <si>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</si>
  <si>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</si>
  <si>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</si>
  <si>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</si>
  <si>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</si>
  <si>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</si>
  <si>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</si>
  <si>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</si>
  <si>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</si>
  <si>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</si>
  <si>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</si>
  <si>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</si>
  <si>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</si>
  <si>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</si>
  <si>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</si>
  <si>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</si>
  <si>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</si>
  <si>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</si>
  <si>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</si>
  <si>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</si>
  <si>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</si>
  <si>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</si>
  <si>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</si>
  <si>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</si>
  <si>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</si>
  <si>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</si>
  <si>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</si>
  <si>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</si>
  <si>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</si>
  <si>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</si>
  <si>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</si>
  <si>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</si>
  <si>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</si>
  <si>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</si>
  <si>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</si>
  <si>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</si>
  <si>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</si>
  <si>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</si>
  <si>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</si>
  <si>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</si>
  <si>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</si>
  <si>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</si>
  <si>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</si>
  <si>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</si>
  <si>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</si>
  <si>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</si>
  <si>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</si>
  <si>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</si>
  <si>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</si>
  <si>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</si>
  <si>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</si>
  <si>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</si>
  <si>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</si>
  <si>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</si>
  <si>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</si>
  <si>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</si>
  <si>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</si>
  <si>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</si>
  <si>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</si>
  <si>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</si>
  <si>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</si>
  <si>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</si>
  <si>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</si>
  <si>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</si>
  <si>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</si>
  <si>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</si>
  <si>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</si>
  <si>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</si>
  <si>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</si>
  <si>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</si>
  <si>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</si>
  <si>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</si>
  <si>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</si>
  <si>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</si>
  <si>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</si>
  <si>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</si>
  <si>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</si>
  <si>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</si>
  <si>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</si>
  <si>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</si>
  <si>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</si>
  <si>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</si>
  <si>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</si>
  <si>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</si>
  <si>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</si>
  <si>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</si>
  <si>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</si>
  <si>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</si>
  <si>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</si>
  <si>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</si>
  <si>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</si>
  <si>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</si>
  <si>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</si>
  <si>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</si>
  <si>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</si>
  <si>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</si>
  <si>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</si>
  <si>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</si>
  <si>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</si>
  <si>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</si>
  <si>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</si>
  <si>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</si>
  <si>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</si>
  <si>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</si>
  <si>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</si>
  <si>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</si>
  <si>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</si>
  <si>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</si>
  <si>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</si>
  <si>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</si>
  <si>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</si>
  <si>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</si>
  <si>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</si>
  <si>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</si>
  <si>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</si>
  <si>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</si>
  <si>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</si>
  <si>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</si>
  <si>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</si>
  <si>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</si>
  <si>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</si>
  <si>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</si>
  <si>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</si>
  <si>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</si>
  <si>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</si>
  <si>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</si>
  <si>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</si>
  <si>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</si>
  <si>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</si>
  <si>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</si>
  <si>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</si>
  <si>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</si>
  <si>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</si>
  <si>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</si>
  <si>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</si>
  <si>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</si>
  <si>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</si>
  <si>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</si>
  <si>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</si>
  <si>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</si>
  <si>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</si>
  <si>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</si>
  <si>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</si>
  <si>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</si>
  <si>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</si>
  <si>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</si>
  <si>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</si>
  <si>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</si>
  <si>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</si>
  <si>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</si>
  <si>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</si>
  <si>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</si>
  <si>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</si>
  <si>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</si>
  <si>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</si>
  <si>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</si>
  <si>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</si>
  <si>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</si>
  <si>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</si>
  <si>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</si>
  <si>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</si>
  <si>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</si>
  <si>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</si>
  <si>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</si>
  <si>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</si>
  <si>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</si>
  <si>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</si>
  <si>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</si>
  <si>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</si>
  <si>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</si>
  <si>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</si>
  <si>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</si>
  <si>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</si>
  <si>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</si>
  <si>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</si>
  <si>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</si>
  <si>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</si>
  <si>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</si>
  <si>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</si>
  <si>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</si>
  <si>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</si>
  <si>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</si>
  <si>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</si>
  <si>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</si>
  <si>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</si>
  <si>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</si>
  <si>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</si>
  <si>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</si>
  <si>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</si>
  <si>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</si>
  <si>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</si>
  <si>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</si>
  <si>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</si>
  <si>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</si>
  <si>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</si>
  <si>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</si>
  <si>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</si>
  <si>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</si>
  <si>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</si>
  <si>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</si>
  <si>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</si>
  <si>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</si>
  <si>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</si>
  <si>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</si>
  <si>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</si>
  <si>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</si>
  <si>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</si>
  <si>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</si>
  <si>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</si>
  <si>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</si>
  <si>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</si>
  <si>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</si>
  <si>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</si>
  <si>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</si>
  <si>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</si>
  <si>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</si>
  <si>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</si>
  <si>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</si>
  <si>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</si>
  <si>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</si>
  <si>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</si>
  <si>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</si>
  <si>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</si>
  <si>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</si>
  <si>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</si>
  <si>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</si>
  <si>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</si>
  <si>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</si>
  <si>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</si>
  <si>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</si>
  <si>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</si>
  <si>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</si>
  <si>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</si>
  <si>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</si>
  <si>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</si>
  <si>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</si>
  <si>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</si>
  <si>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</si>
  <si>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</si>
  <si>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</si>
  <si>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</si>
  <si>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</si>
  <si>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</si>
  <si>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</si>
  <si>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</si>
  <si>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</si>
  <si>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</si>
  <si>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</si>
  <si>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</si>
  <si>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</si>
  <si>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</si>
  <si>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</si>
  <si>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</si>
  <si>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</si>
  <si>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</si>
  <si>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</si>
  <si>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</si>
  <si>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</si>
  <si>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</si>
  <si>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</si>
  <si>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</si>
  <si>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</si>
  <si>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</si>
  <si>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</si>
  <si>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</si>
  <si>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</si>
  <si>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</si>
  <si>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</si>
  <si>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</si>
  <si>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</si>
  <si>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</si>
  <si>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</si>
  <si>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</si>
  <si>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</si>
  <si>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</si>
  <si>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</si>
  <si>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</si>
  <si>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</si>
  <si>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</si>
  <si>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</si>
  <si>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</si>
  <si>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</si>
  <si>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</si>
  <si>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</si>
  <si>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</si>
  <si>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</si>
  <si>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</si>
  <si>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</si>
  <si>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</si>
  <si>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</si>
  <si>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</si>
  <si>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</si>
  <si>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</si>
  <si>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</si>
  <si>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</si>
  <si>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</si>
  <si>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</si>
  <si>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</si>
  <si>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</si>
  <si>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</si>
  <si>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</si>
  <si>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</si>
  <si>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</si>
  <si>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</si>
  <si>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</si>
  <si>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</si>
  <si>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</si>
  <si>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</si>
  <si>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</si>
  <si>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</si>
  <si>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</si>
  <si>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</si>
  <si>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</si>
  <si>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</si>
  <si>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</si>
  <si>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</si>
  <si>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</si>
  <si>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</si>
  <si>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</si>
  <si>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</si>
  <si>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</si>
  <si>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</si>
  <si>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</si>
  <si>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</si>
  <si>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</si>
  <si>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</si>
  <si>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</si>
  <si>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</si>
  <si>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</si>
  <si>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</si>
  <si>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</si>
  <si>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</si>
  <si>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</si>
  <si>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</si>
  <si>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</si>
  <si>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</si>
  <si>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</si>
  <si>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</si>
  <si>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</si>
  <si>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</si>
  <si>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</si>
  <si>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</si>
  <si>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</si>
  <si>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</si>
  <si>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</si>
  <si>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</si>
  <si>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</si>
  <si>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</si>
  <si>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</si>
  <si>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</si>
  <si>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</si>
  <si>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</si>
  <si>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</si>
  <si>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</si>
  <si>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</si>
  <si>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</si>
  <si>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</si>
  <si>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</si>
  <si>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</si>
  <si>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</si>
  <si>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</si>
  <si>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</si>
  <si>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</si>
  <si>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</si>
  <si>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</si>
  <si>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</si>
  <si>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</si>
  <si>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</si>
  <si>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</si>
  <si>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</si>
  <si>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</si>
  <si>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</si>
  <si>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</si>
  <si>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</si>
  <si>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</si>
  <si>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</si>
  <si>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</si>
  <si>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</si>
  <si>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</si>
  <si>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</si>
  <si>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</si>
  <si>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</si>
  <si>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</si>
  <si>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</si>
  <si>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</si>
  <si>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</si>
  <si>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</si>
  <si>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</si>
  <si>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</si>
  <si>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</si>
  <si>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</si>
  <si>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</si>
  <si>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</si>
  <si>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</si>
  <si>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</si>
  <si>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</si>
  <si>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</si>
  <si>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</si>
  <si>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</si>
  <si>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</si>
  <si>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</si>
  <si>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</si>
  <si>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</si>
  <si>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</si>
  <si>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</si>
  <si>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</si>
  <si>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</si>
  <si>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</si>
  <si>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</si>
  <si>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</si>
  <si>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</si>
  <si>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</si>
  <si>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</si>
  <si>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</si>
  <si>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</si>
  <si>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</si>
  <si>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</si>
  <si>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</si>
  <si>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</si>
  <si>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</si>
  <si>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</si>
  <si>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</si>
  <si>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</si>
  <si>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</si>
  <si>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</si>
  <si>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</si>
  <si>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</si>
  <si>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</si>
  <si>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</si>
  <si>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</si>
  <si>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</si>
  <si>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</si>
  <si>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</si>
  <si>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</si>
  <si>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</si>
  <si>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</si>
  <si>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</si>
  <si>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</si>
  <si>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</si>
  <si>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</si>
  <si>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</si>
  <si>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</si>
  <si>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</si>
  <si>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</si>
  <si>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</si>
  <si>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</si>
  <si>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</si>
  <si>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</si>
  <si>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</si>
  <si>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</si>
  <si>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</si>
  <si>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</si>
  <si>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</si>
  <si>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</si>
  <si>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</si>
  <si>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</si>
  <si>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</si>
  <si>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</si>
  <si>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</si>
  <si>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</si>
  <si>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</si>
  <si>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</si>
  <si>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</si>
  <si>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</si>
  <si>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</si>
  <si>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</si>
  <si>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</si>
  <si>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</si>
  <si>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</si>
  <si>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</si>
  <si>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</si>
  <si>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</si>
  <si>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</si>
  <si>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</si>
  <si>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</si>
  <si>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</si>
  <si>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</si>
  <si>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</si>
  <si>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</si>
  <si>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</si>
  <si>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</si>
  <si>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</si>
  <si>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</si>
  <si>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</si>
  <si>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</si>
  <si>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</si>
  <si>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</si>
  <si>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</si>
  <si>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</si>
  <si>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</si>
  <si>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</si>
  <si>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</si>
  <si>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</si>
  <si>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</si>
  <si>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</si>
  <si>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</si>
  <si>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</si>
  <si>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</si>
  <si>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</si>
  <si>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</si>
  <si>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</si>
  <si>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</si>
  <si>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</si>
  <si>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</si>
  <si>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</si>
  <si>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</si>
  <si>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</si>
  <si>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</si>
  <si>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</si>
  <si>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</si>
  <si>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</si>
  <si>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</si>
  <si>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</si>
  <si>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</si>
  <si>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</si>
  <si>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</si>
  <si>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</si>
  <si>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</si>
  <si>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</si>
  <si>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</si>
  <si>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</si>
  <si>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</si>
  <si>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</si>
  <si>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</si>
  <si>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</si>
  <si>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</si>
  <si>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</si>
  <si>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</si>
  <si>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</si>
  <si>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</si>
  <si>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</si>
  <si>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</si>
  <si>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</si>
  <si>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</si>
  <si>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</si>
  <si>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</si>
  <si>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</si>
  <si>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</si>
  <si>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</si>
  <si>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</si>
  <si>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</si>
  <si>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</si>
  <si>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</si>
  <si>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</si>
  <si>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</si>
  <si>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</si>
  <si>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</si>
  <si>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</si>
  <si>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</si>
  <si>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</si>
  <si>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</si>
  <si>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</si>
  <si>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</si>
  <si>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</si>
  <si>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</si>
  <si>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</si>
  <si>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</si>
  <si>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</si>
  <si>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</si>
  <si>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</si>
  <si>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</si>
  <si>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</si>
  <si>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</si>
  <si>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</si>
  <si>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</si>
  <si>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</si>
  <si>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</si>
  <si>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</si>
  <si>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</si>
  <si>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</si>
  <si>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</si>
  <si>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</si>
  <si>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</si>
  <si>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</si>
  <si>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</si>
  <si>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</si>
  <si>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</si>
  <si>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</si>
  <si>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</si>
  <si>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</si>
  <si>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</si>
  <si>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</si>
  <si>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</si>
  <si>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</si>
  <si>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</si>
  <si>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</si>
  <si>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</si>
  <si>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</si>
  <si>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</si>
  <si>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</si>
  <si>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</si>
  <si>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</si>
  <si>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</si>
  <si>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</si>
  <si>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</si>
  <si>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</si>
  <si>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</si>
  <si>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</si>
  <si>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</si>
  <si>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</si>
  <si>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</si>
  <si>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</si>
  <si>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</si>
  <si>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</si>
  <si>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</si>
  <si>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</si>
  <si>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</si>
  <si>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</si>
  <si>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</si>
  <si>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</si>
  <si>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</si>
  <si>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</si>
  <si>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</si>
  <si>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</si>
  <si>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</si>
  <si>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</si>
  <si>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</si>
  <si>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</si>
  <si>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</si>
  <si>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</si>
  <si>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</si>
  <si>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</si>
  <si>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</si>
  <si>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</si>
  <si>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</si>
  <si>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</si>
  <si>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</si>
  <si>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</si>
  <si>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</si>
  <si>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</si>
  <si>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</si>
  <si>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</si>
  <si>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</si>
  <si>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</si>
  <si>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</si>
  <si>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</si>
  <si>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</si>
  <si>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</si>
  <si>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</si>
  <si>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</si>
  <si>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</si>
  <si>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</si>
  <si>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</si>
  <si>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</si>
  <si>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</si>
  <si>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</si>
  <si>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</si>
  <si>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</si>
  <si>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</si>
  <si>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</si>
  <si>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</si>
  <si>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</si>
  <si>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</si>
  <si>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</si>
  <si>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</si>
  <si>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</si>
  <si>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</si>
  <si>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</si>
  <si>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</si>
  <si>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</si>
  <si>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</si>
  <si>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</si>
  <si>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</si>
  <si>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</si>
  <si>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</si>
  <si>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</si>
  <si>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</si>
  <si>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</si>
  <si>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</si>
  <si>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</si>
  <si>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</si>
  <si>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</si>
  <si>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</si>
  <si>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</si>
  <si>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</si>
  <si>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</si>
  <si>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</si>
  <si>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</si>
  <si>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</si>
  <si>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</si>
  <si>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</si>
  <si>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</si>
  <si>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</si>
  <si>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</si>
  <si>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</si>
  <si>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</si>
  <si>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</si>
  <si>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</si>
  <si>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</si>
  <si>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</si>
  <si>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</si>
  <si>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</si>
  <si>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</si>
  <si>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</si>
  <si>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</si>
  <si>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</si>
  <si>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</si>
  <si>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</si>
  <si>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</si>
  <si>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</si>
  <si>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</si>
  <si>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</si>
  <si>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</si>
  <si>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</si>
  <si>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</si>
  <si>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</si>
  <si>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</si>
  <si>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</si>
  <si>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</si>
  <si>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</si>
  <si>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</si>
  <si>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</si>
  <si>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</si>
  <si>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</si>
  <si>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</si>
  <si>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</si>
  <si>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</si>
  <si>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</si>
  <si>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</si>
  <si>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</si>
  <si>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</si>
  <si>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</si>
  <si>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</si>
  <si>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</si>
  <si>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</si>
  <si>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</si>
  <si>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</si>
  <si>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</si>
  <si>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</si>
  <si>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</si>
  <si>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</si>
  <si>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</si>
  <si>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</si>
  <si>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</si>
  <si>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</si>
  <si>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</si>
  <si>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</si>
  <si>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</si>
  <si>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</si>
  <si>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</si>
  <si>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</si>
  <si>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</si>
  <si>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</si>
  <si>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</si>
  <si>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</si>
  <si>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</si>
  <si>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</si>
  <si>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</si>
  <si>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</si>
  <si>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</si>
  <si>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</si>
  <si>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</si>
  <si>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</si>
  <si>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</si>
  <si>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</si>
  <si>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</si>
  <si>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</si>
  <si>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</si>
  <si>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</si>
  <si>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</si>
  <si>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</si>
  <si>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</si>
  <si>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</si>
  <si>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</si>
  <si>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</si>
  <si>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</si>
  <si>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</si>
  <si>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</si>
  <si>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</si>
  <si>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2800-3000</t>
  </si>
  <si>
    <t>MULTIPLIER SHARE &amp; STOCK ADVISORS PRIVATE LIMITED</t>
  </si>
  <si>
    <t>2150-2350</t>
  </si>
  <si>
    <t>Chemicals</t>
  </si>
  <si>
    <t>Profit of Rs.20/-</t>
  </si>
  <si>
    <t>5050-5300</t>
  </si>
  <si>
    <t>730-740</t>
  </si>
  <si>
    <t>NILKAMAL</t>
  </si>
  <si>
    <t>1875-2000</t>
  </si>
  <si>
    <t>Profiit of Rs.15/-</t>
  </si>
  <si>
    <t>180-195</t>
  </si>
  <si>
    <t>Profit of Rs.24/-</t>
  </si>
  <si>
    <t>1320-1330</t>
  </si>
  <si>
    <t>LTF</t>
  </si>
  <si>
    <t>TATACONSUM MAY FUT</t>
  </si>
  <si>
    <t>1128-1150</t>
  </si>
  <si>
    <t>NSE</t>
  </si>
  <si>
    <t>NIFTY 21800 PE 30 MAY</t>
  </si>
  <si>
    <t>NIFTY 23200 CE 30 MAY</t>
  </si>
  <si>
    <t>695-730</t>
  </si>
  <si>
    <t>180-190</t>
  </si>
  <si>
    <t>1600-1700</t>
  </si>
  <si>
    <t>KOTAKBANK 1600 CE 30 MAY</t>
  </si>
  <si>
    <t>KOTAKBANK 1660 CE 30 MAY</t>
  </si>
  <si>
    <t>Profit of Rs.7/-</t>
  </si>
  <si>
    <t>NIFTY 22700 PE 2-MAY</t>
  </si>
  <si>
    <t>80-120</t>
  </si>
  <si>
    <t>Profit of Rs.25.5/-</t>
  </si>
  <si>
    <t>NIFTY 22600 CE 2-MAY</t>
  </si>
  <si>
    <t>NIFTY 22750 CE 2-MAY</t>
  </si>
  <si>
    <t>JUBLFOOD MAY FUT</t>
  </si>
  <si>
    <t>468-478</t>
  </si>
  <si>
    <t>ASIANPAINT MAY FUT</t>
  </si>
  <si>
    <t>3055-3108</t>
  </si>
  <si>
    <t>Retail Research Technical Calls &amp; Fundamental Performance Report for the month of May-2024</t>
  </si>
  <si>
    <t>NIFTY 22800 PE 9-MAY</t>
  </si>
  <si>
    <t>NIFTY 22600 PE 9-MAY</t>
  </si>
  <si>
    <t>Profit of Rs.33/-</t>
  </si>
  <si>
    <t>FINNIFTY 21950 CE 7-MAY</t>
  </si>
  <si>
    <t>160-200</t>
  </si>
  <si>
    <t>BANKNIFTY 49200 CE 8-MAY</t>
  </si>
  <si>
    <t>400-500</t>
  </si>
  <si>
    <t>Profit of Rs.65/-</t>
  </si>
  <si>
    <t>Loss of Rs.42/-</t>
  </si>
  <si>
    <t>Loss of Rs.52.5/-</t>
  </si>
  <si>
    <t>Profit of Rs.8.5/-</t>
  </si>
  <si>
    <t>Profit of Rs.11.5/-</t>
  </si>
  <si>
    <t>Loss of Rs.04/-</t>
  </si>
  <si>
    <t>464-473</t>
  </si>
  <si>
    <t>490-500</t>
  </si>
  <si>
    <t>Profit of Rs.10.5/-</t>
  </si>
  <si>
    <t>Profit of Rs.205/-</t>
  </si>
  <si>
    <t>SBIN MAY FUT</t>
  </si>
  <si>
    <t>820-835</t>
  </si>
  <si>
    <t>BANKNIFTY 48900 CE 8-MAY</t>
  </si>
  <si>
    <t>480-580</t>
  </si>
  <si>
    <t>Loss of Rs.105/-</t>
  </si>
  <si>
    <t>HDFCLIFE MAY FUT</t>
  </si>
  <si>
    <t>550-542</t>
  </si>
  <si>
    <t>NIFTY 22400 PE 09-MAY</t>
  </si>
  <si>
    <t>110-140</t>
  </si>
  <si>
    <t>432-442</t>
  </si>
  <si>
    <t>468-495</t>
  </si>
  <si>
    <t>FINNIFTY 21650 CE 07-MAY</t>
  </si>
  <si>
    <t>90-130</t>
  </si>
  <si>
    <t>Loss of Rs.36/-</t>
  </si>
  <si>
    <t>Loss of Rs.15/-</t>
  </si>
  <si>
    <t>UPL MAY FUT</t>
  </si>
  <si>
    <t>466-458</t>
  </si>
  <si>
    <t>HAVELLS MAY FUT</t>
  </si>
  <si>
    <t>1701-1722</t>
  </si>
  <si>
    <t>FEDERALBNK MAY FUT</t>
  </si>
  <si>
    <t>163-165</t>
  </si>
  <si>
    <t>VEDL 390 PE MAY</t>
  </si>
  <si>
    <t>VEDL 380 PE MAY</t>
  </si>
  <si>
    <t>Profit of Rs.0.90/-</t>
  </si>
  <si>
    <t>BANKNIFTY 48300 PE 08-MAY</t>
  </si>
  <si>
    <t>350-450</t>
  </si>
  <si>
    <t>Profit of Rs.0.5/-</t>
  </si>
  <si>
    <t>Profit of Rs.17/-</t>
  </si>
  <si>
    <t>AXISBANK MAY FUT</t>
  </si>
  <si>
    <t>1148-1165</t>
  </si>
  <si>
    <t>Loss of Rs.8/-</t>
  </si>
  <si>
    <t>NIFTY 22300 PE 09-MAY</t>
  </si>
  <si>
    <t>120-200</t>
  </si>
  <si>
    <t>NIFTY 23000 CE 30 MAY</t>
  </si>
  <si>
    <t>Profit of Rs.26/-</t>
  </si>
  <si>
    <t>Loss of Rs.2.5/-</t>
  </si>
  <si>
    <t>NIFTY 22200 PE 9 MAY</t>
  </si>
  <si>
    <t>NIFTY 22250 CE 9 MAY</t>
  </si>
  <si>
    <t>Profit of Rs.39.5/-</t>
  </si>
  <si>
    <t>RELIANCE MAY FUT</t>
  </si>
  <si>
    <t>2868-2910</t>
  </si>
  <si>
    <t>NIFTY 22150 CE 9 MAY</t>
  </si>
  <si>
    <t>100-150</t>
  </si>
  <si>
    <t>LT 3380 CE MAY</t>
  </si>
  <si>
    <t>LT 3460 CE MAY</t>
  </si>
  <si>
    <t>BANKNIFTY 48000 CE 15 MAY</t>
  </si>
  <si>
    <t>450-550</t>
  </si>
  <si>
    <t>DIXON MAY FUT</t>
  </si>
  <si>
    <t>8545-8650</t>
  </si>
  <si>
    <t>ASTRAL MAY FUT</t>
  </si>
  <si>
    <t>2108-2140</t>
  </si>
  <si>
    <t>Loss of Rs.85/-</t>
  </si>
  <si>
    <t>Profit of Rs.4/-</t>
  </si>
  <si>
    <t>Loss of Rs.50/-</t>
  </si>
  <si>
    <t>Loss of Rs.7/-</t>
  </si>
  <si>
    <t>Profit of Rs.2/-</t>
  </si>
  <si>
    <t>NIFTY 22000 PE 16 MAY</t>
  </si>
  <si>
    <t>200-250</t>
  </si>
  <si>
    <t>BANKNIFTY 47700 PE 15 MAY</t>
  </si>
  <si>
    <t>Profit of Rs.3/-</t>
  </si>
  <si>
    <t>Profit of Rs.13/-</t>
  </si>
  <si>
    <t>Profit of Rs.27/-</t>
  </si>
  <si>
    <t>Profit of Rs.72.5/-</t>
  </si>
  <si>
    <t>ETT</t>
  </si>
  <si>
    <t>BANKNIFTY 47300 CE 15 MAY</t>
  </si>
  <si>
    <t>Profit of Rs.16/-</t>
  </si>
  <si>
    <t>Profit of Rs.7.5/-</t>
  </si>
  <si>
    <t>Loss of Rs.12.5 /-</t>
  </si>
  <si>
    <t>NIFTY 21900 CE 16 MAY</t>
  </si>
  <si>
    <t>200-280</t>
  </si>
  <si>
    <t>Profit of Rs.35/-</t>
  </si>
  <si>
    <t>Profit of Rs.80/-</t>
  </si>
  <si>
    <t>MIDCPNIFTY 10825 CE 13 MAY</t>
  </si>
  <si>
    <t>50-65</t>
  </si>
  <si>
    <t>Profit of Rs.11.5-</t>
  </si>
  <si>
    <t>FINNIFTY 21200 CE 14 MAY</t>
  </si>
  <si>
    <t>95-125</t>
  </si>
  <si>
    <t>Loss of Rs.26/-</t>
  </si>
  <si>
    <t>JINDALSTEL MAY FUT</t>
  </si>
  <si>
    <t>957-974</t>
  </si>
  <si>
    <t>Profit of Rs.2.5/-</t>
  </si>
  <si>
    <t>CUMMINSIND MAY FUT</t>
  </si>
  <si>
    <t>3544-3579</t>
  </si>
  <si>
    <t>FINNIFTY 21300 PE 14 MAY</t>
  </si>
  <si>
    <t>440-460</t>
  </si>
  <si>
    <t>FINNIFTY 21250 CE 14 MAY</t>
  </si>
  <si>
    <t>NIFTY MAY FUT</t>
  </si>
  <si>
    <t>NIFTY 22300 CE 16-MAY</t>
  </si>
  <si>
    <t>Profit of Rs.108.5/-</t>
  </si>
  <si>
    <t>480-490</t>
  </si>
  <si>
    <t>Profit of Rs.14.5/-</t>
  </si>
  <si>
    <t>TVSMOTOR MAY FUT</t>
  </si>
  <si>
    <t>HCLTECH MAY FUT</t>
  </si>
  <si>
    <t>1355-1385</t>
  </si>
  <si>
    <t>2155-2185</t>
  </si>
  <si>
    <t>BANKNIFTY 47600 CE 15 MAY</t>
  </si>
  <si>
    <t>180-270</t>
  </si>
  <si>
    <t>Profit of Rs.19.5/-</t>
  </si>
  <si>
    <t>Loss of Rs.29/-</t>
  </si>
  <si>
    <t>Profit of Rs.9.5/-</t>
  </si>
  <si>
    <t>Accu &lt;&gt;</t>
  </si>
  <si>
    <t>3752-3852</t>
  </si>
  <si>
    <t>4072-4172</t>
  </si>
  <si>
    <t>1610.5-1730.5</t>
  </si>
  <si>
    <t>1805-1955</t>
  </si>
  <si>
    <t>1292-1342</t>
  </si>
  <si>
    <t>1417-1492</t>
  </si>
  <si>
    <t>Profit of Rs.19/-</t>
  </si>
  <si>
    <t>H</t>
  </si>
  <si>
    <t>K</t>
  </si>
  <si>
    <t>N</t>
  </si>
  <si>
    <t>V</t>
  </si>
  <si>
    <t>J</t>
  </si>
  <si>
    <t>R</t>
  </si>
  <si>
    <t>D</t>
  </si>
  <si>
    <t>Profit of Rs.24.5/-</t>
  </si>
  <si>
    <t>NIFTY 22200 CE 16 MAY</t>
  </si>
  <si>
    <t>BANKNIFTY 47700 CE 22 MAY</t>
  </si>
  <si>
    <t>BANKNIFTY 48000 CE 22 MAY</t>
  </si>
  <si>
    <t>810-830</t>
  </si>
  <si>
    <t>2500-2600</t>
  </si>
  <si>
    <t>Profit of Rs.12.75/-</t>
  </si>
  <si>
    <t>Profit of Rs.10/-</t>
  </si>
  <si>
    <t>INFY MAY FUT</t>
  </si>
  <si>
    <t>1481-1508</t>
  </si>
  <si>
    <t>2307.5-2237.5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</si>
  <si>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</si>
  <si>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</si>
  <si>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</si>
  <si>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</si>
  <si>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</si>
  <si>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</si>
  <si>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</si>
  <si>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</si>
  <si>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</si>
  <si>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</si>
  <si>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</si>
  <si>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</si>
  <si>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</si>
  <si>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</si>
  <si>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</si>
  <si>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</si>
  <si>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</si>
  <si>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</si>
  <si>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</si>
  <si>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</si>
  <si>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</si>
  <si>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</si>
  <si>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</si>
  <si>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</si>
  <si>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</si>
  <si>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</si>
  <si>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</si>
  <si>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</si>
  <si>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</si>
  <si>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</si>
  <si>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</si>
  <si>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22520-22640</t>
  </si>
  <si>
    <t>Profit of Rs.87.5/-</t>
  </si>
  <si>
    <t>NIFTY 22500 PE 30 MAY</t>
  </si>
  <si>
    <t>NIFTY 22200 PE 30 MAY</t>
  </si>
  <si>
    <t>BANKNIFTY 48100 CE 22 MAY</t>
  </si>
  <si>
    <t>BANKNIFTY 48500 CE 22 MAY</t>
  </si>
  <si>
    <t>Loss of Rs.37.5/-</t>
  </si>
  <si>
    <t>Loss of Rs.25/-</t>
  </si>
  <si>
    <t>RATEGAIN</t>
  </si>
  <si>
    <t>820-880</t>
  </si>
  <si>
    <t>COLPAL MAY FUT</t>
  </si>
  <si>
    <t>CIPLA MAY FUT</t>
  </si>
  <si>
    <t>2698-2728</t>
  </si>
  <si>
    <t>1461-1477</t>
  </si>
  <si>
    <t>KAUSHAL HITESHBHAI PARIKH</t>
  </si>
  <si>
    <t>GRAVITON RESEARCH CAPITAL LLP</t>
  </si>
  <si>
    <t>Profit of Rs.99.5/-</t>
  </si>
  <si>
    <t>Profit of Rs.16.5/-</t>
  </si>
  <si>
    <t>MCDOWELL-N MAY FUT</t>
  </si>
  <si>
    <t>Profit of Rs.12.5/-</t>
  </si>
  <si>
    <t>1186-1200</t>
  </si>
  <si>
    <t>618-638</t>
  </si>
  <si>
    <t>680-720</t>
  </si>
  <si>
    <t>NIFTY 22750 PE 23 MAY</t>
  </si>
  <si>
    <t>Loss of Rs.42.5/-</t>
  </si>
  <si>
    <t>Loss of Rs.43/-</t>
  </si>
  <si>
    <t>BHARTIARTL MAY FUT</t>
  </si>
  <si>
    <t>1389-1410</t>
  </si>
  <si>
    <t>1190-1200</t>
  </si>
  <si>
    <t>1499-1525</t>
  </si>
  <si>
    <t>ADANIPORTS MAY FUT</t>
  </si>
  <si>
    <t>1470-1500</t>
  </si>
  <si>
    <t>Loss of Rs.70.50/-</t>
  </si>
  <si>
    <t>2535-2605</t>
  </si>
  <si>
    <t>2750-2850</t>
  </si>
  <si>
    <t>Loss of Rs.30/-</t>
  </si>
  <si>
    <t>322-352</t>
  </si>
  <si>
    <t>450-500</t>
  </si>
  <si>
    <t>HRTI PRIVATE LIMITED</t>
  </si>
  <si>
    <t>PARAS</t>
  </si>
  <si>
    <t>Paras Def and Spce Tech L</t>
  </si>
  <si>
    <t>QE SECURITIES LLP</t>
  </si>
  <si>
    <t>MARUTI JUNE FUT</t>
  </si>
  <si>
    <t>13240-13450</t>
  </si>
  <si>
    <t>Profit of Rs.83.5/-</t>
  </si>
  <si>
    <t>FINNIFTY 22050 CE 28 MAY</t>
  </si>
  <si>
    <t>100-140</t>
  </si>
  <si>
    <t>4000-4300</t>
  </si>
  <si>
    <t>SAHASTRAA ADVISORS PRIVATE LIMITED</t>
  </si>
  <si>
    <t>TOPGAIN FINANCE PRIVATE LIMITED</t>
  </si>
  <si>
    <t>INDRAIND</t>
  </si>
  <si>
    <t>AHLADA</t>
  </si>
  <si>
    <t>Ahlada Engineers Limited</t>
  </si>
  <si>
    <t>VIBRANT SECURITIES PVT. LTD</t>
  </si>
  <si>
    <t>75-100</t>
  </si>
  <si>
    <t>ABBOTINDIA JUNE FUT</t>
  </si>
  <si>
    <t>26950-27475</t>
  </si>
  <si>
    <t>MPHASIS JUNE FUT</t>
  </si>
  <si>
    <t>2480-2520</t>
  </si>
  <si>
    <t>FINNIFTY 21950 CE 28 MAY</t>
  </si>
  <si>
    <t>FINNIFTY 22000 PE 28 MAY</t>
  </si>
  <si>
    <t>SYBLY</t>
  </si>
  <si>
    <t>MAHESH CHAND MITTAL</t>
  </si>
  <si>
    <t>VISAGAR FINANCIAL SERVICES LIMITED</t>
  </si>
  <si>
    <t>GRID TRADING PRIVATE LIMITED</t>
  </si>
  <si>
    <t>HOACFOODS</t>
  </si>
  <si>
    <t>Hoac Foods India Limited</t>
  </si>
  <si>
    <t>NIFTY 22800 CE 30 MAY</t>
  </si>
  <si>
    <t>180-250</t>
  </si>
  <si>
    <t>Loss of Rs.57.5/-</t>
  </si>
  <si>
    <t>Profit of Rs.5/-</t>
  </si>
  <si>
    <t>47.64-51.64</t>
  </si>
  <si>
    <t>FTL</t>
  </si>
  <si>
    <t>SAWABUSI</t>
  </si>
  <si>
    <t>NIMIT JAYENDRA SHAH</t>
  </si>
  <si>
    <t>NIKHIL RAJESH SINGH</t>
  </si>
  <si>
    <t>ASHOKAMET</t>
  </si>
  <si>
    <t>Ashoka Metcast Limited</t>
  </si>
  <si>
    <t>SOLARA-RE</t>
  </si>
  <si>
    <t>Solara Active Pha Sci Ltd</t>
  </si>
  <si>
    <t>SPIRACCA VENTURES LLP</t>
  </si>
  <si>
    <t>Loss of Rs.40/-</t>
  </si>
  <si>
    <t>1005-1040</t>
  </si>
  <si>
    <t>1115-1200</t>
  </si>
  <si>
    <t>2800-2860</t>
  </si>
  <si>
    <t>3000-3150</t>
  </si>
  <si>
    <t>NIFTY 22600 CE 30 MAY</t>
  </si>
  <si>
    <t>70-100</t>
  </si>
  <si>
    <t>Loss of Rs.31.5/-</t>
  </si>
  <si>
    <t>194-199</t>
  </si>
  <si>
    <t>215-230</t>
  </si>
  <si>
    <t>SHUBHAM ASHOKBHAI PATEL</t>
  </si>
  <si>
    <t>F-365 AGRO PRIVATE LIMITED</t>
  </si>
  <si>
    <t>VMS</t>
  </si>
  <si>
    <t>BTML</t>
  </si>
  <si>
    <t>Bodhi Tree Multimedia Ltd</t>
  </si>
  <si>
    <t>EXCEL</t>
  </si>
  <si>
    <t>Excel Realty N Infra Ltd</t>
  </si>
  <si>
    <t>EXICOM</t>
  </si>
  <si>
    <t>Exicom Tele Systems Ltd</t>
  </si>
  <si>
    <t>SMC GLOBAL SECURITIES LIMITED</t>
  </si>
  <si>
    <t>KNR Constructions Limited</t>
  </si>
  <si>
    <t>QUESTLAB</t>
  </si>
  <si>
    <t>Quest Laboratories Ltd</t>
  </si>
  <si>
    <t>BHARAT KUMAR SOMCHAND SHAH</t>
  </si>
  <si>
    <t>RILINFRA</t>
  </si>
  <si>
    <t>Rachana Infra Ltd</t>
  </si>
  <si>
    <t>CHANDAN  CHAURASIYA</t>
  </si>
  <si>
    <t>SAKUMA</t>
  </si>
  <si>
    <t>Sakuma Exports Limited</t>
  </si>
  <si>
    <t>AKHIL RETAIL PRIVATE LIMITED</t>
  </si>
  <si>
    <t>SHUBHLAXMI</t>
  </si>
  <si>
    <t>Shubhlaxmi Jewel Art Ltd</t>
  </si>
  <si>
    <t>SOHAM NARENDRASINH CHAUHAN</t>
  </si>
  <si>
    <t>NIFTY 22500 PE 06 JUNE</t>
  </si>
  <si>
    <t>330-340</t>
  </si>
  <si>
    <t>175-185</t>
  </si>
  <si>
    <t>NIFTY 22000 PE 06 JUNE</t>
  </si>
  <si>
    <t>BANKNIFTY 49000 CE 05 JUNE</t>
  </si>
  <si>
    <t>BANKNIFTY 50000 CE 05 JUNE</t>
  </si>
  <si>
    <t>FINNIFTY 21600 PE 04 JUNE</t>
  </si>
  <si>
    <t>FINNIFTY 21300 PE 04 JUNE</t>
  </si>
  <si>
    <t>FINNIFTY 21600 CE 04 JUNE</t>
  </si>
  <si>
    <t>FINNIFTY 21900 CE 04 JUNE</t>
  </si>
  <si>
    <t>320-330</t>
  </si>
  <si>
    <t>355-365</t>
  </si>
  <si>
    <t>200-205</t>
  </si>
  <si>
    <t>230-235</t>
  </si>
  <si>
    <t>Loss of Rs.145/-</t>
  </si>
  <si>
    <t>MIDCPNIFTY 11350 PE 03 JUNE</t>
  </si>
  <si>
    <t>MIDCPNIFTY 11200 PE 03 JUNE</t>
  </si>
  <si>
    <t>TATACONSUM 1080 CE JUNE</t>
  </si>
  <si>
    <t>TATACONSUM 1120 CE JUNE</t>
  </si>
  <si>
    <t>Profit of Rs.11/-</t>
  </si>
  <si>
    <t>MIDCPNIFTY 11300 PE 03 JUNE</t>
  </si>
  <si>
    <t>MIDCPNIFTY 11150 PE 03 JUNE</t>
  </si>
  <si>
    <t>145-150</t>
  </si>
  <si>
    <t>100-105</t>
  </si>
  <si>
    <t>Loss of Rs.205/-</t>
  </si>
  <si>
    <t>ARISE</t>
  </si>
  <si>
    <t>SWITHIN SHAILESH D SILVA SHAILESH</t>
  </si>
  <si>
    <t>BLUECLOUDS</t>
  </si>
  <si>
    <t>SUPRAJA BUSINESS CONSULTANTS PRIVATE LIMITED</t>
  </si>
  <si>
    <t>DURANTA INFRASTRUCTURE PRIVATE LIMITED</t>
  </si>
  <si>
    <t>CHANDNIMACH</t>
  </si>
  <si>
    <t>SARAOGI TEXTILE PRIVATE LIMITED</t>
  </si>
  <si>
    <t>RANJEET KUMAR SETHIA</t>
  </si>
  <si>
    <t>CHOTHANI</t>
  </si>
  <si>
    <t>PREETI MISHRA</t>
  </si>
  <si>
    <t>CONFINT</t>
  </si>
  <si>
    <t>D P VORA SECURITIES PRIVATE LIMITED</t>
  </si>
  <si>
    <t>AMITKUMAR</t>
  </si>
  <si>
    <t>EASTWEST</t>
  </si>
  <si>
    <t>YASHODHARA STOCK AND SHARES PRIVATE LIMITED</t>
  </si>
  <si>
    <t>SETU SECURITIES PVT. LTD.</t>
  </si>
  <si>
    <t>GIANLIFE</t>
  </si>
  <si>
    <t>KANTANAMANPOONG</t>
  </si>
  <si>
    <t>GLOBALCA</t>
  </si>
  <si>
    <t>CHHAVI YADAV</t>
  </si>
  <si>
    <t>SHAILESH KANJIBHAI DHAMELIYA</t>
  </si>
  <si>
    <t>KOVID JAIN</t>
  </si>
  <si>
    <t>LELAVOIR</t>
  </si>
  <si>
    <t>NEXPACT LIMITED</t>
  </si>
  <si>
    <t>MANBHUPINDER SINGH ATWAL</t>
  </si>
  <si>
    <t>MNIL</t>
  </si>
  <si>
    <t>PALASH TAING</t>
  </si>
  <si>
    <t>REMIEDEL</t>
  </si>
  <si>
    <t>HANUMAN FORGING AND ENGINEERING PRIVATE LIMITED</t>
  </si>
  <si>
    <t>SHOORA</t>
  </si>
  <si>
    <t>BHANSALI VALUE CREATIONS PRIVATE LIMITED</t>
  </si>
  <si>
    <t>KISHOREKANDULURU</t>
  </si>
  <si>
    <t>STML</t>
  </si>
  <si>
    <t>ZYANA STOCKS AND COMMODITIES</t>
  </si>
  <si>
    <t>SWATIPUSHP TRADELINK PRIVATE LIMITED</t>
  </si>
  <si>
    <t>VARYAA</t>
  </si>
  <si>
    <t>SOHAM FINCARE INDIA LLP</t>
  </si>
  <si>
    <t>VEDANTASSET</t>
  </si>
  <si>
    <t>RAJAN HANDA</t>
  </si>
  <si>
    <t>RAUNAK RAMUKA</t>
  </si>
  <si>
    <t>SACHINKUMAR ARJANBHAI SOJITRA</t>
  </si>
  <si>
    <t>VIKRAM CHAMPALAL SHAH HUF</t>
  </si>
  <si>
    <t>KAILASH KABRA</t>
  </si>
  <si>
    <t>ASHOKBHAI MADHUBHAI KORAT</t>
  </si>
  <si>
    <t>SANJAY KARANRAJ SAKARIA</t>
  </si>
  <si>
    <t>VRUDDHI</t>
  </si>
  <si>
    <t>VISHAL BIPINCHANDRA DOSHI</t>
  </si>
  <si>
    <t>Berger Paints (I) Ltd</t>
  </si>
  <si>
    <t>INTEGRATED CORE STRATEGIES (ASIA) PTE. LTD.</t>
  </si>
  <si>
    <t>ASHWANI KUMAR THAKUR</t>
  </si>
  <si>
    <t>CARTRADE</t>
  </si>
  <si>
    <t>Cartrade Tech Limited</t>
  </si>
  <si>
    <t>TT EMERGING MARKETS UNCONSTRAINED FUND</t>
  </si>
  <si>
    <t>ESCONET</t>
  </si>
  <si>
    <t>Esconet Technologies Ltd</t>
  </si>
  <si>
    <t>GSMFOILS</t>
  </si>
  <si>
    <t>GSM Foils Limited</t>
  </si>
  <si>
    <t>SHRENI SHARES PVT</t>
  </si>
  <si>
    <t>JAIN SANJAY POPATLAL</t>
  </si>
  <si>
    <t>JIGNESH AMRUTLAL THOBHANI</t>
  </si>
  <si>
    <t>KOTUL  JAIN</t>
  </si>
  <si>
    <t>L7 HITECH PRIVATE LIMITED</t>
  </si>
  <si>
    <t>RICHA BOHRA</t>
  </si>
  <si>
    <t>Indraprastha Gas Limited</t>
  </si>
  <si>
    <t>JKIL</t>
  </si>
  <si>
    <t>J.Kumar Infraprojects Lim</t>
  </si>
  <si>
    <t>Jindal Stainless Limited</t>
  </si>
  <si>
    <t>COPTHALL MAURITIUS INVESTMENT LIMITED</t>
  </si>
  <si>
    <t>BNP PARIBAS FINANCIAL MARKETS</t>
  </si>
  <si>
    <t>KCEIL</t>
  </si>
  <si>
    <t>Kay Cee Energy &amp; Infra L</t>
  </si>
  <si>
    <t>KEL</t>
  </si>
  <si>
    <t>Kundan Edifice Limited</t>
  </si>
  <si>
    <t>SUMICKSHA BANSAL</t>
  </si>
  <si>
    <t>KSHITIJPOL</t>
  </si>
  <si>
    <t>Kshitij Polyline Limited</t>
  </si>
  <si>
    <t>YMD FINANCIAL CONSULTANCY PRIVATE LIMITED</t>
  </si>
  <si>
    <t>NDTV</t>
  </si>
  <si>
    <t>New Delhi Television Limi</t>
  </si>
  <si>
    <t>The Phoenix Mills Limited</t>
  </si>
  <si>
    <t>PB Fintech Limited</t>
  </si>
  <si>
    <t>Praj Industries Ltd</t>
  </si>
  <si>
    <t>RULKA</t>
  </si>
  <si>
    <t>Rulka Electricals Limited</t>
  </si>
  <si>
    <t>MANSI SHARE AND STOCK ADVISORS PVT LTD</t>
  </si>
  <si>
    <t>Sundaram Finance Ltd.</t>
  </si>
  <si>
    <t>TGL</t>
  </si>
  <si>
    <t>Teerth Gopicon Limited</t>
  </si>
  <si>
    <t>ASHWIN STOCKS AND INVESTMENT PRIVATE LIMITED</t>
  </si>
  <si>
    <t>VORA FINANCIAL SERVICES PVT LTD</t>
  </si>
  <si>
    <t>TIJARIA</t>
  </si>
  <si>
    <t>Tijaria Polypipes Ltd</t>
  </si>
  <si>
    <t>NAV CAPITAL VCC - NAV CAPITAL EMERGING STAR FUND</t>
  </si>
  <si>
    <t>SURESH MOHAN REDDY CHEDEPUDI</t>
  </si>
  <si>
    <t>ANNAPURNA</t>
  </si>
  <si>
    <t>Annapurna Swadisht Ltd</t>
  </si>
  <si>
    <t>CAPRI GLOBAL HOLDINGS PRIVATE LIMITED</t>
  </si>
  <si>
    <t>CMDB II</t>
  </si>
  <si>
    <t>HRHNEXT</t>
  </si>
  <si>
    <t>HRH Next Services Limited</t>
  </si>
  <si>
    <t>ABDUL QUADIR MOHAMMAD HUSAIN</t>
  </si>
  <si>
    <t>UBS PRINCIPAL CAPITAL ASIA LIMITED</t>
  </si>
  <si>
    <t>Thermax Ltd</t>
  </si>
  <si>
    <t>Torrent Power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</si>
</sst>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2" borderId="33" applyNumberFormat="0" applyAlignment="0" applyProtection="0"/>
    <xf numFmtId="0" fontId="47" fillId="13" borderId="34" applyNumberFormat="0" applyAlignment="0" applyProtection="0"/>
    <xf numFmtId="0" fontId="48" fillId="13" borderId="33" applyNumberFormat="0" applyAlignment="0" applyProtection="0"/>
    <xf numFmtId="0" fontId="49" fillId="0" borderId="35" applyNumberFormat="0" applyFill="0" applyAlignment="0" applyProtection="0"/>
    <xf numFmtId="0" fontId="50" fillId="14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88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9" xfId="0" applyFont="1" applyFill="1" applyBorder="1" applyAlignment="1">
      <alignment horizontal="center" vertical="center"/>
    </xf>
    <xf numFmtId="16" fontId="36" fillId="40" borderId="29" xfId="0" applyNumberFormat="1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0" borderId="29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9" xfId="0" applyNumberFormat="1" applyFont="1" applyFill="1" applyBorder="1" applyAlignment="1">
      <alignment horizontal="center" vertical="center"/>
    </xf>
    <xf numFmtId="2" fontId="36" fillId="40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0" fontId="36" fillId="41" borderId="29" xfId="0" applyFont="1" applyFill="1" applyBorder="1" applyAlignment="1">
      <alignment horizontal="center" vertical="center"/>
    </xf>
    <xf numFmtId="2" fontId="37" fillId="41" borderId="29" xfId="0" applyNumberFormat="1" applyFont="1" applyFill="1" applyBorder="1" applyAlignment="1">
      <alignment horizontal="center" vertical="center"/>
    </xf>
    <xf numFmtId="166" fontId="36" fillId="41" borderId="29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/>
    <xf numFmtId="0" fontId="36" fillId="42" borderId="29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6" fillId="42" borderId="41" xfId="0" applyFont="1" applyFill="1" applyBorder="1" applyAlignment="1">
      <alignment horizontal="center" vertical="center"/>
    </xf>
    <xf numFmtId="16" fontId="36" fillId="42" borderId="41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0" fontId="37" fillId="46" borderId="2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166" fontId="36" fillId="46" borderId="29" xfId="0" applyNumberFormat="1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6" fillId="47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7" fillId="41" borderId="25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 wrapText="1"/>
    </xf>
    <xf numFmtId="2" fontId="36" fillId="41" borderId="29" xfId="0" applyNumberFormat="1" applyFont="1" applyFill="1" applyBorder="1" applyAlignment="1">
      <alignment horizontal="center" vertical="center"/>
    </xf>
    <xf numFmtId="10" fontId="36" fillId="41" borderId="29" xfId="0" applyNumberFormat="1" applyFont="1" applyFill="1" applyBorder="1" applyAlignment="1">
      <alignment horizontal="center" vertical="center" wrapText="1"/>
    </xf>
    <xf numFmtId="16" fontId="36" fillId="41" borderId="29" xfId="0" applyNumberFormat="1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0" fontId="3" fillId="42" borderId="29" xfId="0" applyFont="1" applyFill="1" applyBorder="1" applyAlignment="1">
      <alignment horizontal="center" vertical="center"/>
    </xf>
    <xf numFmtId="165" fontId="36" fillId="42" borderId="29" xfId="0" applyNumberFormat="1" applyFont="1" applyFill="1" applyBorder="1" applyAlignment="1">
      <alignment horizontal="center" vertical="center"/>
    </xf>
    <xf numFmtId="15" fontId="3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left"/>
    </xf>
    <xf numFmtId="43" fontId="36" fillId="42" borderId="29" xfId="0" applyNumberFormat="1" applyFont="1" applyFill="1" applyBorder="1" applyAlignment="1">
      <alignment horizontal="center" vertical="top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8" borderId="25" xfId="0" applyFont="1" applyFill="1" applyBorder="1" applyAlignment="1">
      <alignment horizontal="center" vertical="center"/>
    </xf>
    <xf numFmtId="0" fontId="36" fillId="48" borderId="2" xfId="0" applyFont="1" applyFill="1" applyBorder="1" applyAlignment="1">
      <alignment horizontal="center" vertical="center"/>
    </xf>
    <xf numFmtId="2" fontId="37" fillId="48" borderId="2" xfId="0" applyNumberFormat="1" applyFont="1" applyFill="1" applyBorder="1" applyAlignment="1">
      <alignment horizontal="center" vertical="center"/>
    </xf>
    <xf numFmtId="166" fontId="36" fillId="48" borderId="2" xfId="0" applyNumberFormat="1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" fillId="47" borderId="29" xfId="0" applyFont="1" applyFill="1" applyBorder="1" applyAlignment="1">
      <alignment horizontal="center" vertical="center"/>
    </xf>
    <xf numFmtId="165" fontId="36" fillId="47" borderId="29" xfId="0" applyNumberFormat="1" applyFont="1" applyFill="1" applyBorder="1" applyAlignment="1">
      <alignment horizontal="center" vertical="center"/>
    </xf>
    <xf numFmtId="15" fontId="3" fillId="47" borderId="29" xfId="0" applyNumberFormat="1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left"/>
    </xf>
    <xf numFmtId="43" fontId="36" fillId="47" borderId="29" xfId="0" applyNumberFormat="1" applyFont="1" applyFill="1" applyBorder="1" applyAlignment="1">
      <alignment horizontal="center" vertical="top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0" fontId="36" fillId="48" borderId="29" xfId="0" applyFont="1" applyFill="1" applyBorder="1" applyAlignment="1">
      <alignment horizontal="center" vertical="center"/>
    </xf>
    <xf numFmtId="2" fontId="37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0" borderId="39" xfId="0" applyFont="1" applyBorder="1"/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41" borderId="28" xfId="0" applyFont="1" applyFill="1" applyBorder="1" applyAlignment="1">
      <alignment horizontal="center" vertical="center"/>
    </xf>
    <xf numFmtId="0" fontId="36" fillId="41" borderId="7" xfId="0" applyFont="1" applyFill="1" applyBorder="1" applyAlignment="1">
      <alignment horizontal="center" vertical="center"/>
    </xf>
    <xf numFmtId="2" fontId="37" fillId="41" borderId="7" xfId="0" applyNumberFormat="1" applyFont="1" applyFill="1" applyBorder="1" applyAlignment="1">
      <alignment horizontal="center" vertical="center"/>
    </xf>
    <xf numFmtId="166" fontId="36" fillId="41" borderId="7" xfId="0" applyNumberFormat="1" applyFont="1" applyFill="1" applyBorder="1" applyAlignment="1">
      <alignment horizontal="center" vertical="center"/>
    </xf>
    <xf numFmtId="0" fontId="37" fillId="41" borderId="7" xfId="0" applyFont="1" applyFill="1" applyBorder="1" applyAlignment="1">
      <alignment horizontal="center" vertical="center"/>
    </xf>
    <xf numFmtId="16" fontId="36" fillId="42" borderId="7" xfId="0" applyNumberFormat="1" applyFont="1" applyFill="1" applyBorder="1" applyAlignment="1">
      <alignment horizontal="center" vertical="center"/>
    </xf>
    <xf numFmtId="0" fontId="37" fillId="48" borderId="29" xfId="0" applyFont="1" applyFill="1" applyBorder="1" applyAlignment="1">
      <alignment horizontal="center" vertical="center"/>
    </xf>
    <xf numFmtId="166" fontId="36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/>
    <xf numFmtId="16" fontId="36" fillId="43" borderId="7" xfId="0" applyNumberFormat="1" applyFont="1" applyFill="1" applyBorder="1" applyAlignment="1">
      <alignment horizontal="center" vertical="center"/>
    </xf>
    <xf numFmtId="0" fontId="37" fillId="48" borderId="27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6" fillId="47" borderId="39" xfId="0" applyFont="1" applyFill="1" applyBorder="1"/>
    <xf numFmtId="0" fontId="37" fillId="47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/>
    <xf numFmtId="166" fontId="36" fillId="46" borderId="25" xfId="0" applyNumberFormat="1" applyFont="1" applyFill="1" applyBorder="1" applyAlignment="1">
      <alignment horizontal="center" vertical="center"/>
    </xf>
    <xf numFmtId="0" fontId="3" fillId="0" borderId="23" xfId="0" applyFont="1" applyBorder="1"/>
    <xf numFmtId="0" fontId="15" fillId="0" borderId="39" xfId="0" applyFont="1" applyBorder="1"/>
    <xf numFmtId="2" fontId="3" fillId="0" borderId="39" xfId="0" applyNumberFormat="1" applyFont="1" applyBorder="1"/>
    <xf numFmtId="0" fontId="3" fillId="0" borderId="39" xfId="0" applyFont="1" applyBorder="1"/>
    <xf numFmtId="0" fontId="3" fillId="0" borderId="29" xfId="0" applyFont="1" applyFill="1" applyBorder="1"/>
    <xf numFmtId="0" fontId="3" fillId="2" borderId="29" xfId="0" applyFont="1" applyFill="1" applyBorder="1"/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left"/>
    </xf>
    <xf numFmtId="0" fontId="3" fillId="2" borderId="39" xfId="0" applyFont="1" applyFill="1" applyBorder="1"/>
    <xf numFmtId="0" fontId="0" fillId="0" borderId="29" xfId="0" applyBorder="1"/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1" borderId="27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2" fontId="37" fillId="46" borderId="18" xfId="0" applyNumberFormat="1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right"/>
    </xf>
    <xf numFmtId="2" fontId="18" fillId="2" borderId="22" xfId="0" applyNumberFormat="1" applyFont="1" applyFill="1" applyBorder="1" applyAlignment="1">
      <alignment horizontal="right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8" borderId="40" xfId="0" applyFont="1" applyFill="1" applyBorder="1" applyAlignment="1">
      <alignment horizontal="center" vertical="center"/>
    </xf>
    <xf numFmtId="0" fontId="36" fillId="47" borderId="41" xfId="0" applyFont="1" applyFill="1" applyBorder="1" applyAlignment="1">
      <alignment horizontal="center" vertical="center"/>
    </xf>
    <xf numFmtId="16" fontId="36" fillId="47" borderId="41" xfId="0" applyNumberFormat="1" applyFont="1" applyFill="1" applyBorder="1" applyAlignment="1">
      <alignment horizontal="center" vertical="center"/>
    </xf>
    <xf numFmtId="0" fontId="36" fillId="47" borderId="41" xfId="0" applyFont="1" applyFill="1" applyBorder="1"/>
    <xf numFmtId="0" fontId="37" fillId="47" borderId="41" xfId="0" applyFont="1" applyFill="1" applyBorder="1" applyAlignment="1">
      <alignment horizontal="center" vertical="center"/>
    </xf>
    <xf numFmtId="0" fontId="36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66" fontId="36" fillId="46" borderId="28" xfId="0" applyNumberFormat="1" applyFont="1" applyFill="1" applyBorder="1" applyAlignment="1">
      <alignment horizontal="center" vertical="center"/>
    </xf>
    <xf numFmtId="16" fontId="36" fillId="47" borderId="28" xfId="0" applyNumberFormat="1" applyFont="1" applyFill="1" applyBorder="1" applyAlignment="1">
      <alignment horizontal="center" vertical="center"/>
    </xf>
    <xf numFmtId="0" fontId="36" fillId="43" borderId="41" xfId="0" applyFont="1" applyFill="1" applyBorder="1" applyAlignment="1">
      <alignment horizontal="center" vertical="center"/>
    </xf>
    <xf numFmtId="16" fontId="36" fillId="43" borderId="41" xfId="0" applyNumberFormat="1" applyFont="1" applyFill="1" applyBorder="1" applyAlignment="1">
      <alignment horizontal="center" vertical="center"/>
    </xf>
    <xf numFmtId="0" fontId="36" fillId="43" borderId="41" xfId="0" applyFont="1" applyFill="1" applyBorder="1"/>
    <xf numFmtId="0" fontId="37" fillId="43" borderId="41" xfId="0" applyFont="1" applyFill="1" applyBorder="1" applyAlignment="1">
      <alignment horizontal="center" vertical="center"/>
    </xf>
    <xf numFmtId="0" fontId="36" fillId="48" borderId="44" xfId="0" applyFont="1" applyFill="1" applyBorder="1" applyAlignment="1">
      <alignment horizontal="center" vertical="center"/>
    </xf>
    <xf numFmtId="2" fontId="37" fillId="48" borderId="28" xfId="0" applyNumberFormat="1" applyFont="1" applyFill="1" applyBorder="1" applyAlignment="1">
      <alignment horizontal="center" vertical="center"/>
    </xf>
    <xf numFmtId="166" fontId="36" fillId="48" borderId="28" xfId="0" applyNumberFormat="1" applyFont="1" applyFill="1" applyBorder="1" applyAlignment="1">
      <alignment horizontal="center" vertical="center"/>
    </xf>
    <xf numFmtId="0" fontId="36" fillId="48" borderId="28" xfId="0" applyFont="1" applyFill="1" applyBorder="1" applyAlignment="1">
      <alignment horizontal="center" vertical="center"/>
    </xf>
    <xf numFmtId="0" fontId="37" fillId="48" borderId="28" xfId="0" applyFont="1" applyFill="1" applyBorder="1" applyAlignment="1">
      <alignment horizontal="center" vertical="center"/>
    </xf>
    <xf numFmtId="16" fontId="36" fillId="43" borderId="28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166" fontId="36" fillId="41" borderId="39" xfId="0" applyNumberFormat="1" applyFont="1" applyFill="1" applyBorder="1" applyAlignment="1">
      <alignment horizontal="center" vertical="center"/>
    </xf>
    <xf numFmtId="166" fontId="36" fillId="41" borderId="40" xfId="0" applyNumberFormat="1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166" fontId="36" fillId="48" borderId="39" xfId="0" applyNumberFormat="1" applyFont="1" applyFill="1" applyBorder="1" applyAlignment="1">
      <alignment horizontal="center" vertical="center"/>
    </xf>
    <xf numFmtId="166" fontId="36" fillId="48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8" borderId="39" xfId="0" applyFont="1" applyFill="1" applyBorder="1" applyAlignment="1">
      <alignment horizontal="center" vertical="center"/>
    </xf>
    <xf numFmtId="0" fontId="37" fillId="48" borderId="40" xfId="0" applyFont="1" applyFill="1" applyBorder="1" applyAlignment="1">
      <alignment horizontal="center" vertical="center"/>
    </xf>
    <xf numFmtId="166" fontId="36" fillId="41" borderId="42" xfId="0" applyNumberFormat="1" applyFont="1" applyFill="1" applyBorder="1" applyAlignment="1">
      <alignment horizontal="center" vertical="center"/>
    </xf>
    <xf numFmtId="166" fontId="36" fillId="41" borderId="43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166" fontId="36" fillId="42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45446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45446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7" t="s">
        <v>16</v>
      </c>
      <c r="B9" s="439" t="s">
        <v>17</v>
      </c>
      <c r="C9" s="439" t="s">
        <v>18</v>
      </c>
      <c r="D9" s="439" t="s">
        <v>19</v>
      </c>
      <c r="E9" s="26" t="s">
        <v>20</v>
      </c>
      <c r="F9" s="26" t="s">
        <v>21</v>
      </c>
      <c r="G9" s="434" t="s">
        <v>22</v>
      </c>
      <c r="H9" s="435"/>
      <c r="I9" s="436"/>
      <c r="J9" s="434" t="s">
        <v>23</v>
      </c>
      <c r="K9" s="435"/>
      <c r="L9" s="436"/>
      <c r="M9" s="26"/>
      <c r="N9" s="27"/>
      <c r="O9" s="27"/>
      <c r="P9" s="27"/>
    </row>
    <row r="10" spans="1:16" ht="38.25">
      <c r="A10" s="438"/>
      <c r="B10" s="440"/>
      <c r="C10" s="440"/>
      <c r="D10" s="440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803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45470</v>
      </c>
      <c r="E11" s="204">
        <v>22700.7</v>
      </c>
      <c r="F11" s="204">
        <v>22699.966666666664</v>
      </c>
      <c r="G11" s="203">
        <v>22610.733333333326</v>
      </c>
      <c r="H11" s="203">
        <v>22520.766666666663</v>
      </c>
      <c r="I11" s="203">
        <v>22431.533333333326</v>
      </c>
      <c r="J11" s="203">
        <v>22789.933333333327</v>
      </c>
      <c r="K11" s="203">
        <v>22879.166666666664</v>
      </c>
      <c r="L11" s="203">
        <v>22969.133333333328</v>
      </c>
      <c r="M11" s="202">
        <v>22789.200000000001</v>
      </c>
      <c r="N11" s="202">
        <v>22610</v>
      </c>
      <c r="O11" s="202">
        <v>15638825</v>
      </c>
      <c r="P11" s="205">
        <v>8.3133635765488101E-2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45469</v>
      </c>
      <c r="E12" s="204">
        <v>49352.35</v>
      </c>
      <c r="F12" s="204">
        <v>49215.533333333333</v>
      </c>
      <c r="G12" s="203">
        <v>48987.066666666666</v>
      </c>
      <c r="H12" s="203">
        <v>48621.783333333333</v>
      </c>
      <c r="I12" s="203">
        <v>48393.316666666666</v>
      </c>
      <c r="J12" s="203">
        <v>49580.816666666666</v>
      </c>
      <c r="K12" s="203">
        <v>49809.283333333326</v>
      </c>
      <c r="L12" s="203">
        <v>50174.566666666666</v>
      </c>
      <c r="M12" s="202">
        <v>49444</v>
      </c>
      <c r="N12" s="202">
        <v>48850.25</v>
      </c>
      <c r="O12" s="202">
        <v>2413620</v>
      </c>
      <c r="P12" s="205">
        <v>-6.4689572591942426E-2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45468</v>
      </c>
      <c r="E13" s="217">
        <v>21896.85</v>
      </c>
      <c r="F13" s="217">
        <v>21842</v>
      </c>
      <c r="G13" s="219">
        <v>21744.25</v>
      </c>
      <c r="H13" s="219">
        <v>21591.65</v>
      </c>
      <c r="I13" s="219">
        <v>21493.9</v>
      </c>
      <c r="J13" s="219">
        <v>21994.6</v>
      </c>
      <c r="K13" s="219">
        <v>22092.35</v>
      </c>
      <c r="L13" s="219">
        <v>22244.949999999997</v>
      </c>
      <c r="M13" s="220">
        <v>21939.75</v>
      </c>
      <c r="N13" s="220">
        <v>21689.4</v>
      </c>
      <c r="O13" s="220">
        <v>56770</v>
      </c>
      <c r="P13" s="221">
        <v>-0.10556168268473294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45467</v>
      </c>
      <c r="E14" s="217">
        <v>11414.65</v>
      </c>
      <c r="F14" s="217">
        <v>11407.416666666666</v>
      </c>
      <c r="G14" s="219">
        <v>11338.233333333332</v>
      </c>
      <c r="H14" s="219">
        <v>11261.816666666666</v>
      </c>
      <c r="I14" s="219">
        <v>11192.633333333331</v>
      </c>
      <c r="J14" s="219">
        <v>11483.833333333332</v>
      </c>
      <c r="K14" s="219">
        <v>11553.016666666666</v>
      </c>
      <c r="L14" s="219">
        <v>11629.433333333332</v>
      </c>
      <c r="M14" s="220">
        <v>11476.6</v>
      </c>
      <c r="N14" s="220">
        <v>11331</v>
      </c>
      <c r="O14" s="220">
        <v>1722400</v>
      </c>
      <c r="P14" s="221">
        <v>-4.5047542483297759E-2</v>
      </c>
    </row>
    <row r="15" spans="1:16" ht="12.75" customHeight="1">
      <c r="A15" s="213">
        <v>5</v>
      </c>
      <c r="B15" s="376" t="s">
        <v>34</v>
      </c>
      <c r="C15" s="217" t="s">
        <v>1020</v>
      </c>
      <c r="D15" s="218">
        <v>45471</v>
      </c>
      <c r="E15" s="217">
        <v>67867.55</v>
      </c>
      <c r="F15" s="217">
        <v>67931.700000000012</v>
      </c>
      <c r="G15" s="219">
        <v>67432.800000000017</v>
      </c>
      <c r="H15" s="219">
        <v>66998.05</v>
      </c>
      <c r="I15" s="219">
        <v>66499.150000000009</v>
      </c>
      <c r="J15" s="219">
        <v>68366.450000000026</v>
      </c>
      <c r="K15" s="219">
        <v>68865.35000000002</v>
      </c>
      <c r="L15" s="219">
        <v>69300.100000000035</v>
      </c>
      <c r="M15" s="220">
        <v>68430.600000000006</v>
      </c>
      <c r="N15" s="220">
        <v>67496.95</v>
      </c>
      <c r="O15" s="220">
        <v>4920</v>
      </c>
      <c r="P15" s="221">
        <v>-0.5075075075075075</v>
      </c>
    </row>
    <row r="16" spans="1:16" ht="12.75" customHeight="1">
      <c r="A16" s="213">
        <v>6</v>
      </c>
      <c r="B16" s="225" t="s">
        <v>845</v>
      </c>
      <c r="C16" s="222" t="s">
        <v>39</v>
      </c>
      <c r="D16" s="218">
        <v>45470</v>
      </c>
      <c r="E16" s="217">
        <v>616.6</v>
      </c>
      <c r="F16" s="217">
        <v>618.01666666666677</v>
      </c>
      <c r="G16" s="219">
        <v>612.58333333333348</v>
      </c>
      <c r="H16" s="219">
        <v>608.56666666666672</v>
      </c>
      <c r="I16" s="219">
        <v>603.13333333333344</v>
      </c>
      <c r="J16" s="219">
        <v>622.03333333333353</v>
      </c>
      <c r="K16" s="219">
        <v>627.4666666666667</v>
      </c>
      <c r="L16" s="219">
        <v>631.48333333333358</v>
      </c>
      <c r="M16" s="220">
        <v>623.45000000000005</v>
      </c>
      <c r="N16" s="220">
        <v>614</v>
      </c>
      <c r="O16" s="220">
        <v>11263000</v>
      </c>
      <c r="P16" s="221">
        <v>-2.9470056010340369E-2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45470</v>
      </c>
      <c r="E17" s="217">
        <v>8358.65</v>
      </c>
      <c r="F17" s="217">
        <v>8325.5500000000011</v>
      </c>
      <c r="G17" s="219">
        <v>8263.1000000000022</v>
      </c>
      <c r="H17" s="219">
        <v>8167.5500000000011</v>
      </c>
      <c r="I17" s="219">
        <v>8105.1000000000022</v>
      </c>
      <c r="J17" s="219">
        <v>8421.1000000000022</v>
      </c>
      <c r="K17" s="219">
        <v>8483.5500000000029</v>
      </c>
      <c r="L17" s="219">
        <v>8579.1000000000022</v>
      </c>
      <c r="M17" s="220">
        <v>8388</v>
      </c>
      <c r="N17" s="220">
        <v>8230</v>
      </c>
      <c r="O17" s="220">
        <v>1139625</v>
      </c>
      <c r="P17" s="221">
        <v>-1.5442764578833694E-2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45470</v>
      </c>
      <c r="E18" s="217">
        <v>26053.95</v>
      </c>
      <c r="F18" s="217">
        <v>26044.133333333331</v>
      </c>
      <c r="G18" s="219">
        <v>25891.816666666662</v>
      </c>
      <c r="H18" s="219">
        <v>25729.683333333331</v>
      </c>
      <c r="I18" s="219">
        <v>25577.366666666661</v>
      </c>
      <c r="J18" s="219">
        <v>26206.266666666663</v>
      </c>
      <c r="K18" s="219">
        <v>26358.583333333328</v>
      </c>
      <c r="L18" s="219">
        <v>26520.716666666664</v>
      </c>
      <c r="M18" s="220">
        <v>26196.45</v>
      </c>
      <c r="N18" s="220">
        <v>25882</v>
      </c>
      <c r="O18" s="220">
        <v>145240</v>
      </c>
      <c r="P18" s="221">
        <v>-3.4821903242955872E-2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45470</v>
      </c>
      <c r="E19" s="217">
        <v>225.25</v>
      </c>
      <c r="F19" s="217">
        <v>225.21666666666667</v>
      </c>
      <c r="G19" s="219">
        <v>223.13333333333333</v>
      </c>
      <c r="H19" s="219">
        <v>221.01666666666665</v>
      </c>
      <c r="I19" s="219">
        <v>218.93333333333331</v>
      </c>
      <c r="J19" s="219">
        <v>227.33333333333334</v>
      </c>
      <c r="K19" s="219">
        <v>229.41666666666666</v>
      </c>
      <c r="L19" s="219">
        <v>231.53333333333336</v>
      </c>
      <c r="M19" s="220">
        <v>227.3</v>
      </c>
      <c r="N19" s="220">
        <v>223.1</v>
      </c>
      <c r="O19" s="220">
        <v>60561000</v>
      </c>
      <c r="P19" s="221">
        <v>-4.3496801705756927E-2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45470</v>
      </c>
      <c r="E20" s="217">
        <v>288.89999999999998</v>
      </c>
      <c r="F20" s="217">
        <v>291.90000000000003</v>
      </c>
      <c r="G20" s="219">
        <v>283.50000000000006</v>
      </c>
      <c r="H20" s="219">
        <v>278.10000000000002</v>
      </c>
      <c r="I20" s="219">
        <v>269.70000000000005</v>
      </c>
      <c r="J20" s="219">
        <v>297.30000000000007</v>
      </c>
      <c r="K20" s="219">
        <v>305.70000000000005</v>
      </c>
      <c r="L20" s="219">
        <v>311.10000000000008</v>
      </c>
      <c r="M20" s="220">
        <v>300.3</v>
      </c>
      <c r="N20" s="220">
        <v>286.5</v>
      </c>
      <c r="O20" s="220">
        <v>27682200</v>
      </c>
      <c r="P20" s="221">
        <v>-2.2314049586776859E-2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45470</v>
      </c>
      <c r="E21" s="217">
        <v>2558.75</v>
      </c>
      <c r="F21" s="217">
        <v>2547.1</v>
      </c>
      <c r="G21" s="219">
        <v>2517.1999999999998</v>
      </c>
      <c r="H21" s="219">
        <v>2475.65</v>
      </c>
      <c r="I21" s="219">
        <v>2445.75</v>
      </c>
      <c r="J21" s="219">
        <v>2588.6499999999996</v>
      </c>
      <c r="K21" s="219">
        <v>2618.5500000000002</v>
      </c>
      <c r="L21" s="219">
        <v>2660.0999999999995</v>
      </c>
      <c r="M21" s="220">
        <v>2577</v>
      </c>
      <c r="N21" s="220">
        <v>2505.5500000000002</v>
      </c>
      <c r="O21" s="220">
        <v>4608900</v>
      </c>
      <c r="P21" s="221">
        <v>-1.1835080722969061E-2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45470</v>
      </c>
      <c r="E22" s="217">
        <v>3429.8</v>
      </c>
      <c r="F22" s="217">
        <v>3372.2666666666664</v>
      </c>
      <c r="G22" s="219">
        <v>3299.5333333333328</v>
      </c>
      <c r="H22" s="219">
        <v>3169.2666666666664</v>
      </c>
      <c r="I22" s="219">
        <v>3096.5333333333328</v>
      </c>
      <c r="J22" s="219">
        <v>3502.5333333333328</v>
      </c>
      <c r="K22" s="219">
        <v>3575.2666666666664</v>
      </c>
      <c r="L22" s="219">
        <v>3705.5333333333328</v>
      </c>
      <c r="M22" s="220">
        <v>3445</v>
      </c>
      <c r="N22" s="220">
        <v>3242</v>
      </c>
      <c r="O22" s="220">
        <v>14491500</v>
      </c>
      <c r="P22" s="221">
        <v>1.6091712242322254E-2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45470</v>
      </c>
      <c r="E23" s="217">
        <v>1442.1</v>
      </c>
      <c r="F23" s="217">
        <v>1430.3666666666668</v>
      </c>
      <c r="G23" s="219">
        <v>1406.7333333333336</v>
      </c>
      <c r="H23" s="219">
        <v>1371.3666666666668</v>
      </c>
      <c r="I23" s="219">
        <v>1347.7333333333336</v>
      </c>
      <c r="J23" s="219">
        <v>1465.7333333333336</v>
      </c>
      <c r="K23" s="219">
        <v>1489.3666666666668</v>
      </c>
      <c r="L23" s="219">
        <v>1524.7333333333336</v>
      </c>
      <c r="M23" s="220">
        <v>1454</v>
      </c>
      <c r="N23" s="220">
        <v>1395</v>
      </c>
      <c r="O23" s="220">
        <v>38846400</v>
      </c>
      <c r="P23" s="221">
        <v>-1.3590102992260345E-2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45470</v>
      </c>
      <c r="E24" s="217">
        <v>4845.1499999999996</v>
      </c>
      <c r="F24" s="217">
        <v>4889.7166666666662</v>
      </c>
      <c r="G24" s="219">
        <v>4786.4333333333325</v>
      </c>
      <c r="H24" s="219">
        <v>4727.7166666666662</v>
      </c>
      <c r="I24" s="219">
        <v>4624.4333333333325</v>
      </c>
      <c r="J24" s="219">
        <v>4948.4333333333325</v>
      </c>
      <c r="K24" s="219">
        <v>5051.7166666666672</v>
      </c>
      <c r="L24" s="219">
        <v>5110.4333333333325</v>
      </c>
      <c r="M24" s="220">
        <v>4993</v>
      </c>
      <c r="N24" s="220">
        <v>4831</v>
      </c>
      <c r="O24" s="220">
        <v>1040000</v>
      </c>
      <c r="P24" s="221">
        <v>-6.8183854493324966E-2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45470</v>
      </c>
      <c r="E25" s="217">
        <v>637.35</v>
      </c>
      <c r="F25" s="217">
        <v>635.13333333333333</v>
      </c>
      <c r="G25" s="219">
        <v>626.41666666666663</v>
      </c>
      <c r="H25" s="219">
        <v>615.48333333333335</v>
      </c>
      <c r="I25" s="219">
        <v>606.76666666666665</v>
      </c>
      <c r="J25" s="219">
        <v>646.06666666666661</v>
      </c>
      <c r="K25" s="219">
        <v>654.7833333333333</v>
      </c>
      <c r="L25" s="219">
        <v>665.71666666666658</v>
      </c>
      <c r="M25" s="220">
        <v>643.85</v>
      </c>
      <c r="N25" s="220">
        <v>624.20000000000005</v>
      </c>
      <c r="O25" s="220">
        <v>34703100</v>
      </c>
      <c r="P25" s="221">
        <v>-8.256172839506172E-3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45470</v>
      </c>
      <c r="E26" s="217">
        <v>5887.8</v>
      </c>
      <c r="F26" s="217">
        <v>5884.2666666666664</v>
      </c>
      <c r="G26" s="219">
        <v>5778.5333333333328</v>
      </c>
      <c r="H26" s="219">
        <v>5669.2666666666664</v>
      </c>
      <c r="I26" s="219">
        <v>5563.5333333333328</v>
      </c>
      <c r="J26" s="219">
        <v>5993.5333333333328</v>
      </c>
      <c r="K26" s="219">
        <v>6099.2666666666664</v>
      </c>
      <c r="L26" s="219">
        <v>6208.5333333333328</v>
      </c>
      <c r="M26" s="220">
        <v>5990</v>
      </c>
      <c r="N26" s="220">
        <v>5775</v>
      </c>
      <c r="O26" s="220">
        <v>2262625</v>
      </c>
      <c r="P26" s="221">
        <v>5.3318522632602051E-3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45470</v>
      </c>
      <c r="E27" s="217">
        <v>467.45</v>
      </c>
      <c r="F27" s="217">
        <v>471.04999999999995</v>
      </c>
      <c r="G27" s="219">
        <v>462.44999999999993</v>
      </c>
      <c r="H27" s="219">
        <v>457.45</v>
      </c>
      <c r="I27" s="219">
        <v>448.84999999999997</v>
      </c>
      <c r="J27" s="219">
        <v>476.0499999999999</v>
      </c>
      <c r="K27" s="219">
        <v>484.64999999999992</v>
      </c>
      <c r="L27" s="219">
        <v>489.64999999999986</v>
      </c>
      <c r="M27" s="220">
        <v>479.65</v>
      </c>
      <c r="N27" s="220">
        <v>466.05</v>
      </c>
      <c r="O27" s="220">
        <v>14681200</v>
      </c>
      <c r="P27" s="221">
        <v>6.6041229477842245E-2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45470</v>
      </c>
      <c r="E28" s="217">
        <v>225.3</v>
      </c>
      <c r="F28" s="217">
        <v>224.46666666666667</v>
      </c>
      <c r="G28" s="219">
        <v>221.93333333333334</v>
      </c>
      <c r="H28" s="219">
        <v>218.56666666666666</v>
      </c>
      <c r="I28" s="219">
        <v>216.03333333333333</v>
      </c>
      <c r="J28" s="219">
        <v>227.83333333333334</v>
      </c>
      <c r="K28" s="219">
        <v>230.3666666666667</v>
      </c>
      <c r="L28" s="219">
        <v>233.73333333333335</v>
      </c>
      <c r="M28" s="220">
        <v>227</v>
      </c>
      <c r="N28" s="220">
        <v>221.1</v>
      </c>
      <c r="O28" s="220">
        <v>90780000</v>
      </c>
      <c r="P28" s="221">
        <v>-3.0904723779023219E-2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45470</v>
      </c>
      <c r="E29" s="217">
        <v>2867.25</v>
      </c>
      <c r="F29" s="217">
        <v>2866.1333333333332</v>
      </c>
      <c r="G29" s="219">
        <v>2839.2666666666664</v>
      </c>
      <c r="H29" s="219">
        <v>2811.2833333333333</v>
      </c>
      <c r="I29" s="219">
        <v>2784.4166666666665</v>
      </c>
      <c r="J29" s="219">
        <v>2894.1166666666663</v>
      </c>
      <c r="K29" s="219">
        <v>2920.9833333333331</v>
      </c>
      <c r="L29" s="219">
        <v>2948.9666666666662</v>
      </c>
      <c r="M29" s="220">
        <v>2893</v>
      </c>
      <c r="N29" s="220">
        <v>2838.15</v>
      </c>
      <c r="O29" s="220">
        <v>11448200</v>
      </c>
      <c r="P29" s="221">
        <v>-1.0167908834667727E-2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45470</v>
      </c>
      <c r="E30" s="217">
        <v>2113.5</v>
      </c>
      <c r="F30" s="217">
        <v>2115.2833333333333</v>
      </c>
      <c r="G30" s="219">
        <v>2086.9166666666665</v>
      </c>
      <c r="H30" s="219">
        <v>2060.333333333333</v>
      </c>
      <c r="I30" s="219">
        <v>2031.9666666666662</v>
      </c>
      <c r="J30" s="219">
        <v>2141.8666666666668</v>
      </c>
      <c r="K30" s="219">
        <v>2170.2333333333336</v>
      </c>
      <c r="L30" s="219">
        <v>2196.8166666666671</v>
      </c>
      <c r="M30" s="220">
        <v>2143.65</v>
      </c>
      <c r="N30" s="220">
        <v>2088.6999999999998</v>
      </c>
      <c r="O30" s="220">
        <v>2476516</v>
      </c>
      <c r="P30" s="221">
        <v>-9.1300834904389977E-2</v>
      </c>
    </row>
    <row r="31" spans="1:16" ht="12.75" customHeight="1">
      <c r="A31" s="213">
        <v>21</v>
      </c>
      <c r="B31" s="225" t="s">
        <v>845</v>
      </c>
      <c r="C31" s="217" t="s">
        <v>60</v>
      </c>
      <c r="D31" s="218">
        <v>45470</v>
      </c>
      <c r="E31" s="217">
        <v>5660.3</v>
      </c>
      <c r="F31" s="217">
        <v>5695.2166666666672</v>
      </c>
      <c r="G31" s="219">
        <v>5610.4333333333343</v>
      </c>
      <c r="H31" s="219">
        <v>5560.5666666666675</v>
      </c>
      <c r="I31" s="219">
        <v>5475.7833333333347</v>
      </c>
      <c r="J31" s="219">
        <v>5745.0833333333339</v>
      </c>
      <c r="K31" s="219">
        <v>5829.8666666666668</v>
      </c>
      <c r="L31" s="219">
        <v>5879.7333333333336</v>
      </c>
      <c r="M31" s="220">
        <v>5780</v>
      </c>
      <c r="N31" s="220">
        <v>5645.35</v>
      </c>
      <c r="O31" s="220">
        <v>551025</v>
      </c>
      <c r="P31" s="221">
        <v>2.5544388609715241E-2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45470</v>
      </c>
      <c r="E32" s="217">
        <v>634.15</v>
      </c>
      <c r="F32" s="217">
        <v>634.71666666666658</v>
      </c>
      <c r="G32" s="219">
        <v>625.23333333333312</v>
      </c>
      <c r="H32" s="219">
        <v>616.31666666666649</v>
      </c>
      <c r="I32" s="219">
        <v>606.83333333333303</v>
      </c>
      <c r="J32" s="219">
        <v>643.63333333333321</v>
      </c>
      <c r="K32" s="219">
        <v>653.11666666666656</v>
      </c>
      <c r="L32" s="219">
        <v>662.0333333333333</v>
      </c>
      <c r="M32" s="220">
        <v>644.20000000000005</v>
      </c>
      <c r="N32" s="220">
        <v>625.79999999999995</v>
      </c>
      <c r="O32" s="220">
        <v>22087000</v>
      </c>
      <c r="P32" s="221">
        <v>0.2043731937401167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45470</v>
      </c>
      <c r="E33" s="217">
        <v>1196.4000000000001</v>
      </c>
      <c r="F33" s="217">
        <v>1196.5666666666666</v>
      </c>
      <c r="G33" s="219">
        <v>1172.3333333333333</v>
      </c>
      <c r="H33" s="219">
        <v>1148.2666666666667</v>
      </c>
      <c r="I33" s="219">
        <v>1124.0333333333333</v>
      </c>
      <c r="J33" s="219">
        <v>1220.6333333333332</v>
      </c>
      <c r="K33" s="219">
        <v>1244.8666666666668</v>
      </c>
      <c r="L33" s="219">
        <v>1268.9333333333332</v>
      </c>
      <c r="M33" s="220">
        <v>1220.8</v>
      </c>
      <c r="N33" s="220">
        <v>1172.5</v>
      </c>
      <c r="O33" s="220">
        <v>12571350</v>
      </c>
      <c r="P33" s="221">
        <v>2.3681094592816736E-3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45470</v>
      </c>
      <c r="E34" s="217">
        <v>1172.45</v>
      </c>
      <c r="F34" s="217">
        <v>1173.5999999999999</v>
      </c>
      <c r="G34" s="219">
        <v>1163.1999999999998</v>
      </c>
      <c r="H34" s="219">
        <v>1153.9499999999998</v>
      </c>
      <c r="I34" s="219">
        <v>1143.5499999999997</v>
      </c>
      <c r="J34" s="219">
        <v>1182.8499999999999</v>
      </c>
      <c r="K34" s="219">
        <v>1193.25</v>
      </c>
      <c r="L34" s="219">
        <v>1202.5</v>
      </c>
      <c r="M34" s="220">
        <v>1184</v>
      </c>
      <c r="N34" s="220">
        <v>1164.3499999999999</v>
      </c>
      <c r="O34" s="220">
        <v>51377500</v>
      </c>
      <c r="P34" s="221">
        <v>9.3757229656507601E-4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45470</v>
      </c>
      <c r="E35" s="217">
        <v>9059.25</v>
      </c>
      <c r="F35" s="217">
        <v>9023.0833333333339</v>
      </c>
      <c r="G35" s="219">
        <v>8956.1666666666679</v>
      </c>
      <c r="H35" s="219">
        <v>8853.0833333333339</v>
      </c>
      <c r="I35" s="219">
        <v>8786.1666666666679</v>
      </c>
      <c r="J35" s="219">
        <v>9126.1666666666679</v>
      </c>
      <c r="K35" s="219">
        <v>9193.0833333333358</v>
      </c>
      <c r="L35" s="219">
        <v>9296.1666666666679</v>
      </c>
      <c r="M35" s="220">
        <v>9090</v>
      </c>
      <c r="N35" s="220">
        <v>8920</v>
      </c>
      <c r="O35" s="220">
        <v>2200500</v>
      </c>
      <c r="P35" s="221">
        <v>1.9505189028910304E-2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45470</v>
      </c>
      <c r="E36" s="217">
        <v>1539.35</v>
      </c>
      <c r="F36" s="217">
        <v>1542.5166666666667</v>
      </c>
      <c r="G36" s="219">
        <v>1526.0333333333333</v>
      </c>
      <c r="H36" s="219">
        <v>1512.7166666666667</v>
      </c>
      <c r="I36" s="219">
        <v>1496.2333333333333</v>
      </c>
      <c r="J36" s="219">
        <v>1555.8333333333333</v>
      </c>
      <c r="K36" s="219">
        <v>1572.3166666666664</v>
      </c>
      <c r="L36" s="219">
        <v>1585.6333333333332</v>
      </c>
      <c r="M36" s="220">
        <v>1559</v>
      </c>
      <c r="N36" s="220">
        <v>1529.2</v>
      </c>
      <c r="O36" s="220">
        <v>11819500</v>
      </c>
      <c r="P36" s="221">
        <v>1.716867469879518E-2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45470</v>
      </c>
      <c r="E37" s="217">
        <v>6719.35</v>
      </c>
      <c r="F37" s="217">
        <v>6718.8666666666659</v>
      </c>
      <c r="G37" s="219">
        <v>6649.2833333333319</v>
      </c>
      <c r="H37" s="219">
        <v>6579.2166666666662</v>
      </c>
      <c r="I37" s="219">
        <v>6509.6333333333323</v>
      </c>
      <c r="J37" s="219">
        <v>6788.9333333333316</v>
      </c>
      <c r="K37" s="219">
        <v>6858.5166666666655</v>
      </c>
      <c r="L37" s="219">
        <v>6928.5833333333312</v>
      </c>
      <c r="M37" s="220">
        <v>6788.45</v>
      </c>
      <c r="N37" s="220">
        <v>6648.8</v>
      </c>
      <c r="O37" s="220">
        <v>8336000</v>
      </c>
      <c r="P37" s="221">
        <v>-3.992168267085127E-2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45470</v>
      </c>
      <c r="E38" s="217">
        <v>3074.65</v>
      </c>
      <c r="F38" s="217">
        <v>3086.8833333333337</v>
      </c>
      <c r="G38" s="219">
        <v>3033.8166666666675</v>
      </c>
      <c r="H38" s="219">
        <v>2992.983333333334</v>
      </c>
      <c r="I38" s="219">
        <v>2939.9166666666679</v>
      </c>
      <c r="J38" s="219">
        <v>3127.7166666666672</v>
      </c>
      <c r="K38" s="219">
        <v>3180.7833333333338</v>
      </c>
      <c r="L38" s="219">
        <v>3221.6166666666668</v>
      </c>
      <c r="M38" s="220">
        <v>3139.95</v>
      </c>
      <c r="N38" s="220">
        <v>3046.05</v>
      </c>
      <c r="O38" s="220">
        <v>1578900</v>
      </c>
      <c r="P38" s="221">
        <v>-4.3511161558834653E-3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45470</v>
      </c>
      <c r="E39" s="217">
        <v>381.4</v>
      </c>
      <c r="F39" s="217">
        <v>382.86666666666662</v>
      </c>
      <c r="G39" s="219">
        <v>378.38333333333321</v>
      </c>
      <c r="H39" s="219">
        <v>375.36666666666662</v>
      </c>
      <c r="I39" s="219">
        <v>370.88333333333321</v>
      </c>
      <c r="J39" s="219">
        <v>385.88333333333321</v>
      </c>
      <c r="K39" s="219">
        <v>390.36666666666667</v>
      </c>
      <c r="L39" s="219">
        <v>393.38333333333321</v>
      </c>
      <c r="M39" s="220">
        <v>387.35</v>
      </c>
      <c r="N39" s="220">
        <v>379.85</v>
      </c>
      <c r="O39" s="220">
        <v>10608000</v>
      </c>
      <c r="P39" s="221">
        <v>-3.3072760072158751E-3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45470</v>
      </c>
      <c r="E40" s="217">
        <v>189.25</v>
      </c>
      <c r="F40" s="217">
        <v>188.51666666666665</v>
      </c>
      <c r="G40" s="219">
        <v>187.0333333333333</v>
      </c>
      <c r="H40" s="219">
        <v>184.81666666666666</v>
      </c>
      <c r="I40" s="219">
        <v>183.33333333333331</v>
      </c>
      <c r="J40" s="219">
        <v>190.73333333333329</v>
      </c>
      <c r="K40" s="219">
        <v>192.21666666666664</v>
      </c>
      <c r="L40" s="219">
        <v>194.43333333333328</v>
      </c>
      <c r="M40" s="220">
        <v>190</v>
      </c>
      <c r="N40" s="220">
        <v>186.3</v>
      </c>
      <c r="O40" s="220">
        <v>93845800</v>
      </c>
      <c r="P40" s="221">
        <v>-1.9784833925214122E-2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45470</v>
      </c>
      <c r="E41" s="217">
        <v>266.89999999999998</v>
      </c>
      <c r="F41" s="217">
        <v>266.0333333333333</v>
      </c>
      <c r="G41" s="219">
        <v>263.66666666666663</v>
      </c>
      <c r="H41" s="219">
        <v>260.43333333333334</v>
      </c>
      <c r="I41" s="219">
        <v>258.06666666666666</v>
      </c>
      <c r="J41" s="219">
        <v>269.26666666666659</v>
      </c>
      <c r="K41" s="219">
        <v>271.63333333333327</v>
      </c>
      <c r="L41" s="219">
        <v>274.86666666666656</v>
      </c>
      <c r="M41" s="220">
        <v>268.39999999999998</v>
      </c>
      <c r="N41" s="220">
        <v>262.8</v>
      </c>
      <c r="O41" s="220">
        <v>176421375</v>
      </c>
      <c r="P41" s="221">
        <v>-1.0596939026590771E-2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45470</v>
      </c>
      <c r="E42" s="217">
        <v>1373.45</v>
      </c>
      <c r="F42" s="217">
        <v>1382.45</v>
      </c>
      <c r="G42" s="219">
        <v>1356.15</v>
      </c>
      <c r="H42" s="219">
        <v>1338.8500000000001</v>
      </c>
      <c r="I42" s="219">
        <v>1312.5500000000002</v>
      </c>
      <c r="J42" s="219">
        <v>1399.75</v>
      </c>
      <c r="K42" s="219">
        <v>1426.0499999999997</v>
      </c>
      <c r="L42" s="219">
        <v>1443.35</v>
      </c>
      <c r="M42" s="220">
        <v>1408.75</v>
      </c>
      <c r="N42" s="220">
        <v>1365.15</v>
      </c>
      <c r="O42" s="220">
        <v>4108875</v>
      </c>
      <c r="P42" s="221">
        <v>-4.6802957807742497E-2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45470</v>
      </c>
      <c r="E43" s="217">
        <v>297.60000000000002</v>
      </c>
      <c r="F43" s="217">
        <v>294.81666666666666</v>
      </c>
      <c r="G43" s="219">
        <v>291.18333333333334</v>
      </c>
      <c r="H43" s="219">
        <v>284.76666666666665</v>
      </c>
      <c r="I43" s="219">
        <v>281.13333333333333</v>
      </c>
      <c r="J43" s="219">
        <v>301.23333333333335</v>
      </c>
      <c r="K43" s="219">
        <v>304.86666666666667</v>
      </c>
      <c r="L43" s="219">
        <v>311.28333333333336</v>
      </c>
      <c r="M43" s="220">
        <v>298.45</v>
      </c>
      <c r="N43" s="220">
        <v>288.39999999999998</v>
      </c>
      <c r="O43" s="220">
        <v>133305900</v>
      </c>
      <c r="P43" s="221">
        <v>-1.3726937269372694E-2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45470</v>
      </c>
      <c r="E44" s="217">
        <v>464.45</v>
      </c>
      <c r="F44" s="217">
        <v>467.8</v>
      </c>
      <c r="G44" s="219">
        <v>451.25</v>
      </c>
      <c r="H44" s="219">
        <v>438.05</v>
      </c>
      <c r="I44" s="219">
        <v>421.5</v>
      </c>
      <c r="J44" s="219">
        <v>481</v>
      </c>
      <c r="K44" s="219">
        <v>497.55000000000007</v>
      </c>
      <c r="L44" s="219">
        <v>510.75</v>
      </c>
      <c r="M44" s="220">
        <v>484.35</v>
      </c>
      <c r="N44" s="220">
        <v>454.6</v>
      </c>
      <c r="O44" s="220">
        <v>28456560</v>
      </c>
      <c r="P44" s="221">
        <v>0.46027230237756556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45470</v>
      </c>
      <c r="E45" s="217">
        <v>1568.25</v>
      </c>
      <c r="F45" s="217">
        <v>1572.5</v>
      </c>
      <c r="G45" s="219">
        <v>1548.25</v>
      </c>
      <c r="H45" s="219">
        <v>1528.25</v>
      </c>
      <c r="I45" s="219">
        <v>1504</v>
      </c>
      <c r="J45" s="219">
        <v>1592.5</v>
      </c>
      <c r="K45" s="219">
        <v>1616.75</v>
      </c>
      <c r="L45" s="219">
        <v>1636.75</v>
      </c>
      <c r="M45" s="220">
        <v>1596.75</v>
      </c>
      <c r="N45" s="220">
        <v>1552.5</v>
      </c>
      <c r="O45" s="220">
        <v>5398500</v>
      </c>
      <c r="P45" s="221">
        <v>4.9577136191309421E-2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45470</v>
      </c>
      <c r="E46" s="217">
        <v>1380.9</v>
      </c>
      <c r="F46" s="217">
        <v>1375.4833333333333</v>
      </c>
      <c r="G46" s="219">
        <v>1354.1666666666667</v>
      </c>
      <c r="H46" s="219">
        <v>1327.4333333333334</v>
      </c>
      <c r="I46" s="219">
        <v>1306.1166666666668</v>
      </c>
      <c r="J46" s="219">
        <v>1402.2166666666667</v>
      </c>
      <c r="K46" s="219">
        <v>1423.5333333333333</v>
      </c>
      <c r="L46" s="219">
        <v>1450.2666666666667</v>
      </c>
      <c r="M46" s="220">
        <v>1396.8</v>
      </c>
      <c r="N46" s="220">
        <v>1348.75</v>
      </c>
      <c r="O46" s="220">
        <v>39662500</v>
      </c>
      <c r="P46" s="221">
        <v>4.0628115653040878E-2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45470</v>
      </c>
      <c r="E47" s="217">
        <v>300.64999999999998</v>
      </c>
      <c r="F47" s="217">
        <v>297.76666666666671</v>
      </c>
      <c r="G47" s="219">
        <v>293.73333333333341</v>
      </c>
      <c r="H47" s="219">
        <v>286.81666666666672</v>
      </c>
      <c r="I47" s="219">
        <v>282.78333333333342</v>
      </c>
      <c r="J47" s="219">
        <v>304.68333333333339</v>
      </c>
      <c r="K47" s="219">
        <v>308.7166666666667</v>
      </c>
      <c r="L47" s="219">
        <v>315.63333333333338</v>
      </c>
      <c r="M47" s="220">
        <v>301.8</v>
      </c>
      <c r="N47" s="220">
        <v>290.85000000000002</v>
      </c>
      <c r="O47" s="220">
        <v>76484625</v>
      </c>
      <c r="P47" s="221">
        <v>2.9248648839591648E-2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45470</v>
      </c>
      <c r="E48" s="217">
        <v>310.39999999999998</v>
      </c>
      <c r="F48" s="217">
        <v>312.26666666666665</v>
      </c>
      <c r="G48" s="219">
        <v>307.13333333333333</v>
      </c>
      <c r="H48" s="219">
        <v>303.86666666666667</v>
      </c>
      <c r="I48" s="219">
        <v>298.73333333333335</v>
      </c>
      <c r="J48" s="219">
        <v>315.5333333333333</v>
      </c>
      <c r="K48" s="219">
        <v>320.66666666666663</v>
      </c>
      <c r="L48" s="219">
        <v>323.93333333333328</v>
      </c>
      <c r="M48" s="220">
        <v>317.39999999999998</v>
      </c>
      <c r="N48" s="220">
        <v>309</v>
      </c>
      <c r="O48" s="220">
        <v>42780000</v>
      </c>
      <c r="P48" s="221">
        <v>-7.8274482518698903E-3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45470</v>
      </c>
      <c r="E49" s="217">
        <v>30170.9</v>
      </c>
      <c r="F49" s="217">
        <v>30207.883333333331</v>
      </c>
      <c r="G49" s="219">
        <v>29504.916666666664</v>
      </c>
      <c r="H49" s="219">
        <v>28838.933333333334</v>
      </c>
      <c r="I49" s="219">
        <v>28135.966666666667</v>
      </c>
      <c r="J49" s="219">
        <v>30873.866666666661</v>
      </c>
      <c r="K49" s="219">
        <v>31576.833333333328</v>
      </c>
      <c r="L49" s="219">
        <v>32242.816666666658</v>
      </c>
      <c r="M49" s="220">
        <v>30910.85</v>
      </c>
      <c r="N49" s="220">
        <v>29541.9</v>
      </c>
      <c r="O49" s="220">
        <v>301825</v>
      </c>
      <c r="P49" s="221">
        <v>0.33477059148700938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45470</v>
      </c>
      <c r="E50" s="217">
        <v>632.5</v>
      </c>
      <c r="F50" s="217">
        <v>631.75</v>
      </c>
      <c r="G50" s="219">
        <v>623.5</v>
      </c>
      <c r="H50" s="219">
        <v>614.5</v>
      </c>
      <c r="I50" s="219">
        <v>606.25</v>
      </c>
      <c r="J50" s="219">
        <v>640.75</v>
      </c>
      <c r="K50" s="219">
        <v>649</v>
      </c>
      <c r="L50" s="219">
        <v>658</v>
      </c>
      <c r="M50" s="220">
        <v>640</v>
      </c>
      <c r="N50" s="220">
        <v>622.75</v>
      </c>
      <c r="O50" s="220">
        <v>28372500</v>
      </c>
      <c r="P50" s="221">
        <v>2.486996098829649E-2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45470</v>
      </c>
      <c r="E51" s="217">
        <v>5214.8500000000004</v>
      </c>
      <c r="F51" s="217">
        <v>5211.916666666667</v>
      </c>
      <c r="G51" s="219">
        <v>5161.1333333333341</v>
      </c>
      <c r="H51" s="219">
        <v>5107.416666666667</v>
      </c>
      <c r="I51" s="219">
        <v>5056.6333333333341</v>
      </c>
      <c r="J51" s="219">
        <v>5265.6333333333341</v>
      </c>
      <c r="K51" s="219">
        <v>5316.416666666667</v>
      </c>
      <c r="L51" s="219">
        <v>5370.1333333333341</v>
      </c>
      <c r="M51" s="220">
        <v>5262.7</v>
      </c>
      <c r="N51" s="220">
        <v>5158.2</v>
      </c>
      <c r="O51" s="220">
        <v>2328600</v>
      </c>
      <c r="P51" s="221">
        <v>5.5193039695486674E-2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45470</v>
      </c>
      <c r="E52" s="217">
        <v>610.54999999999995</v>
      </c>
      <c r="F52" s="217">
        <v>613.9</v>
      </c>
      <c r="G52" s="219">
        <v>604.4</v>
      </c>
      <c r="H52" s="219">
        <v>598.25</v>
      </c>
      <c r="I52" s="219">
        <v>588.75</v>
      </c>
      <c r="J52" s="219">
        <v>620.04999999999995</v>
      </c>
      <c r="K52" s="219">
        <v>629.54999999999995</v>
      </c>
      <c r="L52" s="219">
        <v>635.69999999999993</v>
      </c>
      <c r="M52" s="220">
        <v>623.4</v>
      </c>
      <c r="N52" s="220">
        <v>607.75</v>
      </c>
      <c r="O52" s="220">
        <v>12262000</v>
      </c>
      <c r="P52" s="221">
        <v>9.3357111012037447E-2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45470</v>
      </c>
      <c r="E53" s="217">
        <v>118.55</v>
      </c>
      <c r="F53" s="217">
        <v>117.61666666666667</v>
      </c>
      <c r="G53" s="219">
        <v>115.43333333333335</v>
      </c>
      <c r="H53" s="219">
        <v>112.31666666666668</v>
      </c>
      <c r="I53" s="219">
        <v>110.13333333333335</v>
      </c>
      <c r="J53" s="219">
        <v>120.73333333333335</v>
      </c>
      <c r="K53" s="219">
        <v>122.91666666666669</v>
      </c>
      <c r="L53" s="219">
        <v>126.03333333333335</v>
      </c>
      <c r="M53" s="220">
        <v>119.8</v>
      </c>
      <c r="N53" s="220">
        <v>114.5</v>
      </c>
      <c r="O53" s="220">
        <v>235467000</v>
      </c>
      <c r="P53" s="221">
        <v>-0.12303283221881442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45470</v>
      </c>
      <c r="E54" s="217">
        <v>731.3</v>
      </c>
      <c r="F54" s="217">
        <v>732.61666666666667</v>
      </c>
      <c r="G54" s="219">
        <v>725.73333333333335</v>
      </c>
      <c r="H54" s="219">
        <v>720.16666666666663</v>
      </c>
      <c r="I54" s="219">
        <v>713.2833333333333</v>
      </c>
      <c r="J54" s="219">
        <v>738.18333333333339</v>
      </c>
      <c r="K54" s="219">
        <v>745.06666666666683</v>
      </c>
      <c r="L54" s="219">
        <v>750.63333333333344</v>
      </c>
      <c r="M54" s="220">
        <v>739.5</v>
      </c>
      <c r="N54" s="220">
        <v>727.05</v>
      </c>
      <c r="O54" s="220">
        <v>4393350</v>
      </c>
      <c r="P54" s="221">
        <v>-2.3618634886240521E-2</v>
      </c>
    </row>
    <row r="55" spans="1:16" ht="12.75" customHeight="1">
      <c r="A55" s="213">
        <v>45</v>
      </c>
      <c r="B55" s="225" t="s">
        <v>845</v>
      </c>
      <c r="C55" s="217" t="s">
        <v>89</v>
      </c>
      <c r="D55" s="218">
        <v>45470</v>
      </c>
      <c r="E55" s="217">
        <v>392.15</v>
      </c>
      <c r="F55" s="217">
        <v>395.79999999999995</v>
      </c>
      <c r="G55" s="219">
        <v>386.89999999999992</v>
      </c>
      <c r="H55" s="219">
        <v>381.65</v>
      </c>
      <c r="I55" s="219">
        <v>372.74999999999994</v>
      </c>
      <c r="J55" s="219">
        <v>401.0499999999999</v>
      </c>
      <c r="K55" s="219">
        <v>409.95</v>
      </c>
      <c r="L55" s="219">
        <v>415.19999999999987</v>
      </c>
      <c r="M55" s="220">
        <v>404.7</v>
      </c>
      <c r="N55" s="220">
        <v>390.55</v>
      </c>
      <c r="O55" s="220">
        <v>10693200</v>
      </c>
      <c r="P55" s="221">
        <v>-1.1243851018973999E-2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45470</v>
      </c>
      <c r="E56" s="217">
        <v>1251.45</v>
      </c>
      <c r="F56" s="217">
        <v>1246.2333333333333</v>
      </c>
      <c r="G56" s="219">
        <v>1227.4666666666667</v>
      </c>
      <c r="H56" s="219">
        <v>1203.4833333333333</v>
      </c>
      <c r="I56" s="219">
        <v>1184.7166666666667</v>
      </c>
      <c r="J56" s="219">
        <v>1270.2166666666667</v>
      </c>
      <c r="K56" s="219">
        <v>1288.9833333333336</v>
      </c>
      <c r="L56" s="219">
        <v>1312.9666666666667</v>
      </c>
      <c r="M56" s="220">
        <v>1265</v>
      </c>
      <c r="N56" s="220">
        <v>1222.25</v>
      </c>
      <c r="O56" s="220">
        <v>8496250</v>
      </c>
      <c r="P56" s="221">
        <v>-2.9416090601559053E-4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45470</v>
      </c>
      <c r="E57" s="217">
        <v>1458.65</v>
      </c>
      <c r="F57" s="217">
        <v>1464.4833333333333</v>
      </c>
      <c r="G57" s="219">
        <v>1446.9666666666667</v>
      </c>
      <c r="H57" s="219">
        <v>1435.2833333333333</v>
      </c>
      <c r="I57" s="219">
        <v>1417.7666666666667</v>
      </c>
      <c r="J57" s="219">
        <v>1476.1666666666667</v>
      </c>
      <c r="K57" s="219">
        <v>1493.6833333333336</v>
      </c>
      <c r="L57" s="219">
        <v>1505.3666666666668</v>
      </c>
      <c r="M57" s="220">
        <v>1482</v>
      </c>
      <c r="N57" s="220">
        <v>1452.8</v>
      </c>
      <c r="O57" s="220">
        <v>9926800</v>
      </c>
      <c r="P57" s="221">
        <v>3.1529164477141357E-3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45470</v>
      </c>
      <c r="E58" s="217">
        <v>494.1</v>
      </c>
      <c r="F58" s="217">
        <v>490.63333333333338</v>
      </c>
      <c r="G58" s="219">
        <v>485.16666666666674</v>
      </c>
      <c r="H58" s="219">
        <v>476.23333333333335</v>
      </c>
      <c r="I58" s="219">
        <v>470.76666666666671</v>
      </c>
      <c r="J58" s="219">
        <v>499.56666666666678</v>
      </c>
      <c r="K58" s="219">
        <v>505.03333333333336</v>
      </c>
      <c r="L58" s="219">
        <v>513.96666666666681</v>
      </c>
      <c r="M58" s="220">
        <v>496.1</v>
      </c>
      <c r="N58" s="220">
        <v>481.7</v>
      </c>
      <c r="O58" s="220">
        <v>51527700</v>
      </c>
      <c r="P58" s="221">
        <v>-8.8863755705457046E-3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45470</v>
      </c>
      <c r="E59" s="217">
        <v>5000.55</v>
      </c>
      <c r="F59" s="217">
        <v>5009.75</v>
      </c>
      <c r="G59" s="219">
        <v>4963.45</v>
      </c>
      <c r="H59" s="219">
        <v>4926.3499999999995</v>
      </c>
      <c r="I59" s="219">
        <v>4880.0499999999993</v>
      </c>
      <c r="J59" s="219">
        <v>5046.8500000000004</v>
      </c>
      <c r="K59" s="219">
        <v>5093.1499999999996</v>
      </c>
      <c r="L59" s="219">
        <v>5130.2500000000009</v>
      </c>
      <c r="M59" s="220">
        <v>5056.05</v>
      </c>
      <c r="N59" s="220">
        <v>4972.6499999999996</v>
      </c>
      <c r="O59" s="220">
        <v>1916250</v>
      </c>
      <c r="P59" s="221">
        <v>8.0486072753097136E-3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45470</v>
      </c>
      <c r="E60" s="217">
        <v>2670.55</v>
      </c>
      <c r="F60" s="217">
        <v>2670.3</v>
      </c>
      <c r="G60" s="219">
        <v>2648.4500000000003</v>
      </c>
      <c r="H60" s="219">
        <v>2626.35</v>
      </c>
      <c r="I60" s="219">
        <v>2604.5</v>
      </c>
      <c r="J60" s="219">
        <v>2692.4000000000005</v>
      </c>
      <c r="K60" s="219">
        <v>2714.2500000000009</v>
      </c>
      <c r="L60" s="219">
        <v>2736.3500000000008</v>
      </c>
      <c r="M60" s="220">
        <v>2692.15</v>
      </c>
      <c r="N60" s="220">
        <v>2648.2</v>
      </c>
      <c r="O60" s="220">
        <v>2909200</v>
      </c>
      <c r="P60" s="221">
        <v>-2.5099695050433968E-2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45470</v>
      </c>
      <c r="E61" s="217">
        <v>1081.4000000000001</v>
      </c>
      <c r="F61" s="217">
        <v>1074</v>
      </c>
      <c r="G61" s="219">
        <v>1062.5999999999999</v>
      </c>
      <c r="H61" s="219">
        <v>1043.8</v>
      </c>
      <c r="I61" s="219">
        <v>1032.3999999999999</v>
      </c>
      <c r="J61" s="219">
        <v>1092.8</v>
      </c>
      <c r="K61" s="219">
        <v>1104.2</v>
      </c>
      <c r="L61" s="219">
        <v>1123</v>
      </c>
      <c r="M61" s="220">
        <v>1085.4000000000001</v>
      </c>
      <c r="N61" s="220">
        <v>1055.2</v>
      </c>
      <c r="O61" s="220">
        <v>10791000</v>
      </c>
      <c r="P61" s="221">
        <v>-8.635737253100597E-3</v>
      </c>
    </row>
    <row r="62" spans="1:16" ht="12.75" customHeight="1">
      <c r="A62" s="213">
        <v>52</v>
      </c>
      <c r="B62" s="225" t="s">
        <v>845</v>
      </c>
      <c r="C62" s="222" t="s">
        <v>96</v>
      </c>
      <c r="D62" s="218">
        <v>45470</v>
      </c>
      <c r="E62" s="217">
        <v>1293.2</v>
      </c>
      <c r="F62" s="217">
        <v>1297.05</v>
      </c>
      <c r="G62" s="219">
        <v>1284.0999999999999</v>
      </c>
      <c r="H62" s="219">
        <v>1275</v>
      </c>
      <c r="I62" s="219">
        <v>1262.05</v>
      </c>
      <c r="J62" s="219">
        <v>1306.1499999999999</v>
      </c>
      <c r="K62" s="219">
        <v>1319.1000000000001</v>
      </c>
      <c r="L62" s="219">
        <v>1328.1999999999998</v>
      </c>
      <c r="M62" s="220">
        <v>1310</v>
      </c>
      <c r="N62" s="220">
        <v>1287.95</v>
      </c>
      <c r="O62" s="220">
        <v>1992900</v>
      </c>
      <c r="P62" s="221">
        <v>-1.7937219730941704E-2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45470</v>
      </c>
      <c r="E63" s="217">
        <v>394.95</v>
      </c>
      <c r="F63" s="217">
        <v>394.58333333333331</v>
      </c>
      <c r="G63" s="219">
        <v>392.36666666666662</v>
      </c>
      <c r="H63" s="219">
        <v>389.7833333333333</v>
      </c>
      <c r="I63" s="219">
        <v>387.56666666666661</v>
      </c>
      <c r="J63" s="219">
        <v>397.16666666666663</v>
      </c>
      <c r="K63" s="219">
        <v>399.38333333333333</v>
      </c>
      <c r="L63" s="219">
        <v>401.96666666666664</v>
      </c>
      <c r="M63" s="220">
        <v>396.8</v>
      </c>
      <c r="N63" s="220">
        <v>392</v>
      </c>
      <c r="O63" s="220">
        <v>13114800</v>
      </c>
      <c r="P63" s="221">
        <v>2.1163279607568326E-2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45470</v>
      </c>
      <c r="E64" s="217">
        <v>144.30000000000001</v>
      </c>
      <c r="F64" s="217">
        <v>145.30000000000001</v>
      </c>
      <c r="G64" s="219">
        <v>142.70000000000002</v>
      </c>
      <c r="H64" s="219">
        <v>141.1</v>
      </c>
      <c r="I64" s="219">
        <v>138.5</v>
      </c>
      <c r="J64" s="219">
        <v>146.90000000000003</v>
      </c>
      <c r="K64" s="219">
        <v>149.50000000000006</v>
      </c>
      <c r="L64" s="219">
        <v>151.10000000000005</v>
      </c>
      <c r="M64" s="220">
        <v>147.9</v>
      </c>
      <c r="N64" s="220">
        <v>143.69999999999999</v>
      </c>
      <c r="O64" s="220">
        <v>27425000</v>
      </c>
      <c r="P64" s="221">
        <v>-3.6536096961180396E-2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45470</v>
      </c>
      <c r="E65" s="217">
        <v>3580.4</v>
      </c>
      <c r="F65" s="217">
        <v>3562.4833333333336</v>
      </c>
      <c r="G65" s="219">
        <v>3502.2166666666672</v>
      </c>
      <c r="H65" s="219">
        <v>3424.0333333333338</v>
      </c>
      <c r="I65" s="219">
        <v>3363.7666666666673</v>
      </c>
      <c r="J65" s="219">
        <v>3640.666666666667</v>
      </c>
      <c r="K65" s="219">
        <v>3700.9333333333334</v>
      </c>
      <c r="L65" s="219">
        <v>3779.1166666666668</v>
      </c>
      <c r="M65" s="220">
        <v>3622.75</v>
      </c>
      <c r="N65" s="220">
        <v>3484.3</v>
      </c>
      <c r="O65" s="220">
        <v>5672100</v>
      </c>
      <c r="P65" s="221">
        <v>-1.1140167364016736E-2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45470</v>
      </c>
      <c r="E66" s="217">
        <v>550.15</v>
      </c>
      <c r="F66" s="217">
        <v>551.73333333333335</v>
      </c>
      <c r="G66" s="219">
        <v>544.7166666666667</v>
      </c>
      <c r="H66" s="219">
        <v>539.2833333333333</v>
      </c>
      <c r="I66" s="219">
        <v>532.26666666666665</v>
      </c>
      <c r="J66" s="219">
        <v>557.16666666666674</v>
      </c>
      <c r="K66" s="219">
        <v>564.18333333333339</v>
      </c>
      <c r="L66" s="219">
        <v>569.61666666666679</v>
      </c>
      <c r="M66" s="220">
        <v>558.75</v>
      </c>
      <c r="N66" s="220">
        <v>546.29999999999995</v>
      </c>
      <c r="O66" s="220">
        <v>19837500</v>
      </c>
      <c r="P66" s="221">
        <v>6.1112596951056433E-2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45470</v>
      </c>
      <c r="E67" s="217">
        <v>1776.35</v>
      </c>
      <c r="F67" s="217">
        <v>1773.8999999999999</v>
      </c>
      <c r="G67" s="219">
        <v>1762.9499999999998</v>
      </c>
      <c r="H67" s="219">
        <v>1749.55</v>
      </c>
      <c r="I67" s="219">
        <v>1738.6</v>
      </c>
      <c r="J67" s="219">
        <v>1787.2999999999997</v>
      </c>
      <c r="K67" s="219">
        <v>1798.25</v>
      </c>
      <c r="L67" s="219">
        <v>1811.6499999999996</v>
      </c>
      <c r="M67" s="220">
        <v>1784.85</v>
      </c>
      <c r="N67" s="220">
        <v>1760.5</v>
      </c>
      <c r="O67" s="220">
        <v>2385375</v>
      </c>
      <c r="P67" s="221">
        <v>-1.793985055270796E-2</v>
      </c>
    </row>
    <row r="68" spans="1:16" ht="12.75" customHeight="1">
      <c r="A68" s="213">
        <v>58</v>
      </c>
      <c r="B68" s="225" t="s">
        <v>845</v>
      </c>
      <c r="C68" s="222" t="s">
        <v>102</v>
      </c>
      <c r="D68" s="218">
        <v>45470</v>
      </c>
      <c r="E68" s="217">
        <v>2205.1999999999998</v>
      </c>
      <c r="F68" s="217">
        <v>2202.0333333333333</v>
      </c>
      <c r="G68" s="219">
        <v>2183.2166666666667</v>
      </c>
      <c r="H68" s="219">
        <v>2161.2333333333336</v>
      </c>
      <c r="I68" s="219">
        <v>2142.416666666667</v>
      </c>
      <c r="J68" s="219">
        <v>2224.0166666666664</v>
      </c>
      <c r="K68" s="219">
        <v>2242.833333333333</v>
      </c>
      <c r="L68" s="219">
        <v>2264.8166666666662</v>
      </c>
      <c r="M68" s="220">
        <v>2220.85</v>
      </c>
      <c r="N68" s="220">
        <v>2180.0500000000002</v>
      </c>
      <c r="O68" s="220">
        <v>2343000</v>
      </c>
      <c r="P68" s="221">
        <v>3.1295391522514197E-2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45470</v>
      </c>
      <c r="E69" s="217">
        <v>4344.3</v>
      </c>
      <c r="F69" s="217">
        <v>4385.2666666666664</v>
      </c>
      <c r="G69" s="219">
        <v>4288.0333333333328</v>
      </c>
      <c r="H69" s="219">
        <v>4231.7666666666664</v>
      </c>
      <c r="I69" s="219">
        <v>4134.5333333333328</v>
      </c>
      <c r="J69" s="219">
        <v>4441.5333333333328</v>
      </c>
      <c r="K69" s="219">
        <v>4538.7666666666664</v>
      </c>
      <c r="L69" s="219">
        <v>4595.0333333333328</v>
      </c>
      <c r="M69" s="220">
        <v>4482.5</v>
      </c>
      <c r="N69" s="220">
        <v>4329</v>
      </c>
      <c r="O69" s="220">
        <v>2447000</v>
      </c>
      <c r="P69" s="221">
        <v>-5.615983954331559E-2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45470</v>
      </c>
      <c r="E70" s="217">
        <v>9441.7000000000007</v>
      </c>
      <c r="F70" s="217">
        <v>9423.5833333333339</v>
      </c>
      <c r="G70" s="219">
        <v>9322.1666666666679</v>
      </c>
      <c r="H70" s="219">
        <v>9202.6333333333332</v>
      </c>
      <c r="I70" s="219">
        <v>9101.2166666666672</v>
      </c>
      <c r="J70" s="219">
        <v>9543.1166666666686</v>
      </c>
      <c r="K70" s="219">
        <v>9644.5333333333365</v>
      </c>
      <c r="L70" s="219">
        <v>9764.0666666666693</v>
      </c>
      <c r="M70" s="220">
        <v>9525</v>
      </c>
      <c r="N70" s="220">
        <v>9304.0499999999993</v>
      </c>
      <c r="O70" s="220">
        <v>1399500</v>
      </c>
      <c r="P70" s="221">
        <v>-1.7343069793568318E-2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45470</v>
      </c>
      <c r="E71" s="217">
        <v>823.35</v>
      </c>
      <c r="F71" s="217">
        <v>821.33333333333337</v>
      </c>
      <c r="G71" s="219">
        <v>813.86666666666679</v>
      </c>
      <c r="H71" s="219">
        <v>804.38333333333344</v>
      </c>
      <c r="I71" s="219">
        <v>796.91666666666686</v>
      </c>
      <c r="J71" s="219">
        <v>830.81666666666672</v>
      </c>
      <c r="K71" s="219">
        <v>838.28333333333319</v>
      </c>
      <c r="L71" s="219">
        <v>847.76666666666665</v>
      </c>
      <c r="M71" s="220">
        <v>828.8</v>
      </c>
      <c r="N71" s="220">
        <v>811.85</v>
      </c>
      <c r="O71" s="220">
        <v>46226400</v>
      </c>
      <c r="P71" s="221">
        <v>4.5357571846035248E-3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45470</v>
      </c>
      <c r="E72" s="217">
        <v>5822.5</v>
      </c>
      <c r="F72" s="217">
        <v>5849.7166666666672</v>
      </c>
      <c r="G72" s="219">
        <v>5774.5333333333347</v>
      </c>
      <c r="H72" s="219">
        <v>5726.5666666666675</v>
      </c>
      <c r="I72" s="219">
        <v>5651.383333333335</v>
      </c>
      <c r="J72" s="219">
        <v>5897.6833333333343</v>
      </c>
      <c r="K72" s="219">
        <v>5972.8666666666668</v>
      </c>
      <c r="L72" s="219">
        <v>6020.8333333333339</v>
      </c>
      <c r="M72" s="220">
        <v>5924.9</v>
      </c>
      <c r="N72" s="220">
        <v>5801.75</v>
      </c>
      <c r="O72" s="220">
        <v>2482500</v>
      </c>
      <c r="P72" s="221">
        <v>1.8775007694675286E-2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45470</v>
      </c>
      <c r="E73" s="217">
        <v>4757.55</v>
      </c>
      <c r="F73" s="217">
        <v>4756.8166666666666</v>
      </c>
      <c r="G73" s="219">
        <v>4702.7333333333336</v>
      </c>
      <c r="H73" s="219">
        <v>4647.916666666667</v>
      </c>
      <c r="I73" s="219">
        <v>4593.8333333333339</v>
      </c>
      <c r="J73" s="219">
        <v>4811.6333333333332</v>
      </c>
      <c r="K73" s="219">
        <v>4865.7166666666672</v>
      </c>
      <c r="L73" s="219">
        <v>4920.5333333333328</v>
      </c>
      <c r="M73" s="220">
        <v>4810.8999999999996</v>
      </c>
      <c r="N73" s="220">
        <v>4702</v>
      </c>
      <c r="O73" s="220">
        <v>3319575</v>
      </c>
      <c r="P73" s="221">
        <v>2.0881545664926539E-2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45470</v>
      </c>
      <c r="E74" s="217">
        <v>3850.5</v>
      </c>
      <c r="F74" s="217">
        <v>3859.8333333333335</v>
      </c>
      <c r="G74" s="219">
        <v>3814.666666666667</v>
      </c>
      <c r="H74" s="219">
        <v>3778.8333333333335</v>
      </c>
      <c r="I74" s="219">
        <v>3733.666666666667</v>
      </c>
      <c r="J74" s="219">
        <v>3895.666666666667</v>
      </c>
      <c r="K74" s="219">
        <v>3940.8333333333339</v>
      </c>
      <c r="L74" s="219">
        <v>3976.666666666667</v>
      </c>
      <c r="M74" s="220">
        <v>3905</v>
      </c>
      <c r="N74" s="220">
        <v>3824</v>
      </c>
      <c r="O74" s="220">
        <v>1215225</v>
      </c>
      <c r="P74" s="221">
        <v>-1.8070928393946238E-3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45470</v>
      </c>
      <c r="E75" s="217">
        <v>492.6</v>
      </c>
      <c r="F75" s="217">
        <v>498.51666666666665</v>
      </c>
      <c r="G75" s="219">
        <v>482.7833333333333</v>
      </c>
      <c r="H75" s="219">
        <v>472.96666666666664</v>
      </c>
      <c r="I75" s="219">
        <v>457.23333333333329</v>
      </c>
      <c r="J75" s="219">
        <v>508.33333333333331</v>
      </c>
      <c r="K75" s="219">
        <v>524.06666666666661</v>
      </c>
      <c r="L75" s="219">
        <v>533.88333333333333</v>
      </c>
      <c r="M75" s="220">
        <v>514.25</v>
      </c>
      <c r="N75" s="220">
        <v>488.7</v>
      </c>
      <c r="O75" s="220">
        <v>20088000</v>
      </c>
      <c r="P75" s="221">
        <v>-3.200624512099922E-2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45470</v>
      </c>
      <c r="E76" s="217">
        <v>163.05000000000001</v>
      </c>
      <c r="F76" s="217">
        <v>162.46666666666667</v>
      </c>
      <c r="G76" s="219">
        <v>161.43333333333334</v>
      </c>
      <c r="H76" s="219">
        <v>159.81666666666666</v>
      </c>
      <c r="I76" s="219">
        <v>158.78333333333333</v>
      </c>
      <c r="J76" s="219">
        <v>164.08333333333334</v>
      </c>
      <c r="K76" s="219">
        <v>165.1166666666667</v>
      </c>
      <c r="L76" s="219">
        <v>166.73333333333335</v>
      </c>
      <c r="M76" s="220">
        <v>163.5</v>
      </c>
      <c r="N76" s="220">
        <v>160.85</v>
      </c>
      <c r="O76" s="220">
        <v>81885000</v>
      </c>
      <c r="P76" s="221">
        <v>-1.9400035925992456E-2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45470</v>
      </c>
      <c r="E77" s="217">
        <v>205.55</v>
      </c>
      <c r="F77" s="217">
        <v>204.28333333333333</v>
      </c>
      <c r="G77" s="219">
        <v>202.36666666666667</v>
      </c>
      <c r="H77" s="219">
        <v>199.18333333333334</v>
      </c>
      <c r="I77" s="219">
        <v>197.26666666666668</v>
      </c>
      <c r="J77" s="219">
        <v>207.46666666666667</v>
      </c>
      <c r="K77" s="219">
        <v>209.38333333333335</v>
      </c>
      <c r="L77" s="219">
        <v>212.56666666666666</v>
      </c>
      <c r="M77" s="220">
        <v>206.2</v>
      </c>
      <c r="N77" s="220">
        <v>201.1</v>
      </c>
      <c r="O77" s="220">
        <v>133013550</v>
      </c>
      <c r="P77" s="221">
        <v>-3.0543514504834945E-2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45470</v>
      </c>
      <c r="E78" s="217">
        <v>1168</v>
      </c>
      <c r="F78" s="217">
        <v>1169</v>
      </c>
      <c r="G78" s="219">
        <v>1151</v>
      </c>
      <c r="H78" s="219">
        <v>1134</v>
      </c>
      <c r="I78" s="219">
        <v>1116</v>
      </c>
      <c r="J78" s="219">
        <v>1186</v>
      </c>
      <c r="K78" s="219">
        <v>1204</v>
      </c>
      <c r="L78" s="219">
        <v>1221</v>
      </c>
      <c r="M78" s="220">
        <v>1187</v>
      </c>
      <c r="N78" s="220">
        <v>1152</v>
      </c>
      <c r="O78" s="220">
        <v>10289925</v>
      </c>
      <c r="P78" s="221">
        <v>-2.6276070252469814E-2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45470</v>
      </c>
      <c r="E79" s="217">
        <v>85.35</v>
      </c>
      <c r="F79" s="217">
        <v>84.649999999999991</v>
      </c>
      <c r="G79" s="219">
        <v>83.499999999999986</v>
      </c>
      <c r="H79" s="219">
        <v>81.649999999999991</v>
      </c>
      <c r="I79" s="219">
        <v>80.499999999999986</v>
      </c>
      <c r="J79" s="219">
        <v>86.499999999999986</v>
      </c>
      <c r="K79" s="219">
        <v>87.649999999999991</v>
      </c>
      <c r="L79" s="219">
        <v>89.499999999999986</v>
      </c>
      <c r="M79" s="220">
        <v>85.8</v>
      </c>
      <c r="N79" s="220">
        <v>82.8</v>
      </c>
      <c r="O79" s="220">
        <v>217800000</v>
      </c>
      <c r="P79" s="221">
        <v>2.4880889359449446E-2</v>
      </c>
    </row>
    <row r="80" spans="1:16" ht="12.75" customHeight="1">
      <c r="A80" s="213">
        <v>70</v>
      </c>
      <c r="B80" s="225" t="s">
        <v>845</v>
      </c>
      <c r="C80" s="223" t="s">
        <v>116</v>
      </c>
      <c r="D80" s="218">
        <v>45470</v>
      </c>
      <c r="E80" s="217">
        <v>639.45000000000005</v>
      </c>
      <c r="F80" s="217">
        <v>644.55000000000007</v>
      </c>
      <c r="G80" s="219">
        <v>633.10000000000014</v>
      </c>
      <c r="H80" s="219">
        <v>626.75000000000011</v>
      </c>
      <c r="I80" s="219">
        <v>615.30000000000018</v>
      </c>
      <c r="J80" s="219">
        <v>650.90000000000009</v>
      </c>
      <c r="K80" s="219">
        <v>662.35000000000014</v>
      </c>
      <c r="L80" s="219">
        <v>668.7</v>
      </c>
      <c r="M80" s="220">
        <v>656</v>
      </c>
      <c r="N80" s="220">
        <v>638.20000000000005</v>
      </c>
      <c r="O80" s="220">
        <v>5908500</v>
      </c>
      <c r="P80" s="221">
        <v>6.3157894736842107E-2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45470</v>
      </c>
      <c r="E81" s="217">
        <v>1277.05</v>
      </c>
      <c r="F81" s="217">
        <v>1279.75</v>
      </c>
      <c r="G81" s="219">
        <v>1268</v>
      </c>
      <c r="H81" s="219">
        <v>1258.95</v>
      </c>
      <c r="I81" s="219">
        <v>1247.2</v>
      </c>
      <c r="J81" s="219">
        <v>1288.8</v>
      </c>
      <c r="K81" s="219">
        <v>1300.55</v>
      </c>
      <c r="L81" s="219">
        <v>1309.5999999999999</v>
      </c>
      <c r="M81" s="220">
        <v>1291.5</v>
      </c>
      <c r="N81" s="220">
        <v>1270.7</v>
      </c>
      <c r="O81" s="220">
        <v>6027500</v>
      </c>
      <c r="P81" s="221">
        <v>7.690378667558305E-3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45470</v>
      </c>
      <c r="E82" s="217">
        <v>2792.3</v>
      </c>
      <c r="F82" s="217">
        <v>2788.0500000000006</v>
      </c>
      <c r="G82" s="219">
        <v>2769.3000000000011</v>
      </c>
      <c r="H82" s="219">
        <v>2746.3000000000006</v>
      </c>
      <c r="I82" s="219">
        <v>2727.5500000000011</v>
      </c>
      <c r="J82" s="219">
        <v>2811.0500000000011</v>
      </c>
      <c r="K82" s="219">
        <v>2829.8</v>
      </c>
      <c r="L82" s="219">
        <v>2852.8000000000011</v>
      </c>
      <c r="M82" s="220">
        <v>2806.8</v>
      </c>
      <c r="N82" s="220">
        <v>2765.05</v>
      </c>
      <c r="O82" s="220">
        <v>3508625</v>
      </c>
      <c r="P82" s="221">
        <v>6.0429241157832865E-3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45470</v>
      </c>
      <c r="E83" s="217">
        <v>421.7</v>
      </c>
      <c r="F83" s="217">
        <v>423.75</v>
      </c>
      <c r="G83" s="219">
        <v>417.15</v>
      </c>
      <c r="H83" s="219">
        <v>412.59999999999997</v>
      </c>
      <c r="I83" s="219">
        <v>405.99999999999994</v>
      </c>
      <c r="J83" s="219">
        <v>428.3</v>
      </c>
      <c r="K83" s="219">
        <v>434.90000000000003</v>
      </c>
      <c r="L83" s="219">
        <v>439.45000000000005</v>
      </c>
      <c r="M83" s="220">
        <v>430.35</v>
      </c>
      <c r="N83" s="220">
        <v>419.2</v>
      </c>
      <c r="O83" s="220">
        <v>8490000</v>
      </c>
      <c r="P83" s="221">
        <v>-4.6893317702227429E-3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45470</v>
      </c>
      <c r="E84" s="217">
        <v>2336.1999999999998</v>
      </c>
      <c r="F84" s="217">
        <v>2344.4166666666665</v>
      </c>
      <c r="G84" s="219">
        <v>2308.8833333333332</v>
      </c>
      <c r="H84" s="219">
        <v>2281.5666666666666</v>
      </c>
      <c r="I84" s="219">
        <v>2246.0333333333333</v>
      </c>
      <c r="J84" s="219">
        <v>2371.7333333333331</v>
      </c>
      <c r="K84" s="219">
        <v>2407.2666666666669</v>
      </c>
      <c r="L84" s="219">
        <v>2434.583333333333</v>
      </c>
      <c r="M84" s="220">
        <v>2379.9499999999998</v>
      </c>
      <c r="N84" s="220">
        <v>2317.1</v>
      </c>
      <c r="O84" s="220">
        <v>7861383</v>
      </c>
      <c r="P84" s="221">
        <v>3.259876724668543E-2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45470</v>
      </c>
      <c r="E85" s="217">
        <v>541.5</v>
      </c>
      <c r="F85" s="217">
        <v>544</v>
      </c>
      <c r="G85" s="219">
        <v>534.65</v>
      </c>
      <c r="H85" s="219">
        <v>527.79999999999995</v>
      </c>
      <c r="I85" s="219">
        <v>518.44999999999993</v>
      </c>
      <c r="J85" s="219">
        <v>550.85</v>
      </c>
      <c r="K85" s="219">
        <v>560.19999999999993</v>
      </c>
      <c r="L85" s="219">
        <v>567.05000000000007</v>
      </c>
      <c r="M85" s="220">
        <v>553.35</v>
      </c>
      <c r="N85" s="220">
        <v>537.15</v>
      </c>
      <c r="O85" s="220">
        <v>6821250</v>
      </c>
      <c r="P85" s="221">
        <v>8.5970149253731337E-2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45470</v>
      </c>
      <c r="E86" s="217">
        <v>5023.6499999999996</v>
      </c>
      <c r="F86" s="217">
        <v>4996.2333333333327</v>
      </c>
      <c r="G86" s="219">
        <v>4922.5166666666655</v>
      </c>
      <c r="H86" s="219">
        <v>4821.3833333333332</v>
      </c>
      <c r="I86" s="219">
        <v>4747.6666666666661</v>
      </c>
      <c r="J86" s="219">
        <v>5097.366666666665</v>
      </c>
      <c r="K86" s="219">
        <v>5171.0833333333321</v>
      </c>
      <c r="L86" s="219">
        <v>5272.2166666666644</v>
      </c>
      <c r="M86" s="220">
        <v>5069.95</v>
      </c>
      <c r="N86" s="220">
        <v>4895.1000000000004</v>
      </c>
      <c r="O86" s="220">
        <v>11264400</v>
      </c>
      <c r="P86" s="221">
        <v>3.2985776775152E-2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45470</v>
      </c>
      <c r="E87" s="217">
        <v>1878.1</v>
      </c>
      <c r="F87" s="217">
        <v>1877.8500000000001</v>
      </c>
      <c r="G87" s="219">
        <v>1862.8000000000002</v>
      </c>
      <c r="H87" s="219">
        <v>1847.5</v>
      </c>
      <c r="I87" s="219">
        <v>1832.45</v>
      </c>
      <c r="J87" s="219">
        <v>1893.1500000000003</v>
      </c>
      <c r="K87" s="219">
        <v>1908.2</v>
      </c>
      <c r="L87" s="219">
        <v>1923.5000000000005</v>
      </c>
      <c r="M87" s="220">
        <v>1892.9</v>
      </c>
      <c r="N87" s="220">
        <v>1862.55</v>
      </c>
      <c r="O87" s="220">
        <v>5858000</v>
      </c>
      <c r="P87" s="221">
        <v>0.11358235909134112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45470</v>
      </c>
      <c r="E88" s="217">
        <v>1332.25</v>
      </c>
      <c r="F88" s="217">
        <v>1335.3999999999999</v>
      </c>
      <c r="G88" s="219">
        <v>1323.4499999999998</v>
      </c>
      <c r="H88" s="219">
        <v>1314.6499999999999</v>
      </c>
      <c r="I88" s="219">
        <v>1302.6999999999998</v>
      </c>
      <c r="J88" s="219">
        <v>1344.1999999999998</v>
      </c>
      <c r="K88" s="219">
        <v>1356.15</v>
      </c>
      <c r="L88" s="219">
        <v>1364.9499999999998</v>
      </c>
      <c r="M88" s="220">
        <v>1347.35</v>
      </c>
      <c r="N88" s="220">
        <v>1326.6</v>
      </c>
      <c r="O88" s="220">
        <v>19274850</v>
      </c>
      <c r="P88" s="221">
        <v>-2.7718437174484915E-2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45470</v>
      </c>
      <c r="E89" s="217">
        <v>3877.85</v>
      </c>
      <c r="F89" s="217">
        <v>3853.0833333333335</v>
      </c>
      <c r="G89" s="219">
        <v>3811.916666666667</v>
      </c>
      <c r="H89" s="219">
        <v>3745.9833333333336</v>
      </c>
      <c r="I89" s="219">
        <v>3704.8166666666671</v>
      </c>
      <c r="J89" s="219">
        <v>3919.0166666666669</v>
      </c>
      <c r="K89" s="219">
        <v>3960.1833333333338</v>
      </c>
      <c r="L89" s="219">
        <v>4026.1166666666668</v>
      </c>
      <c r="M89" s="220">
        <v>3894.25</v>
      </c>
      <c r="N89" s="220">
        <v>3787.15</v>
      </c>
      <c r="O89" s="220">
        <v>2642250</v>
      </c>
      <c r="P89" s="221">
        <v>-4.4325086805555552E-2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45470</v>
      </c>
      <c r="E90" s="217">
        <v>1539.75</v>
      </c>
      <c r="F90" s="217">
        <v>1536.1666666666667</v>
      </c>
      <c r="G90" s="219">
        <v>1527.9833333333336</v>
      </c>
      <c r="H90" s="219">
        <v>1516.2166666666669</v>
      </c>
      <c r="I90" s="219">
        <v>1508.0333333333338</v>
      </c>
      <c r="J90" s="219">
        <v>1547.9333333333334</v>
      </c>
      <c r="K90" s="219">
        <v>1556.1166666666663</v>
      </c>
      <c r="L90" s="219">
        <v>1567.8833333333332</v>
      </c>
      <c r="M90" s="220">
        <v>1544.35</v>
      </c>
      <c r="N90" s="220">
        <v>1524.4</v>
      </c>
      <c r="O90" s="220">
        <v>197227800</v>
      </c>
      <c r="P90" s="221">
        <v>-9.761660835443527E-3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45470</v>
      </c>
      <c r="E91" s="217">
        <v>551.5</v>
      </c>
      <c r="F91" s="217">
        <v>552.73333333333335</v>
      </c>
      <c r="G91" s="219">
        <v>547.2166666666667</v>
      </c>
      <c r="H91" s="219">
        <v>542.93333333333339</v>
      </c>
      <c r="I91" s="219">
        <v>537.41666666666674</v>
      </c>
      <c r="J91" s="219">
        <v>557.01666666666665</v>
      </c>
      <c r="K91" s="219">
        <v>562.5333333333333</v>
      </c>
      <c r="L91" s="219">
        <v>566.81666666666661</v>
      </c>
      <c r="M91" s="220">
        <v>558.25</v>
      </c>
      <c r="N91" s="220">
        <v>548.45000000000005</v>
      </c>
      <c r="O91" s="220">
        <v>46917200</v>
      </c>
      <c r="P91" s="221">
        <v>1.6201277041837416E-2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45470</v>
      </c>
      <c r="E92" s="217">
        <v>5149.3</v>
      </c>
      <c r="F92" s="217">
        <v>5133.3499999999995</v>
      </c>
      <c r="G92" s="219">
        <v>5054.1999999999989</v>
      </c>
      <c r="H92" s="219">
        <v>4959.0999999999995</v>
      </c>
      <c r="I92" s="219">
        <v>4879.9499999999989</v>
      </c>
      <c r="J92" s="219">
        <v>5228.4499999999989</v>
      </c>
      <c r="K92" s="219">
        <v>5307.5999999999985</v>
      </c>
      <c r="L92" s="219">
        <v>5402.6999999999989</v>
      </c>
      <c r="M92" s="220">
        <v>5212.5</v>
      </c>
      <c r="N92" s="220">
        <v>5038.25</v>
      </c>
      <c r="O92" s="220">
        <v>3368250</v>
      </c>
      <c r="P92" s="221">
        <v>2.008032128514056E-3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45470</v>
      </c>
      <c r="E93" s="217">
        <v>694.75</v>
      </c>
      <c r="F93" s="217">
        <v>697.71666666666658</v>
      </c>
      <c r="G93" s="219">
        <v>688.08333333333314</v>
      </c>
      <c r="H93" s="219">
        <v>681.41666666666652</v>
      </c>
      <c r="I93" s="219">
        <v>671.78333333333308</v>
      </c>
      <c r="J93" s="219">
        <v>704.38333333333321</v>
      </c>
      <c r="K93" s="219">
        <v>714.01666666666665</v>
      </c>
      <c r="L93" s="219">
        <v>720.68333333333328</v>
      </c>
      <c r="M93" s="220">
        <v>707.35</v>
      </c>
      <c r="N93" s="220">
        <v>691.05</v>
      </c>
      <c r="O93" s="220">
        <v>56257600</v>
      </c>
      <c r="P93" s="221">
        <v>1.0384450981871213E-2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45470</v>
      </c>
      <c r="E94" s="217">
        <v>359.1</v>
      </c>
      <c r="F94" s="217">
        <v>361</v>
      </c>
      <c r="G94" s="219">
        <v>354.6</v>
      </c>
      <c r="H94" s="219">
        <v>350.1</v>
      </c>
      <c r="I94" s="219">
        <v>343.70000000000005</v>
      </c>
      <c r="J94" s="219">
        <v>365.5</v>
      </c>
      <c r="K94" s="219">
        <v>371.9</v>
      </c>
      <c r="L94" s="219">
        <v>376.4</v>
      </c>
      <c r="M94" s="220">
        <v>367.4</v>
      </c>
      <c r="N94" s="220">
        <v>356.5</v>
      </c>
      <c r="O94" s="220">
        <v>31357450</v>
      </c>
      <c r="P94" s="221">
        <v>0.27524517728203468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45470</v>
      </c>
      <c r="E95" s="217">
        <v>542.1</v>
      </c>
      <c r="F95" s="217">
        <v>542.63333333333333</v>
      </c>
      <c r="G95" s="219">
        <v>535.86666666666667</v>
      </c>
      <c r="H95" s="219">
        <v>529.63333333333333</v>
      </c>
      <c r="I95" s="219">
        <v>522.86666666666667</v>
      </c>
      <c r="J95" s="219">
        <v>548.86666666666667</v>
      </c>
      <c r="K95" s="219">
        <v>555.63333333333333</v>
      </c>
      <c r="L95" s="219">
        <v>561.86666666666667</v>
      </c>
      <c r="M95" s="220">
        <v>549.4</v>
      </c>
      <c r="N95" s="220">
        <v>536.4</v>
      </c>
      <c r="O95" s="220">
        <v>26476200</v>
      </c>
      <c r="P95" s="221">
        <v>2.0767188882527456E-2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45470</v>
      </c>
      <c r="E96" s="217">
        <v>2323.85</v>
      </c>
      <c r="F96" s="217">
        <v>2336.2833333333333</v>
      </c>
      <c r="G96" s="219">
        <v>2302.5666666666666</v>
      </c>
      <c r="H96" s="219">
        <v>2281.2833333333333</v>
      </c>
      <c r="I96" s="219">
        <v>2247.5666666666666</v>
      </c>
      <c r="J96" s="219">
        <v>2357.5666666666666</v>
      </c>
      <c r="K96" s="219">
        <v>2391.2833333333328</v>
      </c>
      <c r="L96" s="219">
        <v>2412.5666666666666</v>
      </c>
      <c r="M96" s="220">
        <v>2370</v>
      </c>
      <c r="N96" s="220">
        <v>2315</v>
      </c>
      <c r="O96" s="220">
        <v>18747600</v>
      </c>
      <c r="P96" s="221">
        <v>1.9511876794570608E-2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45470</v>
      </c>
      <c r="E97" s="217">
        <v>1129.2</v>
      </c>
      <c r="F97" s="217">
        <v>1127.25</v>
      </c>
      <c r="G97" s="219">
        <v>1118.5</v>
      </c>
      <c r="H97" s="219">
        <v>1107.8</v>
      </c>
      <c r="I97" s="219">
        <v>1099.05</v>
      </c>
      <c r="J97" s="219">
        <v>1137.95</v>
      </c>
      <c r="K97" s="219">
        <v>1146.7</v>
      </c>
      <c r="L97" s="219">
        <v>1157.4000000000001</v>
      </c>
      <c r="M97" s="220">
        <v>1136</v>
      </c>
      <c r="N97" s="220">
        <v>1116.55</v>
      </c>
      <c r="O97" s="220">
        <v>81685800</v>
      </c>
      <c r="P97" s="221">
        <v>-4.215710416153657E-2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45470</v>
      </c>
      <c r="E98" s="217">
        <v>1588.2</v>
      </c>
      <c r="F98" s="217">
        <v>1595.9666666666665</v>
      </c>
      <c r="G98" s="219">
        <v>1568.9833333333329</v>
      </c>
      <c r="H98" s="219">
        <v>1549.7666666666664</v>
      </c>
      <c r="I98" s="219">
        <v>1522.7833333333328</v>
      </c>
      <c r="J98" s="219">
        <v>1615.1833333333329</v>
      </c>
      <c r="K98" s="219">
        <v>1642.1666666666665</v>
      </c>
      <c r="L98" s="219">
        <v>1661.383333333333</v>
      </c>
      <c r="M98" s="220">
        <v>1622.95</v>
      </c>
      <c r="N98" s="220">
        <v>1576.75</v>
      </c>
      <c r="O98" s="220">
        <v>3565500</v>
      </c>
      <c r="P98" s="221">
        <v>5.347909587826858E-2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45470</v>
      </c>
      <c r="E99" s="217">
        <v>547.70000000000005</v>
      </c>
      <c r="F99" s="217">
        <v>550.6</v>
      </c>
      <c r="G99" s="219">
        <v>543.25</v>
      </c>
      <c r="H99" s="219">
        <v>538.79999999999995</v>
      </c>
      <c r="I99" s="219">
        <v>531.44999999999993</v>
      </c>
      <c r="J99" s="219">
        <v>555.05000000000007</v>
      </c>
      <c r="K99" s="219">
        <v>562.4000000000002</v>
      </c>
      <c r="L99" s="219">
        <v>566.85000000000014</v>
      </c>
      <c r="M99" s="220">
        <v>557.95000000000005</v>
      </c>
      <c r="N99" s="220">
        <v>546.15</v>
      </c>
      <c r="O99" s="220">
        <v>13689000</v>
      </c>
      <c r="P99" s="221">
        <v>-5.9950556242274411E-2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45470</v>
      </c>
      <c r="E100" s="217">
        <v>15.4</v>
      </c>
      <c r="F100" s="217">
        <v>15.25</v>
      </c>
      <c r="G100" s="219">
        <v>14.95</v>
      </c>
      <c r="H100" s="219">
        <v>14.5</v>
      </c>
      <c r="I100" s="219">
        <v>14.2</v>
      </c>
      <c r="J100" s="219">
        <v>15.7</v>
      </c>
      <c r="K100" s="219">
        <v>16</v>
      </c>
      <c r="L100" s="219">
        <v>16.45</v>
      </c>
      <c r="M100" s="220">
        <v>15.55</v>
      </c>
      <c r="N100" s="220">
        <v>14.8</v>
      </c>
      <c r="O100" s="220">
        <v>2950320000</v>
      </c>
      <c r="P100" s="221">
        <v>0.14869957950475005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45470</v>
      </c>
      <c r="E101" s="217">
        <v>113.95</v>
      </c>
      <c r="F101" s="217">
        <v>114.48333333333335</v>
      </c>
      <c r="G101" s="219">
        <v>112.8666666666667</v>
      </c>
      <c r="H101" s="219">
        <v>111.78333333333336</v>
      </c>
      <c r="I101" s="219">
        <v>110.16666666666671</v>
      </c>
      <c r="J101" s="219">
        <v>115.56666666666669</v>
      </c>
      <c r="K101" s="219">
        <v>117.18333333333334</v>
      </c>
      <c r="L101" s="219">
        <v>118.26666666666668</v>
      </c>
      <c r="M101" s="220">
        <v>116.1</v>
      </c>
      <c r="N101" s="220">
        <v>113.4</v>
      </c>
      <c r="O101" s="220">
        <v>91070000</v>
      </c>
      <c r="P101" s="221">
        <v>-7.6818305638790517E-3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45470</v>
      </c>
      <c r="E102" s="217">
        <v>77.099999999999994</v>
      </c>
      <c r="F102" s="217">
        <v>77.7</v>
      </c>
      <c r="G102" s="219">
        <v>76.2</v>
      </c>
      <c r="H102" s="219">
        <v>75.3</v>
      </c>
      <c r="I102" s="219">
        <v>73.8</v>
      </c>
      <c r="J102" s="219">
        <v>78.600000000000009</v>
      </c>
      <c r="K102" s="219">
        <v>80.100000000000009</v>
      </c>
      <c r="L102" s="219">
        <v>81.000000000000014</v>
      </c>
      <c r="M102" s="220">
        <v>79.2</v>
      </c>
      <c r="N102" s="220">
        <v>76.8</v>
      </c>
      <c r="O102" s="220">
        <v>367260000</v>
      </c>
      <c r="P102" s="221">
        <v>4.7331836167254837E-2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45470</v>
      </c>
      <c r="E103" s="217">
        <v>153.9</v>
      </c>
      <c r="F103" s="217">
        <v>154.55000000000001</v>
      </c>
      <c r="G103" s="219">
        <v>152.65000000000003</v>
      </c>
      <c r="H103" s="219">
        <v>151.40000000000003</v>
      </c>
      <c r="I103" s="219">
        <v>149.50000000000006</v>
      </c>
      <c r="J103" s="219">
        <v>155.80000000000001</v>
      </c>
      <c r="K103" s="219">
        <v>157.69999999999999</v>
      </c>
      <c r="L103" s="219">
        <v>158.94999999999999</v>
      </c>
      <c r="M103" s="220">
        <v>156.44999999999999</v>
      </c>
      <c r="N103" s="220">
        <v>153.30000000000001</v>
      </c>
      <c r="O103" s="220">
        <v>57660000</v>
      </c>
      <c r="P103" s="221">
        <v>-1.7696288251453394E-2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45470</v>
      </c>
      <c r="E104" s="217">
        <v>444.75</v>
      </c>
      <c r="F104" s="217">
        <v>446.41666666666669</v>
      </c>
      <c r="G104" s="219">
        <v>436.33333333333337</v>
      </c>
      <c r="H104" s="219">
        <v>427.91666666666669</v>
      </c>
      <c r="I104" s="219">
        <v>417.83333333333337</v>
      </c>
      <c r="J104" s="219">
        <v>454.83333333333337</v>
      </c>
      <c r="K104" s="219">
        <v>464.91666666666674</v>
      </c>
      <c r="L104" s="219">
        <v>473.33333333333337</v>
      </c>
      <c r="M104" s="220">
        <v>456.5</v>
      </c>
      <c r="N104" s="220">
        <v>438</v>
      </c>
      <c r="O104" s="220">
        <v>19087750</v>
      </c>
      <c r="P104" s="221">
        <v>-0.12266953169436896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45470</v>
      </c>
      <c r="E105" s="217">
        <v>558.79999999999995</v>
      </c>
      <c r="F105" s="217">
        <v>558.18333333333328</v>
      </c>
      <c r="G105" s="219">
        <v>550.11666666666656</v>
      </c>
      <c r="H105" s="219">
        <v>541.43333333333328</v>
      </c>
      <c r="I105" s="219">
        <v>533.36666666666656</v>
      </c>
      <c r="J105" s="219">
        <v>566.86666666666656</v>
      </c>
      <c r="K105" s="219">
        <v>574.93333333333339</v>
      </c>
      <c r="L105" s="219">
        <v>583.61666666666656</v>
      </c>
      <c r="M105" s="220">
        <v>566.25</v>
      </c>
      <c r="N105" s="220">
        <v>549.5</v>
      </c>
      <c r="O105" s="220">
        <v>18186000</v>
      </c>
      <c r="P105" s="221">
        <v>-5.8492319466462578E-3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45470</v>
      </c>
      <c r="E106" s="217">
        <v>206.25</v>
      </c>
      <c r="F106" s="217">
        <v>206.36666666666667</v>
      </c>
      <c r="G106" s="219">
        <v>204.03333333333336</v>
      </c>
      <c r="H106" s="219">
        <v>201.81666666666669</v>
      </c>
      <c r="I106" s="219">
        <v>199.48333333333338</v>
      </c>
      <c r="J106" s="219">
        <v>208.58333333333334</v>
      </c>
      <c r="K106" s="219">
        <v>210.91666666666666</v>
      </c>
      <c r="L106" s="219">
        <v>213.13333333333333</v>
      </c>
      <c r="M106" s="220">
        <v>208.7</v>
      </c>
      <c r="N106" s="220">
        <v>204.15</v>
      </c>
      <c r="O106" s="220">
        <v>25549000</v>
      </c>
      <c r="P106" s="221">
        <v>1.2062033314187249E-2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45470</v>
      </c>
      <c r="E107" s="217">
        <v>2411.4</v>
      </c>
      <c r="F107" s="217">
        <v>2425.2833333333333</v>
      </c>
      <c r="G107" s="219">
        <v>2391.5166666666664</v>
      </c>
      <c r="H107" s="219">
        <v>2371.6333333333332</v>
      </c>
      <c r="I107" s="219">
        <v>2337.8666666666663</v>
      </c>
      <c r="J107" s="219">
        <v>2445.1666666666665</v>
      </c>
      <c r="K107" s="219">
        <v>2478.9333333333338</v>
      </c>
      <c r="L107" s="219">
        <v>2498.8166666666666</v>
      </c>
      <c r="M107" s="220">
        <v>2459.0500000000002</v>
      </c>
      <c r="N107" s="220">
        <v>2405.4</v>
      </c>
      <c r="O107" s="220">
        <v>1383300</v>
      </c>
      <c r="P107" s="221">
        <v>5.9756377844173751E-2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45470</v>
      </c>
      <c r="E108" s="217">
        <v>4209.8500000000004</v>
      </c>
      <c r="F108" s="217">
        <v>4192.6000000000004</v>
      </c>
      <c r="G108" s="219">
        <v>4157.1000000000004</v>
      </c>
      <c r="H108" s="219">
        <v>4104.3500000000004</v>
      </c>
      <c r="I108" s="219">
        <v>4068.8500000000004</v>
      </c>
      <c r="J108" s="219">
        <v>4245.3500000000004</v>
      </c>
      <c r="K108" s="219">
        <v>4280.8500000000004</v>
      </c>
      <c r="L108" s="219">
        <v>4333.6000000000004</v>
      </c>
      <c r="M108" s="220">
        <v>4228.1000000000004</v>
      </c>
      <c r="N108" s="220">
        <v>4139.8500000000004</v>
      </c>
      <c r="O108" s="220">
        <v>6025200</v>
      </c>
      <c r="P108" s="221">
        <v>1.485598787266296E-2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45470</v>
      </c>
      <c r="E109" s="217">
        <v>1471.45</v>
      </c>
      <c r="F109" s="217">
        <v>1467.6000000000001</v>
      </c>
      <c r="G109" s="219">
        <v>1458.3500000000004</v>
      </c>
      <c r="H109" s="219">
        <v>1445.2500000000002</v>
      </c>
      <c r="I109" s="219">
        <v>1436.0000000000005</v>
      </c>
      <c r="J109" s="219">
        <v>1480.7000000000003</v>
      </c>
      <c r="K109" s="219">
        <v>1489.9499999999998</v>
      </c>
      <c r="L109" s="219">
        <v>1503.0500000000002</v>
      </c>
      <c r="M109" s="220">
        <v>1476.85</v>
      </c>
      <c r="N109" s="220">
        <v>1454.5</v>
      </c>
      <c r="O109" s="220">
        <v>26131500</v>
      </c>
      <c r="P109" s="221">
        <v>-1.3086335825968728E-2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45470</v>
      </c>
      <c r="E110" s="217">
        <v>349.5</v>
      </c>
      <c r="F110" s="217">
        <v>348.08333333333331</v>
      </c>
      <c r="G110" s="219">
        <v>344.36666666666662</v>
      </c>
      <c r="H110" s="219">
        <v>339.23333333333329</v>
      </c>
      <c r="I110" s="219">
        <v>335.51666666666659</v>
      </c>
      <c r="J110" s="219">
        <v>353.21666666666664</v>
      </c>
      <c r="K110" s="219">
        <v>356.93333333333334</v>
      </c>
      <c r="L110" s="219">
        <v>362.06666666666666</v>
      </c>
      <c r="M110" s="220">
        <v>351.8</v>
      </c>
      <c r="N110" s="220">
        <v>342.95</v>
      </c>
      <c r="O110" s="220">
        <v>63515400</v>
      </c>
      <c r="P110" s="221">
        <v>-3.4142437983462255E-3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45470</v>
      </c>
      <c r="E111" s="217">
        <v>1417.35</v>
      </c>
      <c r="F111" s="217">
        <v>1422.05</v>
      </c>
      <c r="G111" s="219">
        <v>1401.9499999999998</v>
      </c>
      <c r="H111" s="219">
        <v>1386.55</v>
      </c>
      <c r="I111" s="219">
        <v>1366.4499999999998</v>
      </c>
      <c r="J111" s="219">
        <v>1437.4499999999998</v>
      </c>
      <c r="K111" s="219">
        <v>1457.5499999999997</v>
      </c>
      <c r="L111" s="219">
        <v>1472.9499999999998</v>
      </c>
      <c r="M111" s="220">
        <v>1442.15</v>
      </c>
      <c r="N111" s="220">
        <v>1406.65</v>
      </c>
      <c r="O111" s="220">
        <v>47119600</v>
      </c>
      <c r="P111" s="221">
        <v>-1.9248861469807095E-2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45470</v>
      </c>
      <c r="E112" s="217">
        <v>163.85</v>
      </c>
      <c r="F112" s="217">
        <v>163.63333333333333</v>
      </c>
      <c r="G112" s="219">
        <v>162.46666666666664</v>
      </c>
      <c r="H112" s="219">
        <v>161.08333333333331</v>
      </c>
      <c r="I112" s="219">
        <v>159.91666666666663</v>
      </c>
      <c r="J112" s="219">
        <v>165.01666666666665</v>
      </c>
      <c r="K112" s="219">
        <v>166.18333333333334</v>
      </c>
      <c r="L112" s="219">
        <v>167.56666666666666</v>
      </c>
      <c r="M112" s="220">
        <v>164.8</v>
      </c>
      <c r="N112" s="220">
        <v>162.25</v>
      </c>
      <c r="O112" s="220">
        <v>159573375</v>
      </c>
      <c r="P112" s="221">
        <v>6.7665241595669424E-3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45470</v>
      </c>
      <c r="E113" s="217">
        <v>1151.9000000000001</v>
      </c>
      <c r="F113" s="217">
        <v>1180.3333333333333</v>
      </c>
      <c r="G113" s="219">
        <v>1119.6666666666665</v>
      </c>
      <c r="H113" s="219">
        <v>1087.4333333333332</v>
      </c>
      <c r="I113" s="219">
        <v>1026.7666666666664</v>
      </c>
      <c r="J113" s="219">
        <v>1212.5666666666666</v>
      </c>
      <c r="K113" s="219">
        <v>1273.2333333333331</v>
      </c>
      <c r="L113" s="219">
        <v>1305.4666666666667</v>
      </c>
      <c r="M113" s="220">
        <v>1241</v>
      </c>
      <c r="N113" s="220">
        <v>1148.0999999999999</v>
      </c>
      <c r="O113" s="220">
        <v>2653950</v>
      </c>
      <c r="P113" s="221">
        <v>0.20798816568047337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45470</v>
      </c>
      <c r="E114" s="217">
        <v>1025.9000000000001</v>
      </c>
      <c r="F114" s="217">
        <v>1024.3833333333334</v>
      </c>
      <c r="G114" s="219">
        <v>1004.8166666666668</v>
      </c>
      <c r="H114" s="219">
        <v>983.73333333333335</v>
      </c>
      <c r="I114" s="219">
        <v>964.16666666666674</v>
      </c>
      <c r="J114" s="219">
        <v>1045.4666666666669</v>
      </c>
      <c r="K114" s="219">
        <v>1065.0333333333335</v>
      </c>
      <c r="L114" s="219">
        <v>1086.116666666667</v>
      </c>
      <c r="M114" s="220">
        <v>1043.95</v>
      </c>
      <c r="N114" s="220">
        <v>1003.3</v>
      </c>
      <c r="O114" s="220">
        <v>16154250</v>
      </c>
      <c r="P114" s="221">
        <v>1.4646053702196907E-3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45470</v>
      </c>
      <c r="E115" s="217">
        <v>421.5</v>
      </c>
      <c r="F115" s="217">
        <v>421.7</v>
      </c>
      <c r="G115" s="219">
        <v>419.5</v>
      </c>
      <c r="H115" s="219">
        <v>417.5</v>
      </c>
      <c r="I115" s="219">
        <v>415.3</v>
      </c>
      <c r="J115" s="219">
        <v>423.7</v>
      </c>
      <c r="K115" s="219">
        <v>425.89999999999992</v>
      </c>
      <c r="L115" s="219">
        <v>427.9</v>
      </c>
      <c r="M115" s="220">
        <v>423.9</v>
      </c>
      <c r="N115" s="220">
        <v>419.7</v>
      </c>
      <c r="O115" s="220">
        <v>108892800</v>
      </c>
      <c r="P115" s="221">
        <v>-2.8852739726027397E-2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45470</v>
      </c>
      <c r="E116" s="217">
        <v>1038.3499999999999</v>
      </c>
      <c r="F116" s="217">
        <v>1039.6499999999999</v>
      </c>
      <c r="G116" s="219">
        <v>1024.6999999999998</v>
      </c>
      <c r="H116" s="219">
        <v>1011.05</v>
      </c>
      <c r="I116" s="219">
        <v>996.09999999999991</v>
      </c>
      <c r="J116" s="219">
        <v>1053.2999999999997</v>
      </c>
      <c r="K116" s="219">
        <v>1068.25</v>
      </c>
      <c r="L116" s="219">
        <v>1081.8999999999996</v>
      </c>
      <c r="M116" s="220">
        <v>1054.5999999999999</v>
      </c>
      <c r="N116" s="220">
        <v>1026</v>
      </c>
      <c r="O116" s="220">
        <v>11238125</v>
      </c>
      <c r="P116" s="221">
        <v>2.995761255584832E-2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45470</v>
      </c>
      <c r="E117" s="217">
        <v>3891.85</v>
      </c>
      <c r="F117" s="217">
        <v>3910.8166666666671</v>
      </c>
      <c r="G117" s="219">
        <v>3859.6333333333341</v>
      </c>
      <c r="H117" s="219">
        <v>3827.416666666667</v>
      </c>
      <c r="I117" s="219">
        <v>3776.233333333334</v>
      </c>
      <c r="J117" s="219">
        <v>3943.0333333333342</v>
      </c>
      <c r="K117" s="219">
        <v>3994.2166666666676</v>
      </c>
      <c r="L117" s="219">
        <v>4026.4333333333343</v>
      </c>
      <c r="M117" s="220">
        <v>3962</v>
      </c>
      <c r="N117" s="220">
        <v>3878.6</v>
      </c>
      <c r="O117" s="220">
        <v>439875</v>
      </c>
      <c r="P117" s="221">
        <v>4.0201005025125629E-2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45470</v>
      </c>
      <c r="E118" s="217">
        <v>888.25</v>
      </c>
      <c r="F118" s="217">
        <v>891.18333333333339</v>
      </c>
      <c r="G118" s="219">
        <v>881.36666666666679</v>
      </c>
      <c r="H118" s="219">
        <v>874.48333333333335</v>
      </c>
      <c r="I118" s="219">
        <v>864.66666666666674</v>
      </c>
      <c r="J118" s="219">
        <v>898.06666666666683</v>
      </c>
      <c r="K118" s="219">
        <v>907.88333333333344</v>
      </c>
      <c r="L118" s="219">
        <v>914.76666666666688</v>
      </c>
      <c r="M118" s="220">
        <v>901</v>
      </c>
      <c r="N118" s="220">
        <v>884.3</v>
      </c>
      <c r="O118" s="220">
        <v>15630975</v>
      </c>
      <c r="P118" s="221">
        <v>2.2474390674673262E-2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45470</v>
      </c>
      <c r="E119" s="217">
        <v>494.95</v>
      </c>
      <c r="F119" s="217">
        <v>497.16666666666669</v>
      </c>
      <c r="G119" s="219">
        <v>489.48333333333335</v>
      </c>
      <c r="H119" s="219">
        <v>484.01666666666665</v>
      </c>
      <c r="I119" s="219">
        <v>476.33333333333331</v>
      </c>
      <c r="J119" s="219">
        <v>502.63333333333338</v>
      </c>
      <c r="K119" s="219">
        <v>510.31666666666666</v>
      </c>
      <c r="L119" s="219">
        <v>515.78333333333342</v>
      </c>
      <c r="M119" s="220">
        <v>504.85</v>
      </c>
      <c r="N119" s="220">
        <v>491.7</v>
      </c>
      <c r="O119" s="220">
        <v>21775000</v>
      </c>
      <c r="P119" s="221">
        <v>-3.3939662821650396E-2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45470</v>
      </c>
      <c r="E120" s="217">
        <v>1694.05</v>
      </c>
      <c r="F120" s="217">
        <v>1693.4166666666667</v>
      </c>
      <c r="G120" s="219">
        <v>1676.0833333333335</v>
      </c>
      <c r="H120" s="219">
        <v>1658.1166666666668</v>
      </c>
      <c r="I120" s="219">
        <v>1640.7833333333335</v>
      </c>
      <c r="J120" s="219">
        <v>1711.3833333333334</v>
      </c>
      <c r="K120" s="219">
        <v>1728.7166666666669</v>
      </c>
      <c r="L120" s="219">
        <v>1746.6833333333334</v>
      </c>
      <c r="M120" s="220">
        <v>1710.75</v>
      </c>
      <c r="N120" s="220">
        <v>1675.45</v>
      </c>
      <c r="O120" s="220">
        <v>43708400</v>
      </c>
      <c r="P120" s="221">
        <v>2.0966671961280797E-2</v>
      </c>
    </row>
    <row r="121" spans="1:16" ht="12.75" customHeight="1">
      <c r="A121" s="213">
        <v>111</v>
      </c>
      <c r="B121" s="225" t="s">
        <v>66</v>
      </c>
      <c r="C121" s="217" t="s">
        <v>855</v>
      </c>
      <c r="D121" s="218">
        <v>45470</v>
      </c>
      <c r="E121" s="217">
        <v>151.9</v>
      </c>
      <c r="F121" s="217">
        <v>152.83333333333334</v>
      </c>
      <c r="G121" s="219">
        <v>150.36666666666667</v>
      </c>
      <c r="H121" s="219">
        <v>148.83333333333334</v>
      </c>
      <c r="I121" s="219">
        <v>146.36666666666667</v>
      </c>
      <c r="J121" s="219">
        <v>154.36666666666667</v>
      </c>
      <c r="K121" s="219">
        <v>156.83333333333331</v>
      </c>
      <c r="L121" s="219">
        <v>158.36666666666667</v>
      </c>
      <c r="M121" s="220">
        <v>155.30000000000001</v>
      </c>
      <c r="N121" s="220">
        <v>151.30000000000001</v>
      </c>
      <c r="O121" s="220">
        <v>47439984</v>
      </c>
      <c r="P121" s="221">
        <v>6.3093690630936908E-2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45470</v>
      </c>
      <c r="E122" s="217">
        <v>2653.15</v>
      </c>
      <c r="F122" s="217">
        <v>2646.0666666666666</v>
      </c>
      <c r="G122" s="219">
        <v>2630.8833333333332</v>
      </c>
      <c r="H122" s="219">
        <v>2608.6166666666668</v>
      </c>
      <c r="I122" s="219">
        <v>2593.4333333333334</v>
      </c>
      <c r="J122" s="219">
        <v>2668.333333333333</v>
      </c>
      <c r="K122" s="219">
        <v>2683.5166666666664</v>
      </c>
      <c r="L122" s="219">
        <v>2705.7833333333328</v>
      </c>
      <c r="M122" s="220">
        <v>2661.25</v>
      </c>
      <c r="N122" s="220">
        <v>2623.8</v>
      </c>
      <c r="O122" s="220">
        <v>1049100</v>
      </c>
      <c r="P122" s="221">
        <v>4.2946614971667164E-2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45470</v>
      </c>
      <c r="E123" s="217">
        <v>422.4</v>
      </c>
      <c r="F123" s="217">
        <v>425.51666666666671</v>
      </c>
      <c r="G123" s="219">
        <v>415.73333333333341</v>
      </c>
      <c r="H123" s="219">
        <v>409.06666666666672</v>
      </c>
      <c r="I123" s="219">
        <v>399.28333333333342</v>
      </c>
      <c r="J123" s="219">
        <v>432.18333333333339</v>
      </c>
      <c r="K123" s="219">
        <v>441.9666666666667</v>
      </c>
      <c r="L123" s="219">
        <v>448.63333333333338</v>
      </c>
      <c r="M123" s="220">
        <v>435.3</v>
      </c>
      <c r="N123" s="220">
        <v>418.85</v>
      </c>
      <c r="O123" s="220">
        <v>11884700</v>
      </c>
      <c r="P123" s="221">
        <v>1.6281436255269663E-2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45470</v>
      </c>
      <c r="E124" s="217">
        <v>638</v>
      </c>
      <c r="F124" s="217">
        <v>636.80000000000007</v>
      </c>
      <c r="G124" s="219">
        <v>631.35000000000014</v>
      </c>
      <c r="H124" s="219">
        <v>624.70000000000005</v>
      </c>
      <c r="I124" s="219">
        <v>619.25000000000011</v>
      </c>
      <c r="J124" s="219">
        <v>643.45000000000016</v>
      </c>
      <c r="K124" s="219">
        <v>648.9000000000002</v>
      </c>
      <c r="L124" s="219">
        <v>655.55000000000018</v>
      </c>
      <c r="M124" s="220">
        <v>642.25</v>
      </c>
      <c r="N124" s="220">
        <v>630.15</v>
      </c>
      <c r="O124" s="220">
        <v>25697000</v>
      </c>
      <c r="P124" s="221">
        <v>9.8243407867332107E-3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45470</v>
      </c>
      <c r="E125" s="217">
        <v>3672.35</v>
      </c>
      <c r="F125" s="217">
        <v>3682.1166666666668</v>
      </c>
      <c r="G125" s="219">
        <v>3630.2333333333336</v>
      </c>
      <c r="H125" s="219">
        <v>3588.1166666666668</v>
      </c>
      <c r="I125" s="219">
        <v>3536.2333333333336</v>
      </c>
      <c r="J125" s="219">
        <v>3724.2333333333336</v>
      </c>
      <c r="K125" s="219">
        <v>3776.1166666666668</v>
      </c>
      <c r="L125" s="219">
        <v>3818.2333333333336</v>
      </c>
      <c r="M125" s="220">
        <v>3734</v>
      </c>
      <c r="N125" s="220">
        <v>3640</v>
      </c>
      <c r="O125" s="220">
        <v>13957950</v>
      </c>
      <c r="P125" s="221">
        <v>-2.0412245241704565E-2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45470</v>
      </c>
      <c r="E126" s="217">
        <v>4678.3</v>
      </c>
      <c r="F126" s="217">
        <v>4703.0999999999995</v>
      </c>
      <c r="G126" s="219">
        <v>4637.2499999999991</v>
      </c>
      <c r="H126" s="219">
        <v>4596.2</v>
      </c>
      <c r="I126" s="219">
        <v>4530.3499999999995</v>
      </c>
      <c r="J126" s="219">
        <v>4744.1499999999987</v>
      </c>
      <c r="K126" s="219">
        <v>4809.9999999999991</v>
      </c>
      <c r="L126" s="219">
        <v>4851.0499999999984</v>
      </c>
      <c r="M126" s="220">
        <v>4768.95</v>
      </c>
      <c r="N126" s="220">
        <v>4662.05</v>
      </c>
      <c r="O126" s="220">
        <v>3582450</v>
      </c>
      <c r="P126" s="221">
        <v>2.5637722236536976E-2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45470</v>
      </c>
      <c r="E127" s="217">
        <v>4471.5</v>
      </c>
      <c r="F127" s="217">
        <v>4468.1333333333332</v>
      </c>
      <c r="G127" s="219">
        <v>4416.3666666666668</v>
      </c>
      <c r="H127" s="219">
        <v>4361.2333333333336</v>
      </c>
      <c r="I127" s="219">
        <v>4309.4666666666672</v>
      </c>
      <c r="J127" s="219">
        <v>4523.2666666666664</v>
      </c>
      <c r="K127" s="219">
        <v>4575.0333333333328</v>
      </c>
      <c r="L127" s="219">
        <v>4630.1666666666661</v>
      </c>
      <c r="M127" s="220">
        <v>4519.8999999999996</v>
      </c>
      <c r="N127" s="220">
        <v>4413</v>
      </c>
      <c r="O127" s="220">
        <v>1680300</v>
      </c>
      <c r="P127" s="221">
        <v>-4.3599521885138597E-2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45470</v>
      </c>
      <c r="E128" s="217">
        <v>1596.85</v>
      </c>
      <c r="F128" s="217">
        <v>1600.5166666666664</v>
      </c>
      <c r="G128" s="219">
        <v>1583.4833333333329</v>
      </c>
      <c r="H128" s="219">
        <v>1570.1166666666666</v>
      </c>
      <c r="I128" s="219">
        <v>1553.083333333333</v>
      </c>
      <c r="J128" s="219">
        <v>1613.8833333333328</v>
      </c>
      <c r="K128" s="219">
        <v>1630.9166666666665</v>
      </c>
      <c r="L128" s="219">
        <v>1644.2833333333326</v>
      </c>
      <c r="M128" s="220">
        <v>1617.55</v>
      </c>
      <c r="N128" s="220">
        <v>1587.15</v>
      </c>
      <c r="O128" s="220">
        <v>6478700</v>
      </c>
      <c r="P128" s="221">
        <v>-2.5195037728609797E-2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45470</v>
      </c>
      <c r="E129" s="217">
        <v>2527.15</v>
      </c>
      <c r="F129" s="217">
        <v>2544.2000000000003</v>
      </c>
      <c r="G129" s="219">
        <v>2499.6000000000004</v>
      </c>
      <c r="H129" s="219">
        <v>2472.0500000000002</v>
      </c>
      <c r="I129" s="219">
        <v>2427.4500000000003</v>
      </c>
      <c r="J129" s="219">
        <v>2571.7500000000005</v>
      </c>
      <c r="K129" s="219">
        <v>2616.35</v>
      </c>
      <c r="L129" s="219">
        <v>2643.9000000000005</v>
      </c>
      <c r="M129" s="220">
        <v>2588.8000000000002</v>
      </c>
      <c r="N129" s="220">
        <v>2516.65</v>
      </c>
      <c r="O129" s="220">
        <v>13122900</v>
      </c>
      <c r="P129" s="221">
        <v>4.1528931359204421E-2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45470</v>
      </c>
      <c r="E130" s="217">
        <v>262.95</v>
      </c>
      <c r="F130" s="217">
        <v>262.11666666666662</v>
      </c>
      <c r="G130" s="219">
        <v>259.63333333333321</v>
      </c>
      <c r="H130" s="219">
        <v>256.31666666666661</v>
      </c>
      <c r="I130" s="219">
        <v>253.8333333333332</v>
      </c>
      <c r="J130" s="219">
        <v>265.43333333333322</v>
      </c>
      <c r="K130" s="219">
        <v>267.91666666666669</v>
      </c>
      <c r="L130" s="219">
        <v>271.23333333333323</v>
      </c>
      <c r="M130" s="220">
        <v>264.60000000000002</v>
      </c>
      <c r="N130" s="220">
        <v>258.8</v>
      </c>
      <c r="O130" s="220">
        <v>27736000</v>
      </c>
      <c r="P130" s="221">
        <v>-1.9721495723474942E-2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45470</v>
      </c>
      <c r="E131" s="217">
        <v>169.25</v>
      </c>
      <c r="F131" s="217">
        <v>169.51666666666665</v>
      </c>
      <c r="G131" s="219">
        <v>167.83333333333331</v>
      </c>
      <c r="H131" s="219">
        <v>166.41666666666666</v>
      </c>
      <c r="I131" s="219">
        <v>164.73333333333332</v>
      </c>
      <c r="J131" s="219">
        <v>170.93333333333331</v>
      </c>
      <c r="K131" s="219">
        <v>172.61666666666665</v>
      </c>
      <c r="L131" s="219">
        <v>174.0333333333333</v>
      </c>
      <c r="M131" s="220">
        <v>171.2</v>
      </c>
      <c r="N131" s="220">
        <v>168.1</v>
      </c>
      <c r="O131" s="220">
        <v>47250000</v>
      </c>
      <c r="P131" s="221">
        <v>3.238070267435763E-2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45470</v>
      </c>
      <c r="E132" s="217">
        <v>599.75</v>
      </c>
      <c r="F132" s="217">
        <v>600.5</v>
      </c>
      <c r="G132" s="219">
        <v>596.35</v>
      </c>
      <c r="H132" s="219">
        <v>592.95000000000005</v>
      </c>
      <c r="I132" s="219">
        <v>588.80000000000007</v>
      </c>
      <c r="J132" s="219">
        <v>603.9</v>
      </c>
      <c r="K132" s="219">
        <v>608.05000000000007</v>
      </c>
      <c r="L132" s="219">
        <v>611.44999999999993</v>
      </c>
      <c r="M132" s="220">
        <v>604.65</v>
      </c>
      <c r="N132" s="220">
        <v>597.1</v>
      </c>
      <c r="O132" s="220">
        <v>10128000</v>
      </c>
      <c r="P132" s="221">
        <v>8.9659294680215183E-3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45470</v>
      </c>
      <c r="E133" s="217">
        <v>12503.9</v>
      </c>
      <c r="F133" s="217">
        <v>12556.083333333334</v>
      </c>
      <c r="G133" s="219">
        <v>12391.866666666669</v>
      </c>
      <c r="H133" s="219">
        <v>12279.833333333334</v>
      </c>
      <c r="I133" s="219">
        <v>12115.616666666669</v>
      </c>
      <c r="J133" s="219">
        <v>12668.116666666669</v>
      </c>
      <c r="K133" s="219">
        <v>12832.333333333332</v>
      </c>
      <c r="L133" s="219">
        <v>12944.366666666669</v>
      </c>
      <c r="M133" s="220">
        <v>12720.3</v>
      </c>
      <c r="N133" s="220">
        <v>12444.05</v>
      </c>
      <c r="O133" s="220">
        <v>2132800</v>
      </c>
      <c r="P133" s="221">
        <v>8.4399158372538349E-3</v>
      </c>
    </row>
    <row r="134" spans="1:16" ht="12.75" customHeight="1">
      <c r="A134" s="213">
        <v>124</v>
      </c>
      <c r="B134" s="225" t="s">
        <v>57</v>
      </c>
      <c r="C134" s="217" t="s">
        <v>172</v>
      </c>
      <c r="D134" s="218">
        <v>45470</v>
      </c>
      <c r="E134" s="217">
        <v>1167.6500000000001</v>
      </c>
      <c r="F134" s="217">
        <v>1172.9666666666667</v>
      </c>
      <c r="G134" s="219">
        <v>1157.6833333333334</v>
      </c>
      <c r="H134" s="219">
        <v>1147.7166666666667</v>
      </c>
      <c r="I134" s="219">
        <v>1132.4333333333334</v>
      </c>
      <c r="J134" s="219">
        <v>1182.9333333333334</v>
      </c>
      <c r="K134" s="219">
        <v>1198.2166666666667</v>
      </c>
      <c r="L134" s="219">
        <v>1208.1833333333334</v>
      </c>
      <c r="M134" s="220">
        <v>1188.25</v>
      </c>
      <c r="N134" s="220">
        <v>1163</v>
      </c>
      <c r="O134" s="220">
        <v>7670600</v>
      </c>
      <c r="P134" s="221">
        <v>-3.3651659845384267E-3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45470</v>
      </c>
      <c r="E135" s="217">
        <v>3661.3</v>
      </c>
      <c r="F135" s="217">
        <v>3666.4166666666665</v>
      </c>
      <c r="G135" s="219">
        <v>3625.8833333333332</v>
      </c>
      <c r="H135" s="219">
        <v>3590.4666666666667</v>
      </c>
      <c r="I135" s="219">
        <v>3549.9333333333334</v>
      </c>
      <c r="J135" s="219">
        <v>3701.833333333333</v>
      </c>
      <c r="K135" s="219">
        <v>3742.3666666666668</v>
      </c>
      <c r="L135" s="219">
        <v>3777.7833333333328</v>
      </c>
      <c r="M135" s="220">
        <v>3706.95</v>
      </c>
      <c r="N135" s="220">
        <v>3631</v>
      </c>
      <c r="O135" s="220">
        <v>2573000</v>
      </c>
      <c r="P135" s="221">
        <v>-2.3313646254274168E-4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45470</v>
      </c>
      <c r="E136" s="217">
        <v>1917.05</v>
      </c>
      <c r="F136" s="217">
        <v>1929.5666666666666</v>
      </c>
      <c r="G136" s="219">
        <v>1894.1833333333332</v>
      </c>
      <c r="H136" s="219">
        <v>1871.3166666666666</v>
      </c>
      <c r="I136" s="219">
        <v>1835.9333333333332</v>
      </c>
      <c r="J136" s="219">
        <v>1952.4333333333332</v>
      </c>
      <c r="K136" s="219">
        <v>1987.8166666666664</v>
      </c>
      <c r="L136" s="219">
        <v>2010.6833333333332</v>
      </c>
      <c r="M136" s="220">
        <v>1964.95</v>
      </c>
      <c r="N136" s="220">
        <v>1906.7</v>
      </c>
      <c r="O136" s="220">
        <v>904800</v>
      </c>
      <c r="P136" s="221">
        <v>4.9165120593692019E-2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45470</v>
      </c>
      <c r="E137" s="217">
        <v>923.65</v>
      </c>
      <c r="F137" s="217">
        <v>925.35</v>
      </c>
      <c r="G137" s="219">
        <v>911.30000000000007</v>
      </c>
      <c r="H137" s="219">
        <v>898.95</v>
      </c>
      <c r="I137" s="219">
        <v>884.90000000000009</v>
      </c>
      <c r="J137" s="219">
        <v>937.7</v>
      </c>
      <c r="K137" s="219">
        <v>951.75</v>
      </c>
      <c r="L137" s="219">
        <v>964.1</v>
      </c>
      <c r="M137" s="220">
        <v>939.4</v>
      </c>
      <c r="N137" s="220">
        <v>913</v>
      </c>
      <c r="O137" s="220">
        <v>6972000</v>
      </c>
      <c r="P137" s="221">
        <v>-5.7022289547716945E-2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45470</v>
      </c>
      <c r="E138" s="217">
        <v>1307.3499999999999</v>
      </c>
      <c r="F138" s="217">
        <v>1305.3999999999999</v>
      </c>
      <c r="G138" s="219">
        <v>1291.0499999999997</v>
      </c>
      <c r="H138" s="219">
        <v>1274.7499999999998</v>
      </c>
      <c r="I138" s="219">
        <v>1260.3999999999996</v>
      </c>
      <c r="J138" s="219">
        <v>1321.6999999999998</v>
      </c>
      <c r="K138" s="219">
        <v>1336.0499999999997</v>
      </c>
      <c r="L138" s="219">
        <v>1352.35</v>
      </c>
      <c r="M138" s="220">
        <v>1319.75</v>
      </c>
      <c r="N138" s="220">
        <v>1289.0999999999999</v>
      </c>
      <c r="O138" s="220">
        <v>2405200</v>
      </c>
      <c r="P138" s="221">
        <v>-1.6680294358135731E-2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45470</v>
      </c>
      <c r="E139" s="217">
        <v>152.15</v>
      </c>
      <c r="F139" s="217">
        <v>153.53333333333333</v>
      </c>
      <c r="G139" s="219">
        <v>149.71666666666667</v>
      </c>
      <c r="H139" s="219">
        <v>147.28333333333333</v>
      </c>
      <c r="I139" s="219">
        <v>143.46666666666667</v>
      </c>
      <c r="J139" s="219">
        <v>155.96666666666667</v>
      </c>
      <c r="K139" s="219">
        <v>159.78333333333333</v>
      </c>
      <c r="L139" s="219">
        <v>162.21666666666667</v>
      </c>
      <c r="M139" s="220">
        <v>157.35</v>
      </c>
      <c r="N139" s="220">
        <v>151.1</v>
      </c>
      <c r="O139" s="220">
        <v>125996600</v>
      </c>
      <c r="P139" s="221">
        <v>-4.287794617334556E-2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45470</v>
      </c>
      <c r="E140" s="217">
        <v>2303.5</v>
      </c>
      <c r="F140" s="217">
        <v>2317.15</v>
      </c>
      <c r="G140" s="219">
        <v>2282.4</v>
      </c>
      <c r="H140" s="219">
        <v>2261.3000000000002</v>
      </c>
      <c r="I140" s="219">
        <v>2226.5500000000002</v>
      </c>
      <c r="J140" s="219">
        <v>2338.25</v>
      </c>
      <c r="K140" s="219">
        <v>2373</v>
      </c>
      <c r="L140" s="219">
        <v>2394.1</v>
      </c>
      <c r="M140" s="220">
        <v>2351.9</v>
      </c>
      <c r="N140" s="220">
        <v>2296.0500000000002</v>
      </c>
      <c r="O140" s="220">
        <v>2151050</v>
      </c>
      <c r="P140" s="221">
        <v>-2.9318036966220523E-3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45470</v>
      </c>
      <c r="E141" s="217">
        <v>126503.75</v>
      </c>
      <c r="F141" s="217">
        <v>126835.43333333335</v>
      </c>
      <c r="G141" s="219">
        <v>125865.6666666667</v>
      </c>
      <c r="H141" s="219">
        <v>125227.58333333336</v>
      </c>
      <c r="I141" s="219">
        <v>124257.81666666671</v>
      </c>
      <c r="J141" s="219">
        <v>127473.51666666669</v>
      </c>
      <c r="K141" s="219">
        <v>128443.28333333335</v>
      </c>
      <c r="L141" s="219">
        <v>129081.36666666668</v>
      </c>
      <c r="M141" s="220">
        <v>127805.2</v>
      </c>
      <c r="N141" s="220">
        <v>126197.35</v>
      </c>
      <c r="O141" s="220">
        <v>46610</v>
      </c>
      <c r="P141" s="221">
        <v>-1.4170896785109983E-2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45470</v>
      </c>
      <c r="E142" s="217">
        <v>1693.75</v>
      </c>
      <c r="F142" s="217">
        <v>1710.0666666666666</v>
      </c>
      <c r="G142" s="219">
        <v>1670.1333333333332</v>
      </c>
      <c r="H142" s="219">
        <v>1646.5166666666667</v>
      </c>
      <c r="I142" s="219">
        <v>1606.5833333333333</v>
      </c>
      <c r="J142" s="219">
        <v>1733.6833333333332</v>
      </c>
      <c r="K142" s="219">
        <v>1773.6166666666666</v>
      </c>
      <c r="L142" s="219">
        <v>1797.2333333333331</v>
      </c>
      <c r="M142" s="220">
        <v>1750</v>
      </c>
      <c r="N142" s="220">
        <v>1686.45</v>
      </c>
      <c r="O142" s="220">
        <v>4444000</v>
      </c>
      <c r="P142" s="221">
        <v>-2.3092733647684681E-2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45470</v>
      </c>
      <c r="E143" s="217">
        <v>192.8</v>
      </c>
      <c r="F143" s="217">
        <v>192.18333333333337</v>
      </c>
      <c r="G143" s="219">
        <v>188.96666666666673</v>
      </c>
      <c r="H143" s="219">
        <v>185.13333333333335</v>
      </c>
      <c r="I143" s="219">
        <v>181.91666666666671</v>
      </c>
      <c r="J143" s="219">
        <v>196.01666666666674</v>
      </c>
      <c r="K143" s="219">
        <v>199.23333333333338</v>
      </c>
      <c r="L143" s="219">
        <v>203.06666666666675</v>
      </c>
      <c r="M143" s="220">
        <v>195.4</v>
      </c>
      <c r="N143" s="220">
        <v>188.35</v>
      </c>
      <c r="O143" s="220">
        <v>79826250</v>
      </c>
      <c r="P143" s="221">
        <v>-2.6705397301349325E-3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45470</v>
      </c>
      <c r="E144" s="217">
        <v>5729.8</v>
      </c>
      <c r="F144" s="217">
        <v>5758.2333333333336</v>
      </c>
      <c r="G144" s="219">
        <v>5677.8166666666675</v>
      </c>
      <c r="H144" s="219">
        <v>5625.8333333333339</v>
      </c>
      <c r="I144" s="219">
        <v>5545.4166666666679</v>
      </c>
      <c r="J144" s="219">
        <v>5810.2166666666672</v>
      </c>
      <c r="K144" s="219">
        <v>5890.6333333333332</v>
      </c>
      <c r="L144" s="219">
        <v>5942.6166666666668</v>
      </c>
      <c r="M144" s="220">
        <v>5838.65</v>
      </c>
      <c r="N144" s="220">
        <v>5706.25</v>
      </c>
      <c r="O144" s="220">
        <v>1478250</v>
      </c>
      <c r="P144" s="221">
        <v>-4.8470160557406846E-3</v>
      </c>
    </row>
    <row r="145" spans="1:16" ht="12.75" customHeight="1">
      <c r="A145" s="213">
        <v>135</v>
      </c>
      <c r="B145" s="225" t="s">
        <v>845</v>
      </c>
      <c r="C145" s="217" t="s">
        <v>183</v>
      </c>
      <c r="D145" s="218">
        <v>45470</v>
      </c>
      <c r="E145" s="217">
        <v>3214.85</v>
      </c>
      <c r="F145" s="217">
        <v>3230.7333333333336</v>
      </c>
      <c r="G145" s="219">
        <v>3188.3166666666671</v>
      </c>
      <c r="H145" s="219">
        <v>3161.7833333333333</v>
      </c>
      <c r="I145" s="219">
        <v>3119.3666666666668</v>
      </c>
      <c r="J145" s="219">
        <v>3257.2666666666673</v>
      </c>
      <c r="K145" s="219">
        <v>3299.6833333333334</v>
      </c>
      <c r="L145" s="219">
        <v>3326.2166666666676</v>
      </c>
      <c r="M145" s="220">
        <v>3273.15</v>
      </c>
      <c r="N145" s="220">
        <v>3204.2</v>
      </c>
      <c r="O145" s="220">
        <v>1697375</v>
      </c>
      <c r="P145" s="221">
        <v>-1.3385108698849763E-3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45470</v>
      </c>
      <c r="E146" s="217">
        <v>2375.25</v>
      </c>
      <c r="F146" s="217">
        <v>2392.8833333333332</v>
      </c>
      <c r="G146" s="219">
        <v>2349.3666666666663</v>
      </c>
      <c r="H146" s="219">
        <v>2323.4833333333331</v>
      </c>
      <c r="I146" s="219">
        <v>2279.9666666666662</v>
      </c>
      <c r="J146" s="219">
        <v>2418.7666666666664</v>
      </c>
      <c r="K146" s="219">
        <v>2462.2833333333328</v>
      </c>
      <c r="L146" s="219">
        <v>2488.1666666666665</v>
      </c>
      <c r="M146" s="220">
        <v>2436.4</v>
      </c>
      <c r="N146" s="220">
        <v>2367</v>
      </c>
      <c r="O146" s="220">
        <v>6497200</v>
      </c>
      <c r="P146" s="221">
        <v>4.0184432134737921E-2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45470</v>
      </c>
      <c r="E147" s="217">
        <v>261.3</v>
      </c>
      <c r="F147" s="217">
        <v>258.95</v>
      </c>
      <c r="G147" s="219">
        <v>254.64999999999998</v>
      </c>
      <c r="H147" s="219">
        <v>248</v>
      </c>
      <c r="I147" s="219">
        <v>243.7</v>
      </c>
      <c r="J147" s="219">
        <v>265.59999999999997</v>
      </c>
      <c r="K147" s="219">
        <v>269.90000000000003</v>
      </c>
      <c r="L147" s="219">
        <v>276.54999999999995</v>
      </c>
      <c r="M147" s="220">
        <v>263.25</v>
      </c>
      <c r="N147" s="220">
        <v>252.3</v>
      </c>
      <c r="O147" s="220">
        <v>76995000</v>
      </c>
      <c r="P147" s="221">
        <v>-1.4627965906473164E-2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45470</v>
      </c>
      <c r="E148" s="217">
        <v>362.05</v>
      </c>
      <c r="F148" s="217">
        <v>363.08333333333331</v>
      </c>
      <c r="G148" s="219">
        <v>357.26666666666665</v>
      </c>
      <c r="H148" s="219">
        <v>352.48333333333335</v>
      </c>
      <c r="I148" s="219">
        <v>346.66666666666669</v>
      </c>
      <c r="J148" s="219">
        <v>367.86666666666662</v>
      </c>
      <c r="K148" s="219">
        <v>373.68333333333334</v>
      </c>
      <c r="L148" s="219">
        <v>378.46666666666658</v>
      </c>
      <c r="M148" s="220">
        <v>368.9</v>
      </c>
      <c r="N148" s="220">
        <v>358.3</v>
      </c>
      <c r="O148" s="220">
        <v>107629500</v>
      </c>
      <c r="P148" s="221">
        <v>4.6816643323996265E-2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45470</v>
      </c>
      <c r="E149" s="217">
        <v>1835.15</v>
      </c>
      <c r="F149" s="217">
        <v>1842.0333333333335</v>
      </c>
      <c r="G149" s="219">
        <v>1807.116666666667</v>
      </c>
      <c r="H149" s="219">
        <v>1779.0833333333335</v>
      </c>
      <c r="I149" s="219">
        <v>1744.166666666667</v>
      </c>
      <c r="J149" s="219">
        <v>1870.0666666666671</v>
      </c>
      <c r="K149" s="219">
        <v>1904.9833333333336</v>
      </c>
      <c r="L149" s="219">
        <v>1933.0166666666671</v>
      </c>
      <c r="M149" s="220">
        <v>1876.95</v>
      </c>
      <c r="N149" s="220">
        <v>1814</v>
      </c>
      <c r="O149" s="220">
        <v>5040000</v>
      </c>
      <c r="P149" s="221">
        <v>1.9685596940943208E-2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45470</v>
      </c>
      <c r="E150" s="217">
        <v>7491.2</v>
      </c>
      <c r="F150" s="217">
        <v>7488.2833333333328</v>
      </c>
      <c r="G150" s="219">
        <v>7421.8666666666659</v>
      </c>
      <c r="H150" s="219">
        <v>7352.5333333333328</v>
      </c>
      <c r="I150" s="219">
        <v>7286.1166666666659</v>
      </c>
      <c r="J150" s="219">
        <v>7557.6166666666659</v>
      </c>
      <c r="K150" s="219">
        <v>7624.0333333333338</v>
      </c>
      <c r="L150" s="219">
        <v>7693.3666666666659</v>
      </c>
      <c r="M150" s="220">
        <v>7554.7</v>
      </c>
      <c r="N150" s="220">
        <v>7418.95</v>
      </c>
      <c r="O150" s="220">
        <v>661800</v>
      </c>
      <c r="P150" s="221">
        <v>-5.2812365822241303E-2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45470</v>
      </c>
      <c r="E151" s="217">
        <v>266.5</v>
      </c>
      <c r="F151" s="217">
        <v>267.05</v>
      </c>
      <c r="G151" s="219">
        <v>263.90000000000003</v>
      </c>
      <c r="H151" s="219">
        <v>261.3</v>
      </c>
      <c r="I151" s="219">
        <v>258.15000000000003</v>
      </c>
      <c r="J151" s="219">
        <v>269.65000000000003</v>
      </c>
      <c r="K151" s="219">
        <v>272.8</v>
      </c>
      <c r="L151" s="219">
        <v>275.40000000000003</v>
      </c>
      <c r="M151" s="220">
        <v>270.2</v>
      </c>
      <c r="N151" s="220">
        <v>264.45</v>
      </c>
      <c r="O151" s="220">
        <v>86848300</v>
      </c>
      <c r="P151" s="221">
        <v>4.7722997608044403E-2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45470</v>
      </c>
      <c r="E152" s="217">
        <v>36053.85</v>
      </c>
      <c r="F152" s="217">
        <v>36260.783333333333</v>
      </c>
      <c r="G152" s="219">
        <v>35614.266666666663</v>
      </c>
      <c r="H152" s="219">
        <v>35174.683333333327</v>
      </c>
      <c r="I152" s="219">
        <v>34528.166666666657</v>
      </c>
      <c r="J152" s="219">
        <v>36700.366666666669</v>
      </c>
      <c r="K152" s="219">
        <v>37346.883333333346</v>
      </c>
      <c r="L152" s="219">
        <v>37786.466666666674</v>
      </c>
      <c r="M152" s="220">
        <v>36907.300000000003</v>
      </c>
      <c r="N152" s="220">
        <v>35821.199999999997</v>
      </c>
      <c r="O152" s="220">
        <v>204360</v>
      </c>
      <c r="P152" s="221">
        <v>1.0832467725181778E-2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45470</v>
      </c>
      <c r="E153" s="217">
        <v>801.45</v>
      </c>
      <c r="F153" s="217">
        <v>803.70000000000016</v>
      </c>
      <c r="G153" s="219">
        <v>793.8000000000003</v>
      </c>
      <c r="H153" s="219">
        <v>786.15000000000009</v>
      </c>
      <c r="I153" s="219">
        <v>776.25000000000023</v>
      </c>
      <c r="J153" s="219">
        <v>811.35000000000036</v>
      </c>
      <c r="K153" s="219">
        <v>821.25000000000023</v>
      </c>
      <c r="L153" s="219">
        <v>828.90000000000043</v>
      </c>
      <c r="M153" s="220">
        <v>813.6</v>
      </c>
      <c r="N153" s="220">
        <v>796.05</v>
      </c>
      <c r="O153" s="220">
        <v>12120000</v>
      </c>
      <c r="P153" s="221">
        <v>1.8979759127309415E-2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45470</v>
      </c>
      <c r="E154" s="217">
        <v>3439.4</v>
      </c>
      <c r="F154" s="217">
        <v>3478.0666666666671</v>
      </c>
      <c r="G154" s="219">
        <v>3388.3333333333339</v>
      </c>
      <c r="H154" s="219">
        <v>3337.2666666666669</v>
      </c>
      <c r="I154" s="219">
        <v>3247.5333333333338</v>
      </c>
      <c r="J154" s="219">
        <v>3529.1333333333341</v>
      </c>
      <c r="K154" s="219">
        <v>3618.8666666666668</v>
      </c>
      <c r="L154" s="219">
        <v>3669.9333333333343</v>
      </c>
      <c r="M154" s="220">
        <v>3567.8</v>
      </c>
      <c r="N154" s="220">
        <v>3427</v>
      </c>
      <c r="O154" s="220">
        <v>2332000</v>
      </c>
      <c r="P154" s="221">
        <v>3.1767100256614458E-2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45470</v>
      </c>
      <c r="E155" s="217">
        <v>298.89999999999998</v>
      </c>
      <c r="F155" s="217">
        <v>297.4666666666667</v>
      </c>
      <c r="G155" s="219">
        <v>295.13333333333338</v>
      </c>
      <c r="H155" s="219">
        <v>291.36666666666667</v>
      </c>
      <c r="I155" s="219">
        <v>289.03333333333336</v>
      </c>
      <c r="J155" s="219">
        <v>301.23333333333341</v>
      </c>
      <c r="K155" s="219">
        <v>303.56666666666666</v>
      </c>
      <c r="L155" s="219">
        <v>307.33333333333343</v>
      </c>
      <c r="M155" s="220">
        <v>299.8</v>
      </c>
      <c r="N155" s="220">
        <v>293.7</v>
      </c>
      <c r="O155" s="220">
        <v>43953000</v>
      </c>
      <c r="P155" s="221">
        <v>-3.4721307155092897E-2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45470</v>
      </c>
      <c r="E156" s="217">
        <v>496.25</v>
      </c>
      <c r="F156" s="217">
        <v>498.06666666666666</v>
      </c>
      <c r="G156" s="219">
        <v>481.13333333333333</v>
      </c>
      <c r="H156" s="219">
        <v>466.01666666666665</v>
      </c>
      <c r="I156" s="219">
        <v>449.08333333333331</v>
      </c>
      <c r="J156" s="219">
        <v>513.18333333333339</v>
      </c>
      <c r="K156" s="219">
        <v>530.11666666666656</v>
      </c>
      <c r="L156" s="219">
        <v>545.23333333333335</v>
      </c>
      <c r="M156" s="220">
        <v>515</v>
      </c>
      <c r="N156" s="220">
        <v>482.95</v>
      </c>
      <c r="O156" s="220">
        <v>74003700</v>
      </c>
      <c r="P156" s="221">
        <v>7.1921232213243716E-2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45470</v>
      </c>
      <c r="E157" s="217">
        <v>2980.8</v>
      </c>
      <c r="F157" s="217">
        <v>2996.85</v>
      </c>
      <c r="G157" s="219">
        <v>2925.95</v>
      </c>
      <c r="H157" s="219">
        <v>2871.1</v>
      </c>
      <c r="I157" s="219">
        <v>2800.2</v>
      </c>
      <c r="J157" s="219">
        <v>3051.7</v>
      </c>
      <c r="K157" s="219">
        <v>3122.6000000000004</v>
      </c>
      <c r="L157" s="219">
        <v>3177.45</v>
      </c>
      <c r="M157" s="220">
        <v>3067.75</v>
      </c>
      <c r="N157" s="220">
        <v>2942</v>
      </c>
      <c r="O157" s="220">
        <v>1776250</v>
      </c>
      <c r="P157" s="221">
        <v>-8.6507604297474533E-3</v>
      </c>
    </row>
    <row r="158" spans="1:16" ht="12.75" customHeight="1">
      <c r="A158" s="213">
        <v>148</v>
      </c>
      <c r="B158" s="225" t="s">
        <v>845</v>
      </c>
      <c r="C158" s="217" t="s">
        <v>197</v>
      </c>
      <c r="D158" s="218">
        <v>45470</v>
      </c>
      <c r="E158" s="217">
        <v>3569.3</v>
      </c>
      <c r="F158" s="217">
        <v>3567.7833333333333</v>
      </c>
      <c r="G158" s="219">
        <v>3531.7666666666664</v>
      </c>
      <c r="H158" s="219">
        <v>3494.2333333333331</v>
      </c>
      <c r="I158" s="219">
        <v>3458.2166666666662</v>
      </c>
      <c r="J158" s="219">
        <v>3605.3166666666666</v>
      </c>
      <c r="K158" s="219">
        <v>3641.3333333333339</v>
      </c>
      <c r="L158" s="219">
        <v>3678.8666666666668</v>
      </c>
      <c r="M158" s="220">
        <v>3603.8</v>
      </c>
      <c r="N158" s="220">
        <v>3530.25</v>
      </c>
      <c r="O158" s="220">
        <v>1190250</v>
      </c>
      <c r="P158" s="221">
        <v>-0.14875737529054175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45470</v>
      </c>
      <c r="E159" s="217">
        <v>128.6</v>
      </c>
      <c r="F159" s="217">
        <v>127.71666666666665</v>
      </c>
      <c r="G159" s="219">
        <v>126.2833333333333</v>
      </c>
      <c r="H159" s="219">
        <v>123.96666666666665</v>
      </c>
      <c r="I159" s="219">
        <v>122.5333333333333</v>
      </c>
      <c r="J159" s="219">
        <v>130.0333333333333</v>
      </c>
      <c r="K159" s="219">
        <v>131.46666666666667</v>
      </c>
      <c r="L159" s="219">
        <v>133.7833333333333</v>
      </c>
      <c r="M159" s="220">
        <v>129.15</v>
      </c>
      <c r="N159" s="220">
        <v>125.4</v>
      </c>
      <c r="O159" s="220">
        <v>259112000</v>
      </c>
      <c r="P159" s="221">
        <v>-2.0474203108933647E-2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45470</v>
      </c>
      <c r="E160" s="217">
        <v>6772.6</v>
      </c>
      <c r="F160" s="217">
        <v>6757.8666666666677</v>
      </c>
      <c r="G160" s="219">
        <v>6676.4333333333352</v>
      </c>
      <c r="H160" s="219">
        <v>6580.2666666666673</v>
      </c>
      <c r="I160" s="219">
        <v>6498.8333333333348</v>
      </c>
      <c r="J160" s="219">
        <v>6854.0333333333356</v>
      </c>
      <c r="K160" s="219">
        <v>6935.4666666666681</v>
      </c>
      <c r="L160" s="219">
        <v>7031.6333333333359</v>
      </c>
      <c r="M160" s="220">
        <v>6839.3</v>
      </c>
      <c r="N160" s="220">
        <v>6661.7</v>
      </c>
      <c r="O160" s="220">
        <v>1670650</v>
      </c>
      <c r="P160" s="221">
        <v>-2.3696820944366526E-2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45470</v>
      </c>
      <c r="E161" s="217">
        <v>311.89999999999998</v>
      </c>
      <c r="F161" s="217">
        <v>311.36666666666662</v>
      </c>
      <c r="G161" s="219">
        <v>308.83333333333326</v>
      </c>
      <c r="H161" s="219">
        <v>305.76666666666665</v>
      </c>
      <c r="I161" s="219">
        <v>303.23333333333329</v>
      </c>
      <c r="J161" s="219">
        <v>314.43333333333322</v>
      </c>
      <c r="K161" s="219">
        <v>316.96666666666664</v>
      </c>
      <c r="L161" s="219">
        <v>320.03333333333319</v>
      </c>
      <c r="M161" s="220">
        <v>313.89999999999998</v>
      </c>
      <c r="N161" s="220">
        <v>308.3</v>
      </c>
      <c r="O161" s="220">
        <v>69354000</v>
      </c>
      <c r="P161" s="221">
        <v>8.7443711383390927E-3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45470</v>
      </c>
      <c r="E162" s="217">
        <v>1318</v>
      </c>
      <c r="F162" s="217">
        <v>1323.85</v>
      </c>
      <c r="G162" s="219">
        <v>1308.9999999999998</v>
      </c>
      <c r="H162" s="219">
        <v>1299.9999999999998</v>
      </c>
      <c r="I162" s="219">
        <v>1285.1499999999996</v>
      </c>
      <c r="J162" s="219">
        <v>1332.85</v>
      </c>
      <c r="K162" s="219">
        <v>1347.7000000000003</v>
      </c>
      <c r="L162" s="219">
        <v>1356.7</v>
      </c>
      <c r="M162" s="220">
        <v>1338.7</v>
      </c>
      <c r="N162" s="220">
        <v>1314.85</v>
      </c>
      <c r="O162" s="220">
        <v>4469674</v>
      </c>
      <c r="P162" s="221">
        <v>-9.55988455988456E-3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45470</v>
      </c>
      <c r="E163" s="217">
        <v>745.6</v>
      </c>
      <c r="F163" s="217">
        <v>747.56666666666672</v>
      </c>
      <c r="G163" s="219">
        <v>740.93333333333339</v>
      </c>
      <c r="H163" s="219">
        <v>736.26666666666665</v>
      </c>
      <c r="I163" s="219">
        <v>729.63333333333333</v>
      </c>
      <c r="J163" s="219">
        <v>752.23333333333346</v>
      </c>
      <c r="K163" s="219">
        <v>758.8666666666669</v>
      </c>
      <c r="L163" s="219">
        <v>763.53333333333353</v>
      </c>
      <c r="M163" s="220">
        <v>754.2</v>
      </c>
      <c r="N163" s="220">
        <v>742.9</v>
      </c>
      <c r="O163" s="220">
        <v>8853600</v>
      </c>
      <c r="P163" s="221">
        <v>-5.4425665998281293E-3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45470</v>
      </c>
      <c r="E164" s="217">
        <v>247.75</v>
      </c>
      <c r="F164" s="217">
        <v>247.45000000000002</v>
      </c>
      <c r="G164" s="219">
        <v>244.70000000000005</v>
      </c>
      <c r="H164" s="219">
        <v>241.65000000000003</v>
      </c>
      <c r="I164" s="219">
        <v>238.90000000000006</v>
      </c>
      <c r="J164" s="219">
        <v>250.50000000000003</v>
      </c>
      <c r="K164" s="219">
        <v>253.24999999999997</v>
      </c>
      <c r="L164" s="219">
        <v>256.3</v>
      </c>
      <c r="M164" s="220">
        <v>250.2</v>
      </c>
      <c r="N164" s="220">
        <v>244.4</v>
      </c>
      <c r="O164" s="220">
        <v>51555000</v>
      </c>
      <c r="P164" s="221">
        <v>9.3979441997063141E-3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45470</v>
      </c>
      <c r="E165" s="217">
        <v>541.9</v>
      </c>
      <c r="F165" s="217">
        <v>544.24999999999989</v>
      </c>
      <c r="G165" s="219">
        <v>527.19999999999982</v>
      </c>
      <c r="H165" s="219">
        <v>512.49999999999989</v>
      </c>
      <c r="I165" s="219">
        <v>495.44999999999982</v>
      </c>
      <c r="J165" s="219">
        <v>558.94999999999982</v>
      </c>
      <c r="K165" s="219">
        <v>575.99999999999977</v>
      </c>
      <c r="L165" s="219">
        <v>590.69999999999982</v>
      </c>
      <c r="M165" s="220">
        <v>561.29999999999995</v>
      </c>
      <c r="N165" s="220">
        <v>529.54999999999995</v>
      </c>
      <c r="O165" s="220">
        <v>51030000</v>
      </c>
      <c r="P165" s="221">
        <v>5.8581919263162259E-2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45470</v>
      </c>
      <c r="E166" s="217">
        <v>2880.9</v>
      </c>
      <c r="F166" s="217">
        <v>2879.3166666666671</v>
      </c>
      <c r="G166" s="219">
        <v>2861.6333333333341</v>
      </c>
      <c r="H166" s="219">
        <v>2842.3666666666672</v>
      </c>
      <c r="I166" s="219">
        <v>2824.6833333333343</v>
      </c>
      <c r="J166" s="219">
        <v>2898.5833333333339</v>
      </c>
      <c r="K166" s="219">
        <v>2916.2666666666673</v>
      </c>
      <c r="L166" s="219">
        <v>2935.5333333333338</v>
      </c>
      <c r="M166" s="220">
        <v>2897</v>
      </c>
      <c r="N166" s="220">
        <v>2860.05</v>
      </c>
      <c r="O166" s="220">
        <v>41201500</v>
      </c>
      <c r="P166" s="221">
        <v>-1.0554501572968949E-2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45470</v>
      </c>
      <c r="E167" s="217">
        <v>159.9</v>
      </c>
      <c r="F167" s="217">
        <v>160.1</v>
      </c>
      <c r="G167" s="219">
        <v>157.79999999999998</v>
      </c>
      <c r="H167" s="219">
        <v>155.69999999999999</v>
      </c>
      <c r="I167" s="219">
        <v>153.39999999999998</v>
      </c>
      <c r="J167" s="219">
        <v>162.19999999999999</v>
      </c>
      <c r="K167" s="219">
        <v>164.5</v>
      </c>
      <c r="L167" s="219">
        <v>166.6</v>
      </c>
      <c r="M167" s="220">
        <v>162.4</v>
      </c>
      <c r="N167" s="220">
        <v>158</v>
      </c>
      <c r="O167" s="220">
        <v>181984000</v>
      </c>
      <c r="P167" s="221">
        <v>1.6874902214970608E-2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45470</v>
      </c>
      <c r="E168" s="217">
        <v>693.7</v>
      </c>
      <c r="F168" s="217">
        <v>694.33333333333337</v>
      </c>
      <c r="G168" s="219">
        <v>690.06666666666672</v>
      </c>
      <c r="H168" s="219">
        <v>686.43333333333339</v>
      </c>
      <c r="I168" s="219">
        <v>682.16666666666674</v>
      </c>
      <c r="J168" s="219">
        <v>697.9666666666667</v>
      </c>
      <c r="K168" s="219">
        <v>702.23333333333335</v>
      </c>
      <c r="L168" s="219">
        <v>705.86666666666667</v>
      </c>
      <c r="M168" s="220">
        <v>698.6</v>
      </c>
      <c r="N168" s="220">
        <v>690.7</v>
      </c>
      <c r="O168" s="220">
        <v>20339200</v>
      </c>
      <c r="P168" s="221">
        <v>-1.3732640235860035E-2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45470</v>
      </c>
      <c r="E169" s="217">
        <v>1395.85</v>
      </c>
      <c r="F169" s="217">
        <v>1396.3</v>
      </c>
      <c r="G169" s="219">
        <v>1383.1</v>
      </c>
      <c r="H169" s="219">
        <v>1370.35</v>
      </c>
      <c r="I169" s="219">
        <v>1357.1499999999999</v>
      </c>
      <c r="J169" s="219">
        <v>1409.05</v>
      </c>
      <c r="K169" s="219">
        <v>1422.2500000000002</v>
      </c>
      <c r="L169" s="219">
        <v>1435</v>
      </c>
      <c r="M169" s="220">
        <v>1409.5</v>
      </c>
      <c r="N169" s="220">
        <v>1383.55</v>
      </c>
      <c r="O169" s="220">
        <v>9950625</v>
      </c>
      <c r="P169" s="221">
        <v>8.5135494660028132E-3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45470</v>
      </c>
      <c r="E170" s="217">
        <v>837.8</v>
      </c>
      <c r="F170" s="217">
        <v>833.38333333333321</v>
      </c>
      <c r="G170" s="219">
        <v>825.86666666666645</v>
      </c>
      <c r="H170" s="219">
        <v>813.93333333333328</v>
      </c>
      <c r="I170" s="219">
        <v>806.41666666666652</v>
      </c>
      <c r="J170" s="219">
        <v>845.31666666666638</v>
      </c>
      <c r="K170" s="219">
        <v>852.83333333333326</v>
      </c>
      <c r="L170" s="219">
        <v>864.76666666666631</v>
      </c>
      <c r="M170" s="220">
        <v>840.9</v>
      </c>
      <c r="N170" s="220">
        <v>821.45</v>
      </c>
      <c r="O170" s="220">
        <v>82318500</v>
      </c>
      <c r="P170" s="221">
        <v>1.349067841214438E-2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45470</v>
      </c>
      <c r="E171" s="217">
        <v>24893.4</v>
      </c>
      <c r="F171" s="217">
        <v>25061.3</v>
      </c>
      <c r="G171" s="219">
        <v>24652.1</v>
      </c>
      <c r="H171" s="219">
        <v>24410.799999999999</v>
      </c>
      <c r="I171" s="219">
        <v>24001.599999999999</v>
      </c>
      <c r="J171" s="219">
        <v>25302.6</v>
      </c>
      <c r="K171" s="219">
        <v>25711.800000000003</v>
      </c>
      <c r="L171" s="219">
        <v>25953.1</v>
      </c>
      <c r="M171" s="220">
        <v>25470.5</v>
      </c>
      <c r="N171" s="220">
        <v>24820</v>
      </c>
      <c r="O171" s="220">
        <v>323450</v>
      </c>
      <c r="P171" s="221">
        <v>2.7477763659466328E-2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45470</v>
      </c>
      <c r="E172" s="217">
        <v>7023.45</v>
      </c>
      <c r="F172" s="217">
        <v>7043.9833333333327</v>
      </c>
      <c r="G172" s="219">
        <v>6971.5666666666657</v>
      </c>
      <c r="H172" s="219">
        <v>6919.6833333333334</v>
      </c>
      <c r="I172" s="219">
        <v>6847.2666666666664</v>
      </c>
      <c r="J172" s="219">
        <v>7095.866666666665</v>
      </c>
      <c r="K172" s="219">
        <v>7168.283333333331</v>
      </c>
      <c r="L172" s="219">
        <v>7220.1666666666642</v>
      </c>
      <c r="M172" s="220">
        <v>7116.4</v>
      </c>
      <c r="N172" s="220">
        <v>6992.1</v>
      </c>
      <c r="O172" s="220">
        <v>1493250</v>
      </c>
      <c r="P172" s="221">
        <v>1.1275904104022755E-2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45470</v>
      </c>
      <c r="E173" s="217">
        <v>2225</v>
      </c>
      <c r="F173" s="217">
        <v>2230.0333333333333</v>
      </c>
      <c r="G173" s="219">
        <v>2201.9166666666665</v>
      </c>
      <c r="H173" s="219">
        <v>2178.833333333333</v>
      </c>
      <c r="I173" s="219">
        <v>2150.7166666666662</v>
      </c>
      <c r="J173" s="219">
        <v>2253.1166666666668</v>
      </c>
      <c r="K173" s="219">
        <v>2281.2333333333336</v>
      </c>
      <c r="L173" s="219">
        <v>2304.3166666666671</v>
      </c>
      <c r="M173" s="220">
        <v>2258.15</v>
      </c>
      <c r="N173" s="220">
        <v>2206.9499999999998</v>
      </c>
      <c r="O173" s="220">
        <v>4427250</v>
      </c>
      <c r="P173" s="221">
        <v>-7.1482633924817088E-3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45470</v>
      </c>
      <c r="E174" s="217">
        <v>2379.25</v>
      </c>
      <c r="F174" s="217">
        <v>2364.6333333333332</v>
      </c>
      <c r="G174" s="219">
        <v>2327.0666666666666</v>
      </c>
      <c r="H174" s="219">
        <v>2274.8833333333332</v>
      </c>
      <c r="I174" s="219">
        <v>2237.3166666666666</v>
      </c>
      <c r="J174" s="219">
        <v>2416.8166666666666</v>
      </c>
      <c r="K174" s="219">
        <v>2454.3833333333332</v>
      </c>
      <c r="L174" s="219">
        <v>2506.5666666666666</v>
      </c>
      <c r="M174" s="220">
        <v>2402.1999999999998</v>
      </c>
      <c r="N174" s="220">
        <v>2312.4499999999998</v>
      </c>
      <c r="O174" s="220">
        <v>6074100</v>
      </c>
      <c r="P174" s="221">
        <v>-3.1383055063866433E-2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45470</v>
      </c>
      <c r="E175" s="217">
        <v>1467.4</v>
      </c>
      <c r="F175" s="217">
        <v>1468.2</v>
      </c>
      <c r="G175" s="219">
        <v>1451.0500000000002</v>
      </c>
      <c r="H175" s="219">
        <v>1434.7</v>
      </c>
      <c r="I175" s="219">
        <v>1417.5500000000002</v>
      </c>
      <c r="J175" s="219">
        <v>1484.5500000000002</v>
      </c>
      <c r="K175" s="219">
        <v>1501.7000000000003</v>
      </c>
      <c r="L175" s="219">
        <v>1518.0500000000002</v>
      </c>
      <c r="M175" s="220">
        <v>1485.35</v>
      </c>
      <c r="N175" s="220">
        <v>1451.85</v>
      </c>
      <c r="O175" s="220">
        <v>17085950</v>
      </c>
      <c r="P175" s="221">
        <v>-2.4928993236478063E-3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45470</v>
      </c>
      <c r="E176" s="217">
        <v>661.5</v>
      </c>
      <c r="F176" s="217">
        <v>664.68333333333328</v>
      </c>
      <c r="G176" s="219">
        <v>655.36666666666656</v>
      </c>
      <c r="H176" s="219">
        <v>649.23333333333323</v>
      </c>
      <c r="I176" s="219">
        <v>639.91666666666652</v>
      </c>
      <c r="J176" s="219">
        <v>670.81666666666661</v>
      </c>
      <c r="K176" s="219">
        <v>680.13333333333344</v>
      </c>
      <c r="L176" s="219">
        <v>686.26666666666665</v>
      </c>
      <c r="M176" s="220">
        <v>674</v>
      </c>
      <c r="N176" s="220">
        <v>658.55</v>
      </c>
      <c r="O176" s="220">
        <v>4384500</v>
      </c>
      <c r="P176" s="221">
        <v>-3.7220026350461136E-2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45470</v>
      </c>
      <c r="E177" s="217">
        <v>675.05</v>
      </c>
      <c r="F177" s="217">
        <v>677.15</v>
      </c>
      <c r="G177" s="219">
        <v>671.55</v>
      </c>
      <c r="H177" s="219">
        <v>668.05</v>
      </c>
      <c r="I177" s="219">
        <v>662.44999999999993</v>
      </c>
      <c r="J177" s="219">
        <v>680.65</v>
      </c>
      <c r="K177" s="219">
        <v>686.25000000000011</v>
      </c>
      <c r="L177" s="219">
        <v>689.75</v>
      </c>
      <c r="M177" s="220">
        <v>682.75</v>
      </c>
      <c r="N177" s="220">
        <v>673.65</v>
      </c>
      <c r="O177" s="220">
        <v>5087000</v>
      </c>
      <c r="P177" s="221">
        <v>-4.1111981205951449E-3</v>
      </c>
    </row>
    <row r="178" spans="1:16" ht="12.75" customHeight="1">
      <c r="A178" s="213">
        <v>168</v>
      </c>
      <c r="B178" s="225" t="s">
        <v>845</v>
      </c>
      <c r="C178" s="224" t="s">
        <v>218</v>
      </c>
      <c r="D178" s="218">
        <v>45470</v>
      </c>
      <c r="E178" s="217">
        <v>1021.95</v>
      </c>
      <c r="F178" s="217">
        <v>1028.5833333333333</v>
      </c>
      <c r="G178" s="219">
        <v>1011.1666666666665</v>
      </c>
      <c r="H178" s="219">
        <v>1000.3833333333332</v>
      </c>
      <c r="I178" s="219">
        <v>982.96666666666647</v>
      </c>
      <c r="J178" s="219">
        <v>1039.3666666666666</v>
      </c>
      <c r="K178" s="219">
        <v>1056.7833333333331</v>
      </c>
      <c r="L178" s="219">
        <v>1067.5666666666666</v>
      </c>
      <c r="M178" s="220">
        <v>1046</v>
      </c>
      <c r="N178" s="220">
        <v>1017.8</v>
      </c>
      <c r="O178" s="220">
        <v>9666800</v>
      </c>
      <c r="P178" s="221">
        <v>3.2182287996241482E-2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45470</v>
      </c>
      <c r="E179" s="217">
        <v>1778.45</v>
      </c>
      <c r="F179" s="217">
        <v>1775.3166666666668</v>
      </c>
      <c r="G179" s="219">
        <v>1764.7333333333336</v>
      </c>
      <c r="H179" s="219">
        <v>1751.0166666666667</v>
      </c>
      <c r="I179" s="219">
        <v>1740.4333333333334</v>
      </c>
      <c r="J179" s="219">
        <v>1789.0333333333338</v>
      </c>
      <c r="K179" s="219">
        <v>1799.6166666666672</v>
      </c>
      <c r="L179" s="219">
        <v>1813.3333333333339</v>
      </c>
      <c r="M179" s="220">
        <v>1785.9</v>
      </c>
      <c r="N179" s="220">
        <v>1761.6</v>
      </c>
      <c r="O179" s="220">
        <v>6016000</v>
      </c>
      <c r="P179" s="221">
        <v>1.3315579227696406E-3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45470</v>
      </c>
      <c r="E180" s="217">
        <v>1066.05</v>
      </c>
      <c r="F180" s="217">
        <v>1067.9833333333333</v>
      </c>
      <c r="G180" s="219">
        <v>1057.6166666666668</v>
      </c>
      <c r="H180" s="219">
        <v>1049.1833333333334</v>
      </c>
      <c r="I180" s="219">
        <v>1038.8166666666668</v>
      </c>
      <c r="J180" s="219">
        <v>1076.4166666666667</v>
      </c>
      <c r="K180" s="219">
        <v>1086.7833333333331</v>
      </c>
      <c r="L180" s="219">
        <v>1095.2166666666667</v>
      </c>
      <c r="M180" s="220">
        <v>1078.3499999999999</v>
      </c>
      <c r="N180" s="220">
        <v>1059.55</v>
      </c>
      <c r="O180" s="220">
        <v>12184200</v>
      </c>
      <c r="P180" s="221">
        <v>3.1388084717354867E-2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45470</v>
      </c>
      <c r="E181" s="217">
        <v>924.8</v>
      </c>
      <c r="F181" s="217">
        <v>927.81666666666661</v>
      </c>
      <c r="G181" s="219">
        <v>919.23333333333323</v>
      </c>
      <c r="H181" s="219">
        <v>913.66666666666663</v>
      </c>
      <c r="I181" s="219">
        <v>905.08333333333326</v>
      </c>
      <c r="J181" s="219">
        <v>933.38333333333321</v>
      </c>
      <c r="K181" s="219">
        <v>941.9666666666667</v>
      </c>
      <c r="L181" s="219">
        <v>947.53333333333319</v>
      </c>
      <c r="M181" s="220">
        <v>936.4</v>
      </c>
      <c r="N181" s="220">
        <v>922.25</v>
      </c>
      <c r="O181" s="220">
        <v>78393225</v>
      </c>
      <c r="P181" s="221">
        <v>7.9466230709220511E-3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45470</v>
      </c>
      <c r="E182" s="217">
        <v>439.45</v>
      </c>
      <c r="F182" s="217">
        <v>436.41666666666669</v>
      </c>
      <c r="G182" s="219">
        <v>431.83333333333337</v>
      </c>
      <c r="H182" s="219">
        <v>424.2166666666667</v>
      </c>
      <c r="I182" s="219">
        <v>419.63333333333338</v>
      </c>
      <c r="J182" s="219">
        <v>444.03333333333336</v>
      </c>
      <c r="K182" s="219">
        <v>448.61666666666673</v>
      </c>
      <c r="L182" s="219">
        <v>456.23333333333335</v>
      </c>
      <c r="M182" s="220">
        <v>441</v>
      </c>
      <c r="N182" s="220">
        <v>428.8</v>
      </c>
      <c r="O182" s="220">
        <v>76819725</v>
      </c>
      <c r="P182" s="221">
        <v>-2.2797135546358469E-2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45470</v>
      </c>
      <c r="E183" s="217">
        <v>168.3</v>
      </c>
      <c r="F183" s="217">
        <v>167.51666666666668</v>
      </c>
      <c r="G183" s="219">
        <v>165.78333333333336</v>
      </c>
      <c r="H183" s="219">
        <v>163.26666666666668</v>
      </c>
      <c r="I183" s="219">
        <v>161.53333333333336</v>
      </c>
      <c r="J183" s="219">
        <v>170.03333333333336</v>
      </c>
      <c r="K183" s="219">
        <v>171.76666666666665</v>
      </c>
      <c r="L183" s="219">
        <v>174.28333333333336</v>
      </c>
      <c r="M183" s="220">
        <v>169.25</v>
      </c>
      <c r="N183" s="220">
        <v>165</v>
      </c>
      <c r="O183" s="220">
        <v>236126000</v>
      </c>
      <c r="P183" s="221">
        <v>-2.4981831395348836E-2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45470</v>
      </c>
      <c r="E184" s="217">
        <v>3702.55</v>
      </c>
      <c r="F184" s="217">
        <v>3721.9</v>
      </c>
      <c r="G184" s="219">
        <v>3667.4</v>
      </c>
      <c r="H184" s="219">
        <v>3632.25</v>
      </c>
      <c r="I184" s="219">
        <v>3577.75</v>
      </c>
      <c r="J184" s="219">
        <v>3757.05</v>
      </c>
      <c r="K184" s="219">
        <v>3811.55</v>
      </c>
      <c r="L184" s="219">
        <v>3846.7000000000003</v>
      </c>
      <c r="M184" s="220">
        <v>3776.4</v>
      </c>
      <c r="N184" s="220">
        <v>3686.75</v>
      </c>
      <c r="O184" s="220">
        <v>16829225</v>
      </c>
      <c r="P184" s="221">
        <v>7.5224454656246151E-2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45470</v>
      </c>
      <c r="E185" s="217">
        <v>1235.5</v>
      </c>
      <c r="F185" s="217">
        <v>1242.8833333333334</v>
      </c>
      <c r="G185" s="219">
        <v>1224.6166666666668</v>
      </c>
      <c r="H185" s="219">
        <v>1213.7333333333333</v>
      </c>
      <c r="I185" s="219">
        <v>1195.4666666666667</v>
      </c>
      <c r="J185" s="219">
        <v>1253.7666666666669</v>
      </c>
      <c r="K185" s="219">
        <v>1272.0333333333338</v>
      </c>
      <c r="L185" s="219">
        <v>1282.916666666667</v>
      </c>
      <c r="M185" s="220">
        <v>1261.1500000000001</v>
      </c>
      <c r="N185" s="220">
        <v>1232</v>
      </c>
      <c r="O185" s="220">
        <v>17473800</v>
      </c>
      <c r="P185" s="221">
        <v>2.4952488210037305E-2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45470</v>
      </c>
      <c r="E186" s="217">
        <v>3264.35</v>
      </c>
      <c r="F186" s="217">
        <v>3288.1833333333329</v>
      </c>
      <c r="G186" s="219">
        <v>3221.7166666666658</v>
      </c>
      <c r="H186" s="219">
        <v>3179.083333333333</v>
      </c>
      <c r="I186" s="219">
        <v>3112.6166666666659</v>
      </c>
      <c r="J186" s="219">
        <v>3330.8166666666657</v>
      </c>
      <c r="K186" s="219">
        <v>3397.2833333333328</v>
      </c>
      <c r="L186" s="219">
        <v>3439.9166666666656</v>
      </c>
      <c r="M186" s="220">
        <v>3354.65</v>
      </c>
      <c r="N186" s="220">
        <v>3245.55</v>
      </c>
      <c r="O186" s="220">
        <v>7760375</v>
      </c>
      <c r="P186" s="221">
        <v>3.2840340048911142E-2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45470</v>
      </c>
      <c r="E187" s="217">
        <v>2706.55</v>
      </c>
      <c r="F187" s="217">
        <v>2698.6</v>
      </c>
      <c r="G187" s="219">
        <v>2670.25</v>
      </c>
      <c r="H187" s="219">
        <v>2633.9500000000003</v>
      </c>
      <c r="I187" s="219">
        <v>2605.6000000000004</v>
      </c>
      <c r="J187" s="219">
        <v>2734.8999999999996</v>
      </c>
      <c r="K187" s="219">
        <v>2763.2499999999991</v>
      </c>
      <c r="L187" s="219">
        <v>2799.5499999999993</v>
      </c>
      <c r="M187" s="220">
        <v>2726.95</v>
      </c>
      <c r="N187" s="220">
        <v>2662.3</v>
      </c>
      <c r="O187" s="220">
        <v>1450750</v>
      </c>
      <c r="P187" s="221">
        <v>5.7205319730369832E-2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45470</v>
      </c>
      <c r="E188" s="217">
        <v>4594</v>
      </c>
      <c r="F188" s="217">
        <v>4620.333333333333</v>
      </c>
      <c r="G188" s="219">
        <v>4502.8166666666657</v>
      </c>
      <c r="H188" s="219">
        <v>4411.6333333333323</v>
      </c>
      <c r="I188" s="219">
        <v>4294.116666666665</v>
      </c>
      <c r="J188" s="219">
        <v>4711.5166666666664</v>
      </c>
      <c r="K188" s="219">
        <v>4829.0333333333347</v>
      </c>
      <c r="L188" s="219">
        <v>4920.2166666666672</v>
      </c>
      <c r="M188" s="220">
        <v>4737.8500000000004</v>
      </c>
      <c r="N188" s="220">
        <v>4529.1499999999996</v>
      </c>
      <c r="O188" s="220">
        <v>3065200</v>
      </c>
      <c r="P188" s="221">
        <v>-2.5931104614211262E-2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45470</v>
      </c>
      <c r="E189" s="217">
        <v>2197.6999999999998</v>
      </c>
      <c r="F189" s="217">
        <v>2213.5166666666669</v>
      </c>
      <c r="G189" s="219">
        <v>2150.1333333333337</v>
      </c>
      <c r="H189" s="219">
        <v>2102.5666666666666</v>
      </c>
      <c r="I189" s="219">
        <v>2039.1833333333334</v>
      </c>
      <c r="J189" s="219">
        <v>2261.0833333333339</v>
      </c>
      <c r="K189" s="219">
        <v>2324.4666666666672</v>
      </c>
      <c r="L189" s="219">
        <v>2372.0333333333342</v>
      </c>
      <c r="M189" s="220">
        <v>2276.9</v>
      </c>
      <c r="N189" s="220">
        <v>2165.9499999999998</v>
      </c>
      <c r="O189" s="220">
        <v>6468700</v>
      </c>
      <c r="P189" s="221">
        <v>7.5097434704205684E-2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45470</v>
      </c>
      <c r="E190" s="217">
        <v>1827.9</v>
      </c>
      <c r="F190" s="217">
        <v>1833.2333333333336</v>
      </c>
      <c r="G190" s="219">
        <v>1812.0666666666671</v>
      </c>
      <c r="H190" s="219">
        <v>1796.2333333333336</v>
      </c>
      <c r="I190" s="219">
        <v>1775.0666666666671</v>
      </c>
      <c r="J190" s="219">
        <v>1849.0666666666671</v>
      </c>
      <c r="K190" s="219">
        <v>1870.2333333333336</v>
      </c>
      <c r="L190" s="219">
        <v>1886.0666666666671</v>
      </c>
      <c r="M190" s="220">
        <v>1854.4</v>
      </c>
      <c r="N190" s="220">
        <v>1817.4</v>
      </c>
      <c r="O190" s="220">
        <v>1868400</v>
      </c>
      <c r="P190" s="221">
        <v>2.6367831245880026E-2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45470</v>
      </c>
      <c r="E191" s="217">
        <v>9995.25</v>
      </c>
      <c r="F191" s="217">
        <v>10020.15</v>
      </c>
      <c r="G191" s="219">
        <v>9916.4</v>
      </c>
      <c r="H191" s="219">
        <v>9837.5499999999993</v>
      </c>
      <c r="I191" s="219">
        <v>9733.7999999999993</v>
      </c>
      <c r="J191" s="219">
        <v>10099</v>
      </c>
      <c r="K191" s="219">
        <v>10202.75</v>
      </c>
      <c r="L191" s="219">
        <v>10281.6</v>
      </c>
      <c r="M191" s="220">
        <v>10123.9</v>
      </c>
      <c r="N191" s="220">
        <v>9941.2999999999993</v>
      </c>
      <c r="O191" s="220">
        <v>2089200</v>
      </c>
      <c r="P191" s="221">
        <v>1.6395037703721721E-2</v>
      </c>
    </row>
    <row r="192" spans="1:16" ht="12.75" customHeight="1">
      <c r="A192" s="213">
        <v>182</v>
      </c>
      <c r="B192" s="225" t="s">
        <v>845</v>
      </c>
      <c r="C192" s="217" t="s">
        <v>232</v>
      </c>
      <c r="D192" s="218">
        <v>45470</v>
      </c>
      <c r="E192" s="217">
        <v>511.05</v>
      </c>
      <c r="F192" s="217">
        <v>513.94999999999993</v>
      </c>
      <c r="G192" s="219">
        <v>506.64999999999986</v>
      </c>
      <c r="H192" s="219">
        <v>502.24999999999994</v>
      </c>
      <c r="I192" s="219">
        <v>494.94999999999987</v>
      </c>
      <c r="J192" s="219">
        <v>518.34999999999991</v>
      </c>
      <c r="K192" s="219">
        <v>525.64999999999986</v>
      </c>
      <c r="L192" s="219">
        <v>530.04999999999984</v>
      </c>
      <c r="M192" s="220">
        <v>521.25</v>
      </c>
      <c r="N192" s="220">
        <v>509.55</v>
      </c>
      <c r="O192" s="220">
        <v>34183500</v>
      </c>
      <c r="P192" s="221">
        <v>-1.0536218250235183E-2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45470</v>
      </c>
      <c r="E193" s="217">
        <v>452.35</v>
      </c>
      <c r="F193" s="217">
        <v>450.88333333333338</v>
      </c>
      <c r="G193" s="219">
        <v>443.41666666666674</v>
      </c>
      <c r="H193" s="219">
        <v>434.48333333333335</v>
      </c>
      <c r="I193" s="219">
        <v>427.01666666666671</v>
      </c>
      <c r="J193" s="219">
        <v>459.81666666666678</v>
      </c>
      <c r="K193" s="219">
        <v>467.28333333333336</v>
      </c>
      <c r="L193" s="219">
        <v>476.21666666666681</v>
      </c>
      <c r="M193" s="220">
        <v>458.35</v>
      </c>
      <c r="N193" s="220">
        <v>441.95</v>
      </c>
      <c r="O193" s="220">
        <v>86949200</v>
      </c>
      <c r="P193" s="221">
        <v>-4.5859518941975215E-2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45470</v>
      </c>
      <c r="E194" s="217">
        <v>1368.7</v>
      </c>
      <c r="F194" s="217">
        <v>1375.7</v>
      </c>
      <c r="G194" s="219">
        <v>1357.2</v>
      </c>
      <c r="H194" s="219">
        <v>1345.7</v>
      </c>
      <c r="I194" s="219">
        <v>1327.2</v>
      </c>
      <c r="J194" s="219">
        <v>1387.2</v>
      </c>
      <c r="K194" s="219">
        <v>1405.7</v>
      </c>
      <c r="L194" s="219">
        <v>1417.2</v>
      </c>
      <c r="M194" s="220">
        <v>1394.2</v>
      </c>
      <c r="N194" s="220">
        <v>1364.2</v>
      </c>
      <c r="O194" s="220">
        <v>6681000</v>
      </c>
      <c r="P194" s="221">
        <v>7.2116310417870214E-2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45470</v>
      </c>
      <c r="E195" s="217">
        <v>440.55</v>
      </c>
      <c r="F195" s="217">
        <v>441.20000000000005</v>
      </c>
      <c r="G195" s="219">
        <v>438.05000000000007</v>
      </c>
      <c r="H195" s="219">
        <v>435.55</v>
      </c>
      <c r="I195" s="219">
        <v>432.40000000000003</v>
      </c>
      <c r="J195" s="219">
        <v>443.7000000000001</v>
      </c>
      <c r="K195" s="219">
        <v>446.85000000000008</v>
      </c>
      <c r="L195" s="219">
        <v>449.35000000000014</v>
      </c>
      <c r="M195" s="220">
        <v>444.35</v>
      </c>
      <c r="N195" s="220">
        <v>438.7</v>
      </c>
      <c r="O195" s="220">
        <v>65262000</v>
      </c>
      <c r="P195" s="221">
        <v>-2.2983750488404698E-5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45470</v>
      </c>
      <c r="E196" s="217">
        <v>150.69999999999999</v>
      </c>
      <c r="F196" s="217">
        <v>151.58333333333334</v>
      </c>
      <c r="G196" s="219">
        <v>147.91666666666669</v>
      </c>
      <c r="H196" s="219">
        <v>145.13333333333335</v>
      </c>
      <c r="I196" s="219">
        <v>141.4666666666667</v>
      </c>
      <c r="J196" s="219">
        <v>154.36666666666667</v>
      </c>
      <c r="K196" s="219">
        <v>158.03333333333336</v>
      </c>
      <c r="L196" s="219">
        <v>160.81666666666666</v>
      </c>
      <c r="M196" s="220">
        <v>155.25</v>
      </c>
      <c r="N196" s="220">
        <v>148.80000000000001</v>
      </c>
      <c r="O196" s="220">
        <v>132531000</v>
      </c>
      <c r="P196" s="221">
        <v>9.1141669331627762E-3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45470</v>
      </c>
      <c r="E197" s="217">
        <v>1008.2</v>
      </c>
      <c r="F197" s="217">
        <v>1016.7000000000002</v>
      </c>
      <c r="G197" s="219">
        <v>991.20000000000027</v>
      </c>
      <c r="H197" s="219">
        <v>974.20000000000016</v>
      </c>
      <c r="I197" s="219">
        <v>948.70000000000027</v>
      </c>
      <c r="J197" s="219">
        <v>1033.7000000000003</v>
      </c>
      <c r="K197" s="219">
        <v>1059.2</v>
      </c>
      <c r="L197" s="219">
        <v>1076.2000000000003</v>
      </c>
      <c r="M197" s="220">
        <v>1042.2</v>
      </c>
      <c r="N197" s="220">
        <v>999.7</v>
      </c>
      <c r="O197" s="220">
        <v>11561400</v>
      </c>
      <c r="P197" s="221">
        <v>-3.1815007371769999E-3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45446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437" t="s">
        <v>16</v>
      </c>
      <c r="B8" s="439"/>
      <c r="C8" s="442" t="s">
        <v>20</v>
      </c>
      <c r="D8" s="442" t="s">
        <v>21</v>
      </c>
      <c r="E8" s="434" t="s">
        <v>22</v>
      </c>
      <c r="F8" s="435"/>
      <c r="G8" s="436"/>
      <c r="H8" s="434" t="s">
        <v>23</v>
      </c>
      <c r="I8" s="435"/>
      <c r="J8" s="436"/>
      <c r="K8" s="26"/>
      <c r="L8" s="48"/>
      <c r="M8" s="48"/>
      <c r="N8" s="1"/>
      <c r="O8" s="1"/>
    </row>
    <row r="9" spans="1:15" ht="36" customHeight="1">
      <c r="A9" s="438"/>
      <c r="B9" s="441"/>
      <c r="C9" s="441"/>
      <c r="D9" s="44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22530.7</v>
      </c>
      <c r="D10" s="34">
        <v>22549.849999999995</v>
      </c>
      <c r="E10" s="34">
        <v>22445.94999999999</v>
      </c>
      <c r="F10" s="34">
        <v>22361.199999999993</v>
      </c>
      <c r="G10" s="34">
        <v>22257.299999999988</v>
      </c>
      <c r="H10" s="34">
        <v>22634.599999999991</v>
      </c>
      <c r="I10" s="34">
        <v>22738.499999999993</v>
      </c>
      <c r="J10" s="34">
        <v>22823.249999999993</v>
      </c>
      <c r="K10" s="34">
        <v>22653.75</v>
      </c>
      <c r="L10" s="34">
        <v>22465.1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48983.95</v>
      </c>
      <c r="D11" s="34">
        <v>48891.85</v>
      </c>
      <c r="E11" s="34">
        <v>48661.149999999994</v>
      </c>
      <c r="F11" s="34">
        <v>48338.35</v>
      </c>
      <c r="G11" s="34">
        <v>48107.649999999994</v>
      </c>
      <c r="H11" s="34">
        <v>49214.649999999994</v>
      </c>
      <c r="I11" s="34">
        <v>49445.349999999991</v>
      </c>
      <c r="J11" s="34">
        <v>49768.149999999994</v>
      </c>
      <c r="K11" s="34">
        <v>49122.55</v>
      </c>
      <c r="L11" s="34">
        <v>48569.05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6587.9</v>
      </c>
      <c r="D12" s="36">
        <v>6559.0333333333328</v>
      </c>
      <c r="E12" s="36">
        <v>6505.4166666666661</v>
      </c>
      <c r="F12" s="36">
        <v>6422.9333333333334</v>
      </c>
      <c r="G12" s="36">
        <v>6369.3166666666666</v>
      </c>
      <c r="H12" s="36">
        <v>6641.5166666666655</v>
      </c>
      <c r="I12" s="36">
        <v>6695.1333333333323</v>
      </c>
      <c r="J12" s="36">
        <v>6777.616666666665</v>
      </c>
      <c r="K12" s="36">
        <v>6612.65</v>
      </c>
      <c r="L12" s="36">
        <v>6476.55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8668</v>
      </c>
      <c r="D13" s="36">
        <v>8662.65</v>
      </c>
      <c r="E13" s="36">
        <v>8615.75</v>
      </c>
      <c r="F13" s="36">
        <v>8563.5</v>
      </c>
      <c r="G13" s="36">
        <v>8516.6</v>
      </c>
      <c r="H13" s="36">
        <v>8714.9</v>
      </c>
      <c r="I13" s="36">
        <v>8761.7999999999975</v>
      </c>
      <c r="J13" s="36">
        <v>8814.0499999999993</v>
      </c>
      <c r="K13" s="36">
        <v>8709.5499999999993</v>
      </c>
      <c r="L13" s="36">
        <v>8610.4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32386.1</v>
      </c>
      <c r="D14" s="36">
        <v>32494.583333333332</v>
      </c>
      <c r="E14" s="36">
        <v>32172.316666666666</v>
      </c>
      <c r="F14" s="36">
        <v>31958.533333333333</v>
      </c>
      <c r="G14" s="36">
        <v>31636.266666666666</v>
      </c>
      <c r="H14" s="36">
        <v>32708.366666666665</v>
      </c>
      <c r="I14" s="36">
        <v>33030.633333333331</v>
      </c>
      <c r="J14" s="36">
        <v>33244.416666666664</v>
      </c>
      <c r="K14" s="36">
        <v>32816.85</v>
      </c>
      <c r="L14" s="36">
        <v>32280.799999999999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10511.1</v>
      </c>
      <c r="D15" s="36">
        <v>10472.366666666667</v>
      </c>
      <c r="E15" s="36">
        <v>10381.033333333333</v>
      </c>
      <c r="F15" s="36">
        <v>10250.966666666665</v>
      </c>
      <c r="G15" s="36">
        <v>10159.633333333331</v>
      </c>
      <c r="H15" s="36">
        <v>10602.433333333334</v>
      </c>
      <c r="I15" s="36">
        <v>10693.766666666666</v>
      </c>
      <c r="J15" s="36">
        <v>10823.833333333336</v>
      </c>
      <c r="K15" s="36">
        <v>10563.7</v>
      </c>
      <c r="L15" s="36">
        <v>10342.299999999999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14443.45</v>
      </c>
      <c r="D16" s="36">
        <v>14420.466666666667</v>
      </c>
      <c r="E16" s="36">
        <v>14348.633333333335</v>
      </c>
      <c r="F16" s="36">
        <v>14253.816666666668</v>
      </c>
      <c r="G16" s="36">
        <v>14181.983333333335</v>
      </c>
      <c r="H16" s="36">
        <v>14515.283333333335</v>
      </c>
      <c r="I16" s="36">
        <v>14587.116666666667</v>
      </c>
      <c r="J16" s="36">
        <v>14681.933333333334</v>
      </c>
      <c r="K16" s="36">
        <v>14492.3</v>
      </c>
      <c r="L16" s="36">
        <v>14325.65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8317.9500000000007</v>
      </c>
      <c r="D17" s="36">
        <v>8278.6166666666668</v>
      </c>
      <c r="E17" s="36">
        <v>8206.2333333333336</v>
      </c>
      <c r="F17" s="36">
        <v>8094.5166666666664</v>
      </c>
      <c r="G17" s="36">
        <v>8022.1333333333332</v>
      </c>
      <c r="H17" s="36">
        <v>8390.3333333333339</v>
      </c>
      <c r="I17" s="36">
        <v>8462.716666666669</v>
      </c>
      <c r="J17" s="36">
        <v>8574.4333333333343</v>
      </c>
      <c r="K17" s="31">
        <v>8351</v>
      </c>
      <c r="L17" s="31">
        <v>8166.9</v>
      </c>
      <c r="M17" s="31">
        <v>5.1611200000000004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2546.4</v>
      </c>
      <c r="D18" s="36">
        <v>2538.1833333333334</v>
      </c>
      <c r="E18" s="36">
        <v>2506.2666666666669</v>
      </c>
      <c r="F18" s="36">
        <v>2466.1333333333337</v>
      </c>
      <c r="G18" s="36">
        <v>2434.2166666666672</v>
      </c>
      <c r="H18" s="36">
        <v>2578.3166666666666</v>
      </c>
      <c r="I18" s="36">
        <v>2610.2333333333327</v>
      </c>
      <c r="J18" s="36">
        <v>2650.3666666666663</v>
      </c>
      <c r="K18" s="31">
        <v>2570.1</v>
      </c>
      <c r="L18" s="31">
        <v>2498.0500000000002</v>
      </c>
      <c r="M18" s="31">
        <v>5.8137699999999999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1504.9</v>
      </c>
      <c r="D19" s="36">
        <v>1506.4833333333336</v>
      </c>
      <c r="E19" s="36">
        <v>1462.0166666666671</v>
      </c>
      <c r="F19" s="36">
        <v>1419.1333333333334</v>
      </c>
      <c r="G19" s="36">
        <v>1374.666666666667</v>
      </c>
      <c r="H19" s="36">
        <v>1549.3666666666672</v>
      </c>
      <c r="I19" s="36">
        <v>1593.8333333333335</v>
      </c>
      <c r="J19" s="36">
        <v>1636.7166666666674</v>
      </c>
      <c r="K19" s="31">
        <v>1550.95</v>
      </c>
      <c r="L19" s="31">
        <v>1463.6</v>
      </c>
      <c r="M19" s="31">
        <v>29.789570000000001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653.1</v>
      </c>
      <c r="D20" s="36">
        <v>649.43333333333339</v>
      </c>
      <c r="E20" s="36">
        <v>643.51666666666677</v>
      </c>
      <c r="F20" s="36">
        <v>633.93333333333339</v>
      </c>
      <c r="G20" s="36">
        <v>628.01666666666677</v>
      </c>
      <c r="H20" s="36">
        <v>659.01666666666677</v>
      </c>
      <c r="I20" s="36">
        <v>664.93333333333328</v>
      </c>
      <c r="J20" s="36">
        <v>674.51666666666677</v>
      </c>
      <c r="K20" s="31">
        <v>655.35</v>
      </c>
      <c r="L20" s="31">
        <v>639.85</v>
      </c>
      <c r="M20" s="31">
        <v>247.38361</v>
      </c>
      <c r="N20" s="1"/>
      <c r="O20" s="1"/>
    </row>
    <row r="21" spans="1:15" ht="12.75" customHeight="1">
      <c r="A21" s="51">
        <v>12</v>
      </c>
      <c r="B21" s="53" t="s">
        <v>827</v>
      </c>
      <c r="C21" s="31">
        <v>1122.8</v>
      </c>
      <c r="D21" s="36">
        <v>1124.7833333333331</v>
      </c>
      <c r="E21" s="36">
        <v>1099.4666666666662</v>
      </c>
      <c r="F21" s="36">
        <v>1076.1333333333332</v>
      </c>
      <c r="G21" s="36">
        <v>1050.8166666666664</v>
      </c>
      <c r="H21" s="36">
        <v>1148.1166666666661</v>
      </c>
      <c r="I21" s="36">
        <v>1173.4333333333332</v>
      </c>
      <c r="J21" s="36">
        <v>1196.766666666666</v>
      </c>
      <c r="K21" s="31">
        <v>1150.0999999999999</v>
      </c>
      <c r="L21" s="31">
        <v>1101.45</v>
      </c>
      <c r="M21" s="31">
        <v>91.416309999999996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3411.35</v>
      </c>
      <c r="D22" s="36">
        <v>3357.0166666666664</v>
      </c>
      <c r="E22" s="36">
        <v>3279.583333333333</v>
      </c>
      <c r="F22" s="36">
        <v>3147.8166666666666</v>
      </c>
      <c r="G22" s="36">
        <v>3070.3833333333332</v>
      </c>
      <c r="H22" s="36">
        <v>3488.7833333333328</v>
      </c>
      <c r="I22" s="36">
        <v>3566.2166666666662</v>
      </c>
      <c r="J22" s="36">
        <v>3697.9833333333327</v>
      </c>
      <c r="K22" s="31">
        <v>3434.45</v>
      </c>
      <c r="L22" s="31">
        <v>3225.25</v>
      </c>
      <c r="M22" s="31">
        <v>63.845889999999997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1908.35</v>
      </c>
      <c r="D23" s="36">
        <v>1924.0833333333333</v>
      </c>
      <c r="E23" s="36">
        <v>1854.2666666666664</v>
      </c>
      <c r="F23" s="36">
        <v>1800.1833333333332</v>
      </c>
      <c r="G23" s="36">
        <v>1730.3666666666663</v>
      </c>
      <c r="H23" s="36">
        <v>1978.1666666666665</v>
      </c>
      <c r="I23" s="36">
        <v>2047.9833333333336</v>
      </c>
      <c r="J23" s="36">
        <v>2102.0666666666666</v>
      </c>
      <c r="K23" s="31">
        <v>1993.9</v>
      </c>
      <c r="L23" s="31">
        <v>1870</v>
      </c>
      <c r="M23" s="31">
        <v>44.879640000000002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1437.4</v>
      </c>
      <c r="D24" s="36">
        <v>1426.4666666666665</v>
      </c>
      <c r="E24" s="36">
        <v>1401.9333333333329</v>
      </c>
      <c r="F24" s="36">
        <v>1366.4666666666665</v>
      </c>
      <c r="G24" s="36">
        <v>1341.9333333333329</v>
      </c>
      <c r="H24" s="36">
        <v>1461.9333333333329</v>
      </c>
      <c r="I24" s="36">
        <v>1486.4666666666662</v>
      </c>
      <c r="J24" s="36">
        <v>1521.9333333333329</v>
      </c>
      <c r="K24" s="31">
        <v>1451</v>
      </c>
      <c r="L24" s="31">
        <v>1391</v>
      </c>
      <c r="M24" s="31">
        <v>82.389690000000002</v>
      </c>
      <c r="N24" s="1"/>
      <c r="O24" s="1"/>
    </row>
    <row r="25" spans="1:15" ht="12.75" customHeight="1">
      <c r="A25" s="51">
        <v>16</v>
      </c>
      <c r="B25" s="53" t="s">
        <v>790</v>
      </c>
      <c r="C25" s="31">
        <v>755.8</v>
      </c>
      <c r="D25" s="36">
        <v>752.2833333333333</v>
      </c>
      <c r="E25" s="36">
        <v>707.56666666666661</v>
      </c>
      <c r="F25" s="36">
        <v>659.33333333333326</v>
      </c>
      <c r="G25" s="36">
        <v>614.61666666666656</v>
      </c>
      <c r="H25" s="36">
        <v>800.51666666666665</v>
      </c>
      <c r="I25" s="36">
        <v>845.23333333333335</v>
      </c>
      <c r="J25" s="36">
        <v>893.4666666666667</v>
      </c>
      <c r="K25" s="31">
        <v>797</v>
      </c>
      <c r="L25" s="31">
        <v>704.05</v>
      </c>
      <c r="M25" s="31">
        <v>329.85651999999999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1039.3</v>
      </c>
      <c r="D26" s="36">
        <v>1019.1500000000001</v>
      </c>
      <c r="E26" s="36">
        <v>978.30000000000018</v>
      </c>
      <c r="F26" s="36">
        <v>917.30000000000007</v>
      </c>
      <c r="G26" s="36">
        <v>876.45000000000016</v>
      </c>
      <c r="H26" s="36">
        <v>1080.1500000000001</v>
      </c>
      <c r="I26" s="36">
        <v>1121</v>
      </c>
      <c r="J26" s="36">
        <v>1182.0000000000002</v>
      </c>
      <c r="K26" s="31">
        <v>1060</v>
      </c>
      <c r="L26" s="31">
        <v>958.15</v>
      </c>
      <c r="M26" s="31">
        <v>85.532150000000001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355.75</v>
      </c>
      <c r="D27" s="36">
        <v>353.76666666666665</v>
      </c>
      <c r="E27" s="36">
        <v>345.98333333333329</v>
      </c>
      <c r="F27" s="36">
        <v>336.21666666666664</v>
      </c>
      <c r="G27" s="36">
        <v>328.43333333333328</v>
      </c>
      <c r="H27" s="36">
        <v>363.5333333333333</v>
      </c>
      <c r="I27" s="36">
        <v>371.31666666666661</v>
      </c>
      <c r="J27" s="36">
        <v>381.08333333333331</v>
      </c>
      <c r="K27" s="31">
        <v>361.55</v>
      </c>
      <c r="L27" s="31">
        <v>344</v>
      </c>
      <c r="M27" s="31">
        <v>70.245869999999996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223.85</v>
      </c>
      <c r="D28" s="36">
        <v>223.71666666666667</v>
      </c>
      <c r="E28" s="36">
        <v>221.53333333333333</v>
      </c>
      <c r="F28" s="36">
        <v>219.21666666666667</v>
      </c>
      <c r="G28" s="36">
        <v>217.03333333333333</v>
      </c>
      <c r="H28" s="36">
        <v>226.03333333333333</v>
      </c>
      <c r="I28" s="36">
        <v>228.21666666666667</v>
      </c>
      <c r="J28" s="36">
        <v>230.53333333333333</v>
      </c>
      <c r="K28" s="31">
        <v>225.9</v>
      </c>
      <c r="L28" s="31">
        <v>221.4</v>
      </c>
      <c r="M28" s="31">
        <v>55.927840000000003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287.64999999999998</v>
      </c>
      <c r="D29" s="36">
        <v>291.18333333333334</v>
      </c>
      <c r="E29" s="36">
        <v>282.4666666666667</v>
      </c>
      <c r="F29" s="36">
        <v>277.28333333333336</v>
      </c>
      <c r="G29" s="36">
        <v>268.56666666666672</v>
      </c>
      <c r="H29" s="36">
        <v>296.36666666666667</v>
      </c>
      <c r="I29" s="36">
        <v>305.08333333333326</v>
      </c>
      <c r="J29" s="36">
        <v>310.26666666666665</v>
      </c>
      <c r="K29" s="31">
        <v>299.89999999999998</v>
      </c>
      <c r="L29" s="31">
        <v>286</v>
      </c>
      <c r="M29" s="31">
        <v>82.53631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4810.45</v>
      </c>
      <c r="D30" s="36">
        <v>4859.1333333333332</v>
      </c>
      <c r="E30" s="36">
        <v>4745.4166666666661</v>
      </c>
      <c r="F30" s="36">
        <v>4680.3833333333332</v>
      </c>
      <c r="G30" s="36">
        <v>4566.6666666666661</v>
      </c>
      <c r="H30" s="36">
        <v>4924.1666666666661</v>
      </c>
      <c r="I30" s="36">
        <v>5037.8833333333332</v>
      </c>
      <c r="J30" s="36">
        <v>5102.9166666666661</v>
      </c>
      <c r="K30" s="31">
        <v>4972.8500000000004</v>
      </c>
      <c r="L30" s="31">
        <v>4794.1000000000004</v>
      </c>
      <c r="M30" s="31">
        <v>6.4981499999999999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634.04999999999995</v>
      </c>
      <c r="D31" s="36">
        <v>632.18333333333339</v>
      </c>
      <c r="E31" s="36">
        <v>624.51666666666677</v>
      </c>
      <c r="F31" s="36">
        <v>614.98333333333335</v>
      </c>
      <c r="G31" s="36">
        <v>607.31666666666672</v>
      </c>
      <c r="H31" s="36">
        <v>641.71666666666681</v>
      </c>
      <c r="I31" s="36">
        <v>649.38333333333333</v>
      </c>
      <c r="J31" s="36">
        <v>658.91666666666686</v>
      </c>
      <c r="K31" s="31">
        <v>639.85</v>
      </c>
      <c r="L31" s="31">
        <v>622.65</v>
      </c>
      <c r="M31" s="31">
        <v>36.622250000000001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5839.2</v>
      </c>
      <c r="D32" s="36">
        <v>5847.1833333333334</v>
      </c>
      <c r="E32" s="36">
        <v>5735.0166666666664</v>
      </c>
      <c r="F32" s="36">
        <v>5630.833333333333</v>
      </c>
      <c r="G32" s="36">
        <v>5518.6666666666661</v>
      </c>
      <c r="H32" s="36">
        <v>5951.3666666666668</v>
      </c>
      <c r="I32" s="36">
        <v>6063.5333333333328</v>
      </c>
      <c r="J32" s="36">
        <v>6167.7166666666672</v>
      </c>
      <c r="K32" s="31">
        <v>5959.35</v>
      </c>
      <c r="L32" s="31">
        <v>5743</v>
      </c>
      <c r="M32" s="31">
        <v>13.82132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463.5</v>
      </c>
      <c r="D33" s="36">
        <v>467.15000000000003</v>
      </c>
      <c r="E33" s="36">
        <v>458.30000000000007</v>
      </c>
      <c r="F33" s="36">
        <v>453.1</v>
      </c>
      <c r="G33" s="36">
        <v>444.25000000000006</v>
      </c>
      <c r="H33" s="36">
        <v>472.35000000000008</v>
      </c>
      <c r="I33" s="36">
        <v>481.2000000000001</v>
      </c>
      <c r="J33" s="36">
        <v>486.40000000000009</v>
      </c>
      <c r="K33" s="31">
        <v>476</v>
      </c>
      <c r="L33" s="31">
        <v>461.95</v>
      </c>
      <c r="M33" s="31">
        <v>39.353070000000002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224</v>
      </c>
      <c r="D34" s="36">
        <v>223.13333333333333</v>
      </c>
      <c r="E34" s="36">
        <v>220.56666666666666</v>
      </c>
      <c r="F34" s="36">
        <v>217.13333333333333</v>
      </c>
      <c r="G34" s="36">
        <v>214.56666666666666</v>
      </c>
      <c r="H34" s="36">
        <v>226.56666666666666</v>
      </c>
      <c r="I34" s="36">
        <v>229.13333333333333</v>
      </c>
      <c r="J34" s="36">
        <v>232.56666666666666</v>
      </c>
      <c r="K34" s="31">
        <v>225.7</v>
      </c>
      <c r="L34" s="31">
        <v>219.7</v>
      </c>
      <c r="M34" s="31">
        <v>252.24364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2881.2</v>
      </c>
      <c r="D35" s="36">
        <v>2880.9333333333329</v>
      </c>
      <c r="E35" s="36">
        <v>2855.8666666666659</v>
      </c>
      <c r="F35" s="36">
        <v>2830.5333333333328</v>
      </c>
      <c r="G35" s="36">
        <v>2805.4666666666658</v>
      </c>
      <c r="H35" s="36">
        <v>2906.266666666666</v>
      </c>
      <c r="I35" s="36">
        <v>2931.3333333333326</v>
      </c>
      <c r="J35" s="36">
        <v>2956.6666666666661</v>
      </c>
      <c r="K35" s="31">
        <v>2906</v>
      </c>
      <c r="L35" s="31">
        <v>2855.6</v>
      </c>
      <c r="M35" s="31">
        <v>25.20363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2096.85</v>
      </c>
      <c r="D36" s="36">
        <v>2100.25</v>
      </c>
      <c r="E36" s="36">
        <v>2066.6</v>
      </c>
      <c r="F36" s="36">
        <v>2036.35</v>
      </c>
      <c r="G36" s="36">
        <v>2002.6999999999998</v>
      </c>
      <c r="H36" s="36">
        <v>2130.5</v>
      </c>
      <c r="I36" s="36">
        <v>2164.1499999999996</v>
      </c>
      <c r="J36" s="36">
        <v>2194.4</v>
      </c>
      <c r="K36" s="31">
        <v>2133.9</v>
      </c>
      <c r="L36" s="31">
        <v>2070</v>
      </c>
      <c r="M36" s="31">
        <v>17.20844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1185.7</v>
      </c>
      <c r="D37" s="36">
        <v>1186.7500000000002</v>
      </c>
      <c r="E37" s="36">
        <v>1161.6000000000004</v>
      </c>
      <c r="F37" s="36">
        <v>1137.5000000000002</v>
      </c>
      <c r="G37" s="36">
        <v>1112.3500000000004</v>
      </c>
      <c r="H37" s="36">
        <v>1210.8500000000004</v>
      </c>
      <c r="I37" s="36">
        <v>1236.0000000000005</v>
      </c>
      <c r="J37" s="36">
        <v>1260.1000000000004</v>
      </c>
      <c r="K37" s="31">
        <v>1211.9000000000001</v>
      </c>
      <c r="L37" s="31">
        <v>1162.6500000000001</v>
      </c>
      <c r="M37" s="31">
        <v>29.739080000000001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4302.1499999999996</v>
      </c>
      <c r="D38" s="36">
        <v>4334.1833333333334</v>
      </c>
      <c r="E38" s="36">
        <v>4218.3666666666668</v>
      </c>
      <c r="F38" s="36">
        <v>4134.583333333333</v>
      </c>
      <c r="G38" s="36">
        <v>4018.7666666666664</v>
      </c>
      <c r="H38" s="36">
        <v>4417.9666666666672</v>
      </c>
      <c r="I38" s="36">
        <v>4533.7833333333347</v>
      </c>
      <c r="J38" s="36">
        <v>4617.5666666666675</v>
      </c>
      <c r="K38" s="31">
        <v>4450</v>
      </c>
      <c r="L38" s="31">
        <v>4250.3999999999996</v>
      </c>
      <c r="M38" s="31">
        <v>8.6643799999999995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1162.1500000000001</v>
      </c>
      <c r="D39" s="36">
        <v>1164.5166666666667</v>
      </c>
      <c r="E39" s="36">
        <v>1151.0333333333333</v>
      </c>
      <c r="F39" s="36">
        <v>1139.9166666666667</v>
      </c>
      <c r="G39" s="36">
        <v>1126.4333333333334</v>
      </c>
      <c r="H39" s="36">
        <v>1175.6333333333332</v>
      </c>
      <c r="I39" s="36">
        <v>1189.1166666666663</v>
      </c>
      <c r="J39" s="36">
        <v>1200.2333333333331</v>
      </c>
      <c r="K39" s="31">
        <v>1178</v>
      </c>
      <c r="L39" s="31">
        <v>1153.4000000000001</v>
      </c>
      <c r="M39" s="31">
        <v>100.57642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9084.75</v>
      </c>
      <c r="D40" s="36">
        <v>9044.4166666666661</v>
      </c>
      <c r="E40" s="36">
        <v>8963.3333333333321</v>
      </c>
      <c r="F40" s="36">
        <v>8841.9166666666661</v>
      </c>
      <c r="G40" s="36">
        <v>8760.8333333333321</v>
      </c>
      <c r="H40" s="36">
        <v>9165.8333333333321</v>
      </c>
      <c r="I40" s="36">
        <v>9246.9166666666642</v>
      </c>
      <c r="J40" s="36">
        <v>9368.3333333333321</v>
      </c>
      <c r="K40" s="31">
        <v>9125.5</v>
      </c>
      <c r="L40" s="31">
        <v>8923</v>
      </c>
      <c r="M40" s="31">
        <v>5.6000500000000004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6697.7</v>
      </c>
      <c r="D41" s="36">
        <v>6704.0166666666664</v>
      </c>
      <c r="E41" s="36">
        <v>6636.083333333333</v>
      </c>
      <c r="F41" s="36">
        <v>6574.4666666666662</v>
      </c>
      <c r="G41" s="36">
        <v>6506.5333333333328</v>
      </c>
      <c r="H41" s="36">
        <v>6765.6333333333332</v>
      </c>
      <c r="I41" s="36">
        <v>6833.5666666666675</v>
      </c>
      <c r="J41" s="36">
        <v>6895.1833333333334</v>
      </c>
      <c r="K41" s="31">
        <v>6771.95</v>
      </c>
      <c r="L41" s="31">
        <v>6642.4</v>
      </c>
      <c r="M41" s="31">
        <v>28.41733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1528.6</v>
      </c>
      <c r="D42" s="36">
        <v>1533.1833333333332</v>
      </c>
      <c r="E42" s="36">
        <v>1514.3166666666664</v>
      </c>
      <c r="F42" s="36">
        <v>1500.0333333333333</v>
      </c>
      <c r="G42" s="36">
        <v>1481.1666666666665</v>
      </c>
      <c r="H42" s="36">
        <v>1547.4666666666662</v>
      </c>
      <c r="I42" s="36">
        <v>1566.333333333333</v>
      </c>
      <c r="J42" s="36">
        <v>1580.6166666666661</v>
      </c>
      <c r="K42" s="31">
        <v>1552.05</v>
      </c>
      <c r="L42" s="31">
        <v>1518.9</v>
      </c>
      <c r="M42" s="31">
        <v>27.940010000000001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7953.4</v>
      </c>
      <c r="D43" s="36">
        <v>7928.7833333333328</v>
      </c>
      <c r="E43" s="36">
        <v>7837.6166666666659</v>
      </c>
      <c r="F43" s="36">
        <v>7721.833333333333</v>
      </c>
      <c r="G43" s="36">
        <v>7630.6666666666661</v>
      </c>
      <c r="H43" s="36">
        <v>8044.5666666666657</v>
      </c>
      <c r="I43" s="36">
        <v>8135.7333333333336</v>
      </c>
      <c r="J43" s="36">
        <v>8251.5166666666664</v>
      </c>
      <c r="K43" s="31">
        <v>8019.95</v>
      </c>
      <c r="L43" s="31">
        <v>7813</v>
      </c>
      <c r="M43" s="31">
        <v>1.1483300000000001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3050.05</v>
      </c>
      <c r="D44" s="36">
        <v>3062.5166666666664</v>
      </c>
      <c r="E44" s="36">
        <v>3009.5333333333328</v>
      </c>
      <c r="F44" s="36">
        <v>2969.0166666666664</v>
      </c>
      <c r="G44" s="36">
        <v>2916.0333333333328</v>
      </c>
      <c r="H44" s="36">
        <v>3103.0333333333328</v>
      </c>
      <c r="I44" s="36">
        <v>3156.0166666666664</v>
      </c>
      <c r="J44" s="36">
        <v>3196.5333333333328</v>
      </c>
      <c r="K44" s="31">
        <v>3115.5</v>
      </c>
      <c r="L44" s="31">
        <v>3022</v>
      </c>
      <c r="M44" s="31">
        <v>8.3245299999999993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188.3</v>
      </c>
      <c r="D45" s="36">
        <v>187.48333333333335</v>
      </c>
      <c r="E45" s="36">
        <v>185.8666666666667</v>
      </c>
      <c r="F45" s="36">
        <v>183.43333333333337</v>
      </c>
      <c r="G45" s="36">
        <v>181.81666666666672</v>
      </c>
      <c r="H45" s="36">
        <v>189.91666666666669</v>
      </c>
      <c r="I45" s="36">
        <v>191.53333333333336</v>
      </c>
      <c r="J45" s="36">
        <v>193.96666666666667</v>
      </c>
      <c r="K45" s="31">
        <v>189.1</v>
      </c>
      <c r="L45" s="31">
        <v>185.05</v>
      </c>
      <c r="M45" s="31">
        <v>101.04242000000001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264.89999999999998</v>
      </c>
      <c r="D46" s="36">
        <v>264.25</v>
      </c>
      <c r="E46" s="36">
        <v>262.14999999999998</v>
      </c>
      <c r="F46" s="36">
        <v>259.39999999999998</v>
      </c>
      <c r="G46" s="36">
        <v>257.29999999999995</v>
      </c>
      <c r="H46" s="36">
        <v>267</v>
      </c>
      <c r="I46" s="36">
        <v>269.10000000000002</v>
      </c>
      <c r="J46" s="36">
        <v>271.85000000000002</v>
      </c>
      <c r="K46" s="31">
        <v>266.35000000000002</v>
      </c>
      <c r="L46" s="31">
        <v>261.5</v>
      </c>
      <c r="M46" s="31">
        <v>172.53924000000001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128.69999999999999</v>
      </c>
      <c r="D47" s="36">
        <v>128</v>
      </c>
      <c r="E47" s="36">
        <v>126.19999999999999</v>
      </c>
      <c r="F47" s="36">
        <v>123.69999999999999</v>
      </c>
      <c r="G47" s="36">
        <v>121.89999999999998</v>
      </c>
      <c r="H47" s="36">
        <v>130.5</v>
      </c>
      <c r="I47" s="36">
        <v>132.30000000000001</v>
      </c>
      <c r="J47" s="36">
        <v>134.80000000000001</v>
      </c>
      <c r="K47" s="31">
        <v>129.80000000000001</v>
      </c>
      <c r="L47" s="31">
        <v>125.5</v>
      </c>
      <c r="M47" s="31">
        <v>154.63943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1365.45</v>
      </c>
      <c r="D48" s="36">
        <v>1372.0666666666666</v>
      </c>
      <c r="E48" s="36">
        <v>1345.3833333333332</v>
      </c>
      <c r="F48" s="36">
        <v>1325.3166666666666</v>
      </c>
      <c r="G48" s="36">
        <v>1298.6333333333332</v>
      </c>
      <c r="H48" s="36">
        <v>1392.1333333333332</v>
      </c>
      <c r="I48" s="36">
        <v>1418.8166666666666</v>
      </c>
      <c r="J48" s="36">
        <v>1438.8833333333332</v>
      </c>
      <c r="K48" s="31">
        <v>1398.75</v>
      </c>
      <c r="L48" s="31">
        <v>1352</v>
      </c>
      <c r="M48" s="31">
        <v>7.3129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460</v>
      </c>
      <c r="D49" s="36">
        <v>464.08333333333331</v>
      </c>
      <c r="E49" s="36">
        <v>446.71666666666664</v>
      </c>
      <c r="F49" s="36">
        <v>433.43333333333334</v>
      </c>
      <c r="G49" s="36">
        <v>416.06666666666666</v>
      </c>
      <c r="H49" s="36">
        <v>477.36666666666662</v>
      </c>
      <c r="I49" s="36">
        <v>494.73333333333329</v>
      </c>
      <c r="J49" s="36">
        <v>508.01666666666659</v>
      </c>
      <c r="K49" s="31">
        <v>481.45</v>
      </c>
      <c r="L49" s="31">
        <v>450.8</v>
      </c>
      <c r="M49" s="31">
        <v>479.31536</v>
      </c>
      <c r="N49" s="1"/>
      <c r="O49" s="1"/>
    </row>
    <row r="50" spans="1:15" ht="12.75" customHeight="1">
      <c r="A50" s="51">
        <v>41</v>
      </c>
      <c r="B50" s="53" t="s">
        <v>330</v>
      </c>
      <c r="C50" s="31">
        <v>1557.35</v>
      </c>
      <c r="D50" s="36">
        <v>1557.8</v>
      </c>
      <c r="E50" s="36">
        <v>1485.6</v>
      </c>
      <c r="F50" s="36">
        <v>1413.85</v>
      </c>
      <c r="G50" s="36">
        <v>1341.6499999999999</v>
      </c>
      <c r="H50" s="36">
        <v>1629.55</v>
      </c>
      <c r="I50" s="36">
        <v>1701.7500000000002</v>
      </c>
      <c r="J50" s="36">
        <v>1773.5</v>
      </c>
      <c r="K50" s="31">
        <v>1630</v>
      </c>
      <c r="L50" s="31">
        <v>1486.05</v>
      </c>
      <c r="M50" s="31">
        <v>73.143969999999996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295.95</v>
      </c>
      <c r="D51" s="36">
        <v>293.15000000000003</v>
      </c>
      <c r="E51" s="36">
        <v>289.10000000000008</v>
      </c>
      <c r="F51" s="36">
        <v>282.25000000000006</v>
      </c>
      <c r="G51" s="36">
        <v>278.2000000000001</v>
      </c>
      <c r="H51" s="36">
        <v>300.00000000000006</v>
      </c>
      <c r="I51" s="36">
        <v>304.05</v>
      </c>
      <c r="J51" s="36">
        <v>310.90000000000003</v>
      </c>
      <c r="K51" s="31">
        <v>297.2</v>
      </c>
      <c r="L51" s="31">
        <v>286.3</v>
      </c>
      <c r="M51" s="31">
        <v>513.97344999999996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1554.55</v>
      </c>
      <c r="D52" s="36">
        <v>1563.2</v>
      </c>
      <c r="E52" s="36">
        <v>1539.45</v>
      </c>
      <c r="F52" s="36">
        <v>1524.35</v>
      </c>
      <c r="G52" s="36">
        <v>1500.6</v>
      </c>
      <c r="H52" s="36">
        <v>1578.3000000000002</v>
      </c>
      <c r="I52" s="36">
        <v>1602.0500000000002</v>
      </c>
      <c r="J52" s="36">
        <v>1617.1500000000003</v>
      </c>
      <c r="K52" s="31">
        <v>1586.95</v>
      </c>
      <c r="L52" s="31">
        <v>1548.1</v>
      </c>
      <c r="M52" s="31">
        <v>23.8888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298.89999999999998</v>
      </c>
      <c r="D53" s="36">
        <v>296.01666666666665</v>
      </c>
      <c r="E53" s="36">
        <v>291.43333333333328</v>
      </c>
      <c r="F53" s="36">
        <v>283.96666666666664</v>
      </c>
      <c r="G53" s="36">
        <v>279.38333333333327</v>
      </c>
      <c r="H53" s="36">
        <v>303.48333333333329</v>
      </c>
      <c r="I53" s="36">
        <v>308.06666666666666</v>
      </c>
      <c r="J53" s="36">
        <v>315.5333333333333</v>
      </c>
      <c r="K53" s="31">
        <v>300.60000000000002</v>
      </c>
      <c r="L53" s="31">
        <v>288.55</v>
      </c>
      <c r="M53" s="31">
        <v>279.64255000000003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627.79999999999995</v>
      </c>
      <c r="D54" s="36">
        <v>626.59999999999991</v>
      </c>
      <c r="E54" s="36">
        <v>618.79999999999984</v>
      </c>
      <c r="F54" s="36">
        <v>609.79999999999995</v>
      </c>
      <c r="G54" s="36">
        <v>601.99999999999989</v>
      </c>
      <c r="H54" s="36">
        <v>635.5999999999998</v>
      </c>
      <c r="I54" s="36">
        <v>643.4</v>
      </c>
      <c r="J54" s="36">
        <v>652.39999999999975</v>
      </c>
      <c r="K54" s="31">
        <v>634.4</v>
      </c>
      <c r="L54" s="31">
        <v>617.6</v>
      </c>
      <c r="M54" s="31">
        <v>92.420519999999996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1372.75</v>
      </c>
      <c r="D55" s="36">
        <v>1366.25</v>
      </c>
      <c r="E55" s="36">
        <v>1344.5</v>
      </c>
      <c r="F55" s="36">
        <v>1316.25</v>
      </c>
      <c r="G55" s="36">
        <v>1294.5</v>
      </c>
      <c r="H55" s="36">
        <v>1394.5</v>
      </c>
      <c r="I55" s="36">
        <v>1416.25</v>
      </c>
      <c r="J55" s="36">
        <v>1444.5</v>
      </c>
      <c r="K55" s="31">
        <v>1388</v>
      </c>
      <c r="L55" s="31">
        <v>1338</v>
      </c>
      <c r="M55" s="31">
        <v>248.25642999999999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309.25</v>
      </c>
      <c r="D56" s="36">
        <v>310.43333333333334</v>
      </c>
      <c r="E56" s="36">
        <v>306.06666666666666</v>
      </c>
      <c r="F56" s="36">
        <v>302.88333333333333</v>
      </c>
      <c r="G56" s="36">
        <v>298.51666666666665</v>
      </c>
      <c r="H56" s="36">
        <v>313.61666666666667</v>
      </c>
      <c r="I56" s="36">
        <v>317.98333333333335</v>
      </c>
      <c r="J56" s="36">
        <v>321.16666666666669</v>
      </c>
      <c r="K56" s="31">
        <v>314.8</v>
      </c>
      <c r="L56" s="31">
        <v>307.25</v>
      </c>
      <c r="M56" s="31">
        <v>55.89376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30393.75</v>
      </c>
      <c r="D57" s="36">
        <v>30349.116666666669</v>
      </c>
      <c r="E57" s="36">
        <v>29547.333333333336</v>
      </c>
      <c r="F57" s="36">
        <v>28700.916666666668</v>
      </c>
      <c r="G57" s="36">
        <v>27899.133333333335</v>
      </c>
      <c r="H57" s="36">
        <v>31195.533333333336</v>
      </c>
      <c r="I57" s="36">
        <v>31997.316666666669</v>
      </c>
      <c r="J57" s="36">
        <v>32843.733333333337</v>
      </c>
      <c r="K57" s="31">
        <v>31150.9</v>
      </c>
      <c r="L57" s="31">
        <v>29502.7</v>
      </c>
      <c r="M57" s="31">
        <v>8.6837499999999999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5179.8</v>
      </c>
      <c r="D58" s="36">
        <v>5170.4833333333327</v>
      </c>
      <c r="E58" s="36">
        <v>5119.9666666666653</v>
      </c>
      <c r="F58" s="36">
        <v>5060.1333333333323</v>
      </c>
      <c r="G58" s="36">
        <v>5009.616666666665</v>
      </c>
      <c r="H58" s="36">
        <v>5230.3166666666657</v>
      </c>
      <c r="I58" s="36">
        <v>5280.8333333333339</v>
      </c>
      <c r="J58" s="36">
        <v>5340.6666666666661</v>
      </c>
      <c r="K58" s="31">
        <v>5221</v>
      </c>
      <c r="L58" s="31">
        <v>5110.6499999999996</v>
      </c>
      <c r="M58" s="31">
        <v>6.51525</v>
      </c>
      <c r="N58" s="1"/>
      <c r="O58" s="1"/>
    </row>
    <row r="59" spans="1:15" ht="12.75" customHeight="1">
      <c r="A59" s="51">
        <v>50</v>
      </c>
      <c r="B59" s="53" t="s">
        <v>340</v>
      </c>
      <c r="C59" s="31">
        <v>643.45000000000005</v>
      </c>
      <c r="D59" s="36">
        <v>647.16666666666663</v>
      </c>
      <c r="E59" s="36">
        <v>634.38333333333321</v>
      </c>
      <c r="F59" s="36">
        <v>625.31666666666661</v>
      </c>
      <c r="G59" s="36">
        <v>612.53333333333319</v>
      </c>
      <c r="H59" s="36">
        <v>656.23333333333323</v>
      </c>
      <c r="I59" s="36">
        <v>669.01666666666677</v>
      </c>
      <c r="J59" s="36">
        <v>678.08333333333326</v>
      </c>
      <c r="K59" s="31">
        <v>659.95</v>
      </c>
      <c r="L59" s="31">
        <v>638.1</v>
      </c>
      <c r="M59" s="31">
        <v>54.822679999999998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118</v>
      </c>
      <c r="D60" s="36">
        <v>117.25</v>
      </c>
      <c r="E60" s="36">
        <v>115.15</v>
      </c>
      <c r="F60" s="36">
        <v>112.30000000000001</v>
      </c>
      <c r="G60" s="36">
        <v>110.20000000000002</v>
      </c>
      <c r="H60" s="36">
        <v>120.1</v>
      </c>
      <c r="I60" s="36">
        <v>122.19999999999999</v>
      </c>
      <c r="J60" s="36">
        <v>125.04999999999998</v>
      </c>
      <c r="K60" s="31">
        <v>119.35</v>
      </c>
      <c r="L60" s="31">
        <v>114.4</v>
      </c>
      <c r="M60" s="31">
        <v>2856.0755199999999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1241.0999999999999</v>
      </c>
      <c r="D61" s="36">
        <v>1237.1666666666665</v>
      </c>
      <c r="E61" s="36">
        <v>1218.5333333333331</v>
      </c>
      <c r="F61" s="36">
        <v>1195.9666666666665</v>
      </c>
      <c r="G61" s="36">
        <v>1177.333333333333</v>
      </c>
      <c r="H61" s="36">
        <v>1259.7333333333331</v>
      </c>
      <c r="I61" s="36">
        <v>1278.3666666666663</v>
      </c>
      <c r="J61" s="36">
        <v>1300.9333333333332</v>
      </c>
      <c r="K61" s="31">
        <v>1255.8</v>
      </c>
      <c r="L61" s="31">
        <v>1214.5999999999999</v>
      </c>
      <c r="M61" s="31">
        <v>27.33548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1447.2</v>
      </c>
      <c r="D62" s="36">
        <v>1453.3</v>
      </c>
      <c r="E62" s="36">
        <v>1433.8999999999999</v>
      </c>
      <c r="F62" s="36">
        <v>1420.6</v>
      </c>
      <c r="G62" s="36">
        <v>1401.1999999999998</v>
      </c>
      <c r="H62" s="36">
        <v>1466.6</v>
      </c>
      <c r="I62" s="36">
        <v>1486</v>
      </c>
      <c r="J62" s="36">
        <v>1499.3</v>
      </c>
      <c r="K62" s="31">
        <v>1472.7</v>
      </c>
      <c r="L62" s="31">
        <v>1440</v>
      </c>
      <c r="M62" s="31">
        <v>32.707430000000002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491.2</v>
      </c>
      <c r="D63" s="36">
        <v>487.76666666666665</v>
      </c>
      <c r="E63" s="36">
        <v>482.43333333333328</v>
      </c>
      <c r="F63" s="36">
        <v>473.66666666666663</v>
      </c>
      <c r="G63" s="36">
        <v>468.33333333333326</v>
      </c>
      <c r="H63" s="36">
        <v>496.5333333333333</v>
      </c>
      <c r="I63" s="36">
        <v>501.86666666666667</v>
      </c>
      <c r="J63" s="36">
        <v>510.63333333333333</v>
      </c>
      <c r="K63" s="31">
        <v>493.1</v>
      </c>
      <c r="L63" s="31">
        <v>479</v>
      </c>
      <c r="M63" s="31">
        <v>112.23848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4971</v>
      </c>
      <c r="D64" s="36">
        <v>4976.6333333333332</v>
      </c>
      <c r="E64" s="36">
        <v>4934.3666666666668</v>
      </c>
      <c r="F64" s="36">
        <v>4897.7333333333336</v>
      </c>
      <c r="G64" s="36">
        <v>4855.4666666666672</v>
      </c>
      <c r="H64" s="36">
        <v>5013.2666666666664</v>
      </c>
      <c r="I64" s="36">
        <v>5055.5333333333328</v>
      </c>
      <c r="J64" s="36">
        <v>5092.1666666666661</v>
      </c>
      <c r="K64" s="31">
        <v>5018.8999999999996</v>
      </c>
      <c r="L64" s="31">
        <v>4940</v>
      </c>
      <c r="M64" s="31">
        <v>3.4930500000000002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2657.35</v>
      </c>
      <c r="D65" s="36">
        <v>2651.75</v>
      </c>
      <c r="E65" s="36">
        <v>2630.6</v>
      </c>
      <c r="F65" s="36">
        <v>2603.85</v>
      </c>
      <c r="G65" s="36">
        <v>2582.6999999999998</v>
      </c>
      <c r="H65" s="36">
        <v>2678.5</v>
      </c>
      <c r="I65" s="36">
        <v>2699.6499999999996</v>
      </c>
      <c r="J65" s="36">
        <v>2726.4</v>
      </c>
      <c r="K65" s="31">
        <v>2672.9</v>
      </c>
      <c r="L65" s="31">
        <v>2625</v>
      </c>
      <c r="M65" s="31">
        <v>8.5493699999999997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1074.8499999999999</v>
      </c>
      <c r="D66" s="36">
        <v>1067.3500000000001</v>
      </c>
      <c r="E66" s="36">
        <v>1054.0500000000002</v>
      </c>
      <c r="F66" s="36">
        <v>1033.25</v>
      </c>
      <c r="G66" s="36">
        <v>1019.95</v>
      </c>
      <c r="H66" s="36">
        <v>1088.1500000000003</v>
      </c>
      <c r="I66" s="36">
        <v>1101.45</v>
      </c>
      <c r="J66" s="36">
        <v>1122.2500000000005</v>
      </c>
      <c r="K66" s="31">
        <v>1080.6500000000001</v>
      </c>
      <c r="L66" s="31">
        <v>1046.55</v>
      </c>
      <c r="M66" s="31">
        <v>28.623919999999998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1307.3</v>
      </c>
      <c r="D67" s="36">
        <v>1304.5333333333333</v>
      </c>
      <c r="E67" s="36">
        <v>1295.1666666666665</v>
      </c>
      <c r="F67" s="36">
        <v>1283.0333333333333</v>
      </c>
      <c r="G67" s="36">
        <v>1273.6666666666665</v>
      </c>
      <c r="H67" s="36">
        <v>1316.6666666666665</v>
      </c>
      <c r="I67" s="36">
        <v>1326.0333333333333</v>
      </c>
      <c r="J67" s="36">
        <v>1338.1666666666665</v>
      </c>
      <c r="K67" s="31">
        <v>1313.9</v>
      </c>
      <c r="L67" s="31">
        <v>1292.4000000000001</v>
      </c>
      <c r="M67" s="31">
        <v>4.7423000000000002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392.25</v>
      </c>
      <c r="D68" s="36">
        <v>391.7</v>
      </c>
      <c r="E68" s="36">
        <v>389.54999999999995</v>
      </c>
      <c r="F68" s="36">
        <v>386.84999999999997</v>
      </c>
      <c r="G68" s="36">
        <v>384.69999999999993</v>
      </c>
      <c r="H68" s="36">
        <v>394.4</v>
      </c>
      <c r="I68" s="36">
        <v>396.54999999999995</v>
      </c>
      <c r="J68" s="36">
        <v>399.25</v>
      </c>
      <c r="K68" s="31">
        <v>393.85</v>
      </c>
      <c r="L68" s="31">
        <v>389</v>
      </c>
      <c r="M68" s="31">
        <v>16.670549999999999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3551.3</v>
      </c>
      <c r="D69" s="36">
        <v>3535.5166666666664</v>
      </c>
      <c r="E69" s="36">
        <v>3476.0333333333328</v>
      </c>
      <c r="F69" s="36">
        <v>3400.7666666666664</v>
      </c>
      <c r="G69" s="36">
        <v>3341.2833333333328</v>
      </c>
      <c r="H69" s="36">
        <v>3610.7833333333328</v>
      </c>
      <c r="I69" s="36">
        <v>3670.2666666666664</v>
      </c>
      <c r="J69" s="36">
        <v>3745.5333333333328</v>
      </c>
      <c r="K69" s="31">
        <v>3595</v>
      </c>
      <c r="L69" s="31">
        <v>3460.25</v>
      </c>
      <c r="M69" s="31">
        <v>27.78125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815.65</v>
      </c>
      <c r="D70" s="36">
        <v>814.88333333333333</v>
      </c>
      <c r="E70" s="36">
        <v>806.11666666666667</v>
      </c>
      <c r="F70" s="36">
        <v>796.58333333333337</v>
      </c>
      <c r="G70" s="36">
        <v>787.81666666666672</v>
      </c>
      <c r="H70" s="36">
        <v>824.41666666666663</v>
      </c>
      <c r="I70" s="36">
        <v>833.18333333333328</v>
      </c>
      <c r="J70" s="36">
        <v>842.71666666666658</v>
      </c>
      <c r="K70" s="31">
        <v>823.65</v>
      </c>
      <c r="L70" s="31">
        <v>805.35</v>
      </c>
      <c r="M70" s="31">
        <v>122.1041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545.1</v>
      </c>
      <c r="D71" s="36">
        <v>546.71666666666658</v>
      </c>
      <c r="E71" s="36">
        <v>538.93333333333317</v>
      </c>
      <c r="F71" s="36">
        <v>532.76666666666654</v>
      </c>
      <c r="G71" s="36">
        <v>524.98333333333312</v>
      </c>
      <c r="H71" s="36">
        <v>552.88333333333321</v>
      </c>
      <c r="I71" s="36">
        <v>560.66666666666674</v>
      </c>
      <c r="J71" s="36">
        <v>566.83333333333326</v>
      </c>
      <c r="K71" s="31">
        <v>554.5</v>
      </c>
      <c r="L71" s="31">
        <v>540.54999999999995</v>
      </c>
      <c r="M71" s="31">
        <v>111.92196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1775.7</v>
      </c>
      <c r="D72" s="36">
        <v>1770.2166666666665</v>
      </c>
      <c r="E72" s="36">
        <v>1755.4833333333329</v>
      </c>
      <c r="F72" s="36">
        <v>1735.2666666666664</v>
      </c>
      <c r="G72" s="36">
        <v>1720.5333333333328</v>
      </c>
      <c r="H72" s="36">
        <v>1790.4333333333329</v>
      </c>
      <c r="I72" s="36">
        <v>1805.1666666666665</v>
      </c>
      <c r="J72" s="36">
        <v>1825.383333333333</v>
      </c>
      <c r="K72" s="31">
        <v>1784.95</v>
      </c>
      <c r="L72" s="31">
        <v>1750</v>
      </c>
      <c r="M72" s="31">
        <v>2.6882600000000001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2191.3000000000002</v>
      </c>
      <c r="D73" s="36">
        <v>2187.1833333333334</v>
      </c>
      <c r="E73" s="36">
        <v>2169.1166666666668</v>
      </c>
      <c r="F73" s="36">
        <v>2146.9333333333334</v>
      </c>
      <c r="G73" s="36">
        <v>2128.8666666666668</v>
      </c>
      <c r="H73" s="36">
        <v>2209.3666666666668</v>
      </c>
      <c r="I73" s="36">
        <v>2227.4333333333334</v>
      </c>
      <c r="J73" s="36">
        <v>2249.6166666666668</v>
      </c>
      <c r="K73" s="31">
        <v>2205.25</v>
      </c>
      <c r="L73" s="31">
        <v>2165</v>
      </c>
      <c r="M73" s="31">
        <v>5.5466499999999996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385.1</v>
      </c>
      <c r="D74" s="36">
        <v>387.63333333333338</v>
      </c>
      <c r="E74" s="36">
        <v>377.56666666666678</v>
      </c>
      <c r="F74" s="36">
        <v>370.03333333333342</v>
      </c>
      <c r="G74" s="36">
        <v>359.96666666666681</v>
      </c>
      <c r="H74" s="36">
        <v>395.16666666666674</v>
      </c>
      <c r="I74" s="36">
        <v>405.23333333333335</v>
      </c>
      <c r="J74" s="36">
        <v>412.76666666666671</v>
      </c>
      <c r="K74" s="31">
        <v>397.7</v>
      </c>
      <c r="L74" s="31">
        <v>380.1</v>
      </c>
      <c r="M74" s="31">
        <v>33.259639999999997</v>
      </c>
      <c r="N74" s="1"/>
      <c r="O74" s="1"/>
    </row>
    <row r="75" spans="1:15" ht="12.75" customHeight="1">
      <c r="A75" s="51">
        <v>66</v>
      </c>
      <c r="B75" s="53" t="s">
        <v>362</v>
      </c>
      <c r="C75" s="31">
        <v>154</v>
      </c>
      <c r="D75" s="36">
        <v>153.36666666666667</v>
      </c>
      <c r="E75" s="36">
        <v>150.88333333333335</v>
      </c>
      <c r="F75" s="36">
        <v>147.76666666666668</v>
      </c>
      <c r="G75" s="36">
        <v>145.28333333333336</v>
      </c>
      <c r="H75" s="36">
        <v>156.48333333333335</v>
      </c>
      <c r="I75" s="36">
        <v>158.9666666666667</v>
      </c>
      <c r="J75" s="36">
        <v>162.08333333333334</v>
      </c>
      <c r="K75" s="31">
        <v>155.85</v>
      </c>
      <c r="L75" s="31">
        <v>150.25</v>
      </c>
      <c r="M75" s="31">
        <v>31.690429999999999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4307.2</v>
      </c>
      <c r="D76" s="36">
        <v>4351.0666666666666</v>
      </c>
      <c r="E76" s="36">
        <v>4246.2833333333328</v>
      </c>
      <c r="F76" s="36">
        <v>4185.3666666666659</v>
      </c>
      <c r="G76" s="36">
        <v>4080.5833333333321</v>
      </c>
      <c r="H76" s="36">
        <v>4411.9833333333336</v>
      </c>
      <c r="I76" s="36">
        <v>4516.7666666666682</v>
      </c>
      <c r="J76" s="36">
        <v>4577.6833333333343</v>
      </c>
      <c r="K76" s="31">
        <v>4455.8500000000004</v>
      </c>
      <c r="L76" s="31">
        <v>4290.1499999999996</v>
      </c>
      <c r="M76" s="31">
        <v>9.7057099999999998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9396.35</v>
      </c>
      <c r="D77" s="36">
        <v>9364.7999999999993</v>
      </c>
      <c r="E77" s="36">
        <v>9271.5999999999985</v>
      </c>
      <c r="F77" s="36">
        <v>9146.8499999999985</v>
      </c>
      <c r="G77" s="36">
        <v>9053.6499999999978</v>
      </c>
      <c r="H77" s="36">
        <v>9489.5499999999993</v>
      </c>
      <c r="I77" s="36">
        <v>9582.75</v>
      </c>
      <c r="J77" s="36">
        <v>9707.5</v>
      </c>
      <c r="K77" s="31">
        <v>9458</v>
      </c>
      <c r="L77" s="31">
        <v>9240.0499999999993</v>
      </c>
      <c r="M77" s="31">
        <v>4.3460799999999997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2647.85</v>
      </c>
      <c r="D78" s="36">
        <v>2640.5</v>
      </c>
      <c r="E78" s="36">
        <v>2625</v>
      </c>
      <c r="F78" s="36">
        <v>2602.15</v>
      </c>
      <c r="G78" s="36">
        <v>2586.65</v>
      </c>
      <c r="H78" s="36">
        <v>2663.35</v>
      </c>
      <c r="I78" s="36">
        <v>2678.85</v>
      </c>
      <c r="J78" s="36">
        <v>2701.7</v>
      </c>
      <c r="K78" s="31">
        <v>2656</v>
      </c>
      <c r="L78" s="31">
        <v>2617.65</v>
      </c>
      <c r="M78" s="31">
        <v>2.1560800000000002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5791.85</v>
      </c>
      <c r="D79" s="36">
        <v>5816.45</v>
      </c>
      <c r="E79" s="36">
        <v>5728.25</v>
      </c>
      <c r="F79" s="36">
        <v>5664.6500000000005</v>
      </c>
      <c r="G79" s="36">
        <v>5576.4500000000007</v>
      </c>
      <c r="H79" s="36">
        <v>5880.0499999999993</v>
      </c>
      <c r="I79" s="36">
        <v>5968.2499999999982</v>
      </c>
      <c r="J79" s="36">
        <v>6031.8499999999985</v>
      </c>
      <c r="K79" s="31">
        <v>5904.65</v>
      </c>
      <c r="L79" s="31">
        <v>5752.85</v>
      </c>
      <c r="M79" s="31">
        <v>10.29318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4733.45</v>
      </c>
      <c r="D80" s="36">
        <v>4730.5666666666666</v>
      </c>
      <c r="E80" s="36">
        <v>4671.1333333333332</v>
      </c>
      <c r="F80" s="36">
        <v>4608.8166666666666</v>
      </c>
      <c r="G80" s="36">
        <v>4549.3833333333332</v>
      </c>
      <c r="H80" s="36">
        <v>4792.8833333333332</v>
      </c>
      <c r="I80" s="36">
        <v>4852.3166666666657</v>
      </c>
      <c r="J80" s="36">
        <v>4914.6333333333332</v>
      </c>
      <c r="K80" s="31">
        <v>4790</v>
      </c>
      <c r="L80" s="31">
        <v>4668.25</v>
      </c>
      <c r="M80" s="31">
        <v>11.37018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3818.3</v>
      </c>
      <c r="D81" s="36">
        <v>3834.7999999999997</v>
      </c>
      <c r="E81" s="36">
        <v>3775.5999999999995</v>
      </c>
      <c r="F81" s="36">
        <v>3732.8999999999996</v>
      </c>
      <c r="G81" s="36">
        <v>3673.6999999999994</v>
      </c>
      <c r="H81" s="36">
        <v>3877.4999999999995</v>
      </c>
      <c r="I81" s="36">
        <v>3936.6999999999994</v>
      </c>
      <c r="J81" s="36">
        <v>3979.3999999999996</v>
      </c>
      <c r="K81" s="31">
        <v>3894</v>
      </c>
      <c r="L81" s="31">
        <v>3792.1</v>
      </c>
      <c r="M81" s="31">
        <v>1.55772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164.2</v>
      </c>
      <c r="D82" s="36">
        <v>163.08333333333334</v>
      </c>
      <c r="E82" s="36">
        <v>161.26666666666668</v>
      </c>
      <c r="F82" s="36">
        <v>158.33333333333334</v>
      </c>
      <c r="G82" s="36">
        <v>156.51666666666668</v>
      </c>
      <c r="H82" s="36">
        <v>166.01666666666668</v>
      </c>
      <c r="I82" s="36">
        <v>167.83333333333334</v>
      </c>
      <c r="J82" s="36">
        <v>170.76666666666668</v>
      </c>
      <c r="K82" s="31">
        <v>164.9</v>
      </c>
      <c r="L82" s="31">
        <v>160.15</v>
      </c>
      <c r="M82" s="31">
        <v>49.752659999999999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162.05000000000001</v>
      </c>
      <c r="D83" s="36">
        <v>161.65</v>
      </c>
      <c r="E83" s="36">
        <v>160.55000000000001</v>
      </c>
      <c r="F83" s="36">
        <v>159.05000000000001</v>
      </c>
      <c r="G83" s="36">
        <v>157.95000000000002</v>
      </c>
      <c r="H83" s="36">
        <v>163.15</v>
      </c>
      <c r="I83" s="36">
        <v>164.24999999999997</v>
      </c>
      <c r="J83" s="36">
        <v>165.75</v>
      </c>
      <c r="K83" s="31">
        <v>162.75</v>
      </c>
      <c r="L83" s="31">
        <v>160.15</v>
      </c>
      <c r="M83" s="31">
        <v>87.053470000000004</v>
      </c>
      <c r="N83" s="1"/>
      <c r="O83" s="1"/>
    </row>
    <row r="84" spans="1:15" ht="12.75" customHeight="1">
      <c r="A84" s="51">
        <v>75</v>
      </c>
      <c r="B84" s="53" t="s">
        <v>372</v>
      </c>
      <c r="C84" s="31">
        <v>674.45</v>
      </c>
      <c r="D84" s="36">
        <v>680.48333333333335</v>
      </c>
      <c r="E84" s="36">
        <v>664.9666666666667</v>
      </c>
      <c r="F84" s="36">
        <v>655.48333333333335</v>
      </c>
      <c r="G84" s="36">
        <v>639.9666666666667</v>
      </c>
      <c r="H84" s="36">
        <v>689.9666666666667</v>
      </c>
      <c r="I84" s="36">
        <v>705.48333333333335</v>
      </c>
      <c r="J84" s="36">
        <v>714.9666666666667</v>
      </c>
      <c r="K84" s="31">
        <v>696</v>
      </c>
      <c r="L84" s="31">
        <v>671</v>
      </c>
      <c r="M84" s="31">
        <v>1.82298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475.1</v>
      </c>
      <c r="D85" s="36">
        <v>470.36666666666662</v>
      </c>
      <c r="E85" s="36">
        <v>455.83333333333326</v>
      </c>
      <c r="F85" s="36">
        <v>436.56666666666666</v>
      </c>
      <c r="G85" s="36">
        <v>422.0333333333333</v>
      </c>
      <c r="H85" s="36">
        <v>489.63333333333321</v>
      </c>
      <c r="I85" s="36">
        <v>504.16666666666663</v>
      </c>
      <c r="J85" s="36">
        <v>523.43333333333317</v>
      </c>
      <c r="K85" s="31">
        <v>484.9</v>
      </c>
      <c r="L85" s="31">
        <v>451.1</v>
      </c>
      <c r="M85" s="31">
        <v>23.795629999999999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204.3</v>
      </c>
      <c r="D86" s="36">
        <v>203.15</v>
      </c>
      <c r="E86" s="36">
        <v>201.15</v>
      </c>
      <c r="F86" s="36">
        <v>198</v>
      </c>
      <c r="G86" s="36">
        <v>196</v>
      </c>
      <c r="H86" s="36">
        <v>206.3</v>
      </c>
      <c r="I86" s="36">
        <v>208.3</v>
      </c>
      <c r="J86" s="36">
        <v>211.45000000000002</v>
      </c>
      <c r="K86" s="31">
        <v>205.15</v>
      </c>
      <c r="L86" s="31">
        <v>200</v>
      </c>
      <c r="M86" s="31">
        <v>454.10243000000003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1840.15</v>
      </c>
      <c r="D87" s="36">
        <v>1845.05</v>
      </c>
      <c r="E87" s="36">
        <v>1830.1</v>
      </c>
      <c r="F87" s="36">
        <v>1820.05</v>
      </c>
      <c r="G87" s="36">
        <v>1805.1</v>
      </c>
      <c r="H87" s="36">
        <v>1855.1</v>
      </c>
      <c r="I87" s="36">
        <v>1870.0500000000002</v>
      </c>
      <c r="J87" s="36">
        <v>1880.1</v>
      </c>
      <c r="K87" s="31">
        <v>1860</v>
      </c>
      <c r="L87" s="31">
        <v>1835</v>
      </c>
      <c r="M87" s="31">
        <v>1.9233499999999999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1270.3499999999999</v>
      </c>
      <c r="D88" s="36">
        <v>1273.1333333333332</v>
      </c>
      <c r="E88" s="36">
        <v>1256.4666666666665</v>
      </c>
      <c r="F88" s="36">
        <v>1242.5833333333333</v>
      </c>
      <c r="G88" s="36">
        <v>1225.9166666666665</v>
      </c>
      <c r="H88" s="36">
        <v>1287.0166666666664</v>
      </c>
      <c r="I88" s="36">
        <v>1303.6833333333334</v>
      </c>
      <c r="J88" s="36">
        <v>1317.5666666666664</v>
      </c>
      <c r="K88" s="31">
        <v>1289.8</v>
      </c>
      <c r="L88" s="31">
        <v>1259.25</v>
      </c>
      <c r="M88" s="31">
        <v>13.850339999999999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2778.7</v>
      </c>
      <c r="D89" s="36">
        <v>2766.9</v>
      </c>
      <c r="E89" s="36">
        <v>2746.8</v>
      </c>
      <c r="F89" s="36">
        <v>2714.9</v>
      </c>
      <c r="G89" s="36">
        <v>2694.8</v>
      </c>
      <c r="H89" s="36">
        <v>2798.8</v>
      </c>
      <c r="I89" s="36">
        <v>2818.8999999999996</v>
      </c>
      <c r="J89" s="36">
        <v>2850.8</v>
      </c>
      <c r="K89" s="31">
        <v>2787</v>
      </c>
      <c r="L89" s="31">
        <v>2735</v>
      </c>
      <c r="M89" s="31">
        <v>6.1122800000000002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2316.25</v>
      </c>
      <c r="D90" s="36">
        <v>2324.7333333333331</v>
      </c>
      <c r="E90" s="36">
        <v>2287.4666666666662</v>
      </c>
      <c r="F90" s="36">
        <v>2258.6833333333329</v>
      </c>
      <c r="G90" s="36">
        <v>2221.4166666666661</v>
      </c>
      <c r="H90" s="36">
        <v>2353.5166666666664</v>
      </c>
      <c r="I90" s="36">
        <v>2390.7833333333338</v>
      </c>
      <c r="J90" s="36">
        <v>2419.5666666666666</v>
      </c>
      <c r="K90" s="31">
        <v>2362</v>
      </c>
      <c r="L90" s="31">
        <v>2295.9499999999998</v>
      </c>
      <c r="M90" s="31">
        <v>16.4482</v>
      </c>
      <c r="N90" s="1"/>
      <c r="O90" s="1"/>
    </row>
    <row r="91" spans="1:15" ht="12.75" customHeight="1">
      <c r="A91" s="51">
        <v>82</v>
      </c>
      <c r="B91" s="53" t="s">
        <v>386</v>
      </c>
      <c r="C91" s="31">
        <v>3038</v>
      </c>
      <c r="D91" s="36">
        <v>3041.8000000000006</v>
      </c>
      <c r="E91" s="36">
        <v>2998.0000000000014</v>
      </c>
      <c r="F91" s="36">
        <v>2958.0000000000009</v>
      </c>
      <c r="G91" s="36">
        <v>2914.2000000000016</v>
      </c>
      <c r="H91" s="36">
        <v>3081.8000000000011</v>
      </c>
      <c r="I91" s="36">
        <v>3125.6000000000004</v>
      </c>
      <c r="J91" s="36">
        <v>3165.6000000000008</v>
      </c>
      <c r="K91" s="31">
        <v>3085.6</v>
      </c>
      <c r="L91" s="31">
        <v>3001.8</v>
      </c>
      <c r="M91" s="31">
        <v>0.99153000000000002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551.35</v>
      </c>
      <c r="D92" s="36">
        <v>549.15</v>
      </c>
      <c r="E92" s="36">
        <v>540.29999999999995</v>
      </c>
      <c r="F92" s="36">
        <v>529.25</v>
      </c>
      <c r="G92" s="36">
        <v>520.4</v>
      </c>
      <c r="H92" s="36">
        <v>560.19999999999993</v>
      </c>
      <c r="I92" s="36">
        <v>569.05000000000007</v>
      </c>
      <c r="J92" s="36">
        <v>580.09999999999991</v>
      </c>
      <c r="K92" s="31">
        <v>558</v>
      </c>
      <c r="L92" s="31">
        <v>538.1</v>
      </c>
      <c r="M92" s="31">
        <v>18.10821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1324.1</v>
      </c>
      <c r="D93" s="36">
        <v>1326.9166666666667</v>
      </c>
      <c r="E93" s="36">
        <v>1312.9333333333334</v>
      </c>
      <c r="F93" s="36">
        <v>1301.7666666666667</v>
      </c>
      <c r="G93" s="36">
        <v>1287.7833333333333</v>
      </c>
      <c r="H93" s="36">
        <v>1338.0833333333335</v>
      </c>
      <c r="I93" s="36">
        <v>1352.0666666666666</v>
      </c>
      <c r="J93" s="36">
        <v>1363.2333333333336</v>
      </c>
      <c r="K93" s="31">
        <v>1340.9</v>
      </c>
      <c r="L93" s="31">
        <v>1315.75</v>
      </c>
      <c r="M93" s="31">
        <v>103.19045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3884.3</v>
      </c>
      <c r="D94" s="36">
        <v>3851.0833333333335</v>
      </c>
      <c r="E94" s="36">
        <v>3797.2166666666672</v>
      </c>
      <c r="F94" s="36">
        <v>3710.1333333333337</v>
      </c>
      <c r="G94" s="36">
        <v>3656.2666666666673</v>
      </c>
      <c r="H94" s="36">
        <v>3938.166666666667</v>
      </c>
      <c r="I94" s="36">
        <v>3992.0333333333328</v>
      </c>
      <c r="J94" s="36">
        <v>4079.1166666666668</v>
      </c>
      <c r="K94" s="31">
        <v>3904.95</v>
      </c>
      <c r="L94" s="31">
        <v>3764</v>
      </c>
      <c r="M94" s="31">
        <v>6.3496600000000001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1531.55</v>
      </c>
      <c r="D95" s="36">
        <v>1527.1833333333334</v>
      </c>
      <c r="E95" s="36">
        <v>1518.3666666666668</v>
      </c>
      <c r="F95" s="36">
        <v>1505.1833333333334</v>
      </c>
      <c r="G95" s="36">
        <v>1496.3666666666668</v>
      </c>
      <c r="H95" s="36">
        <v>1540.3666666666668</v>
      </c>
      <c r="I95" s="36">
        <v>1549.1833333333334</v>
      </c>
      <c r="J95" s="36">
        <v>1562.3666666666668</v>
      </c>
      <c r="K95" s="31">
        <v>1536</v>
      </c>
      <c r="L95" s="31">
        <v>1514</v>
      </c>
      <c r="M95" s="31">
        <v>370.39794000000001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549.85</v>
      </c>
      <c r="D96" s="36">
        <v>550.9</v>
      </c>
      <c r="E96" s="36">
        <v>545.5</v>
      </c>
      <c r="F96" s="36">
        <v>541.15</v>
      </c>
      <c r="G96" s="36">
        <v>535.75</v>
      </c>
      <c r="H96" s="36">
        <v>555.25</v>
      </c>
      <c r="I96" s="36">
        <v>560.64999999999986</v>
      </c>
      <c r="J96" s="36">
        <v>565</v>
      </c>
      <c r="K96" s="31">
        <v>556.29999999999995</v>
      </c>
      <c r="L96" s="31">
        <v>546.54999999999995</v>
      </c>
      <c r="M96" s="31">
        <v>97.079899999999995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1907.3</v>
      </c>
      <c r="D97" s="36">
        <v>1904.4833333333333</v>
      </c>
      <c r="E97" s="36">
        <v>1858.9166666666667</v>
      </c>
      <c r="F97" s="36">
        <v>1810.5333333333333</v>
      </c>
      <c r="G97" s="36">
        <v>1764.9666666666667</v>
      </c>
      <c r="H97" s="36">
        <v>1952.8666666666668</v>
      </c>
      <c r="I97" s="36">
        <v>1998.4333333333334</v>
      </c>
      <c r="J97" s="36">
        <v>2046.8166666666668</v>
      </c>
      <c r="K97" s="31">
        <v>1950.05</v>
      </c>
      <c r="L97" s="31">
        <v>1856.1</v>
      </c>
      <c r="M97" s="31">
        <v>26.345600000000001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5119.6000000000004</v>
      </c>
      <c r="D98" s="36">
        <v>5104.3499999999995</v>
      </c>
      <c r="E98" s="36">
        <v>5018.7499999999991</v>
      </c>
      <c r="F98" s="36">
        <v>4917.8999999999996</v>
      </c>
      <c r="G98" s="36">
        <v>4832.2999999999993</v>
      </c>
      <c r="H98" s="36">
        <v>5205.1999999999989</v>
      </c>
      <c r="I98" s="36">
        <v>5290.7999999999993</v>
      </c>
      <c r="J98" s="36">
        <v>5391.6499999999987</v>
      </c>
      <c r="K98" s="31">
        <v>5189.95</v>
      </c>
      <c r="L98" s="31">
        <v>5003.5</v>
      </c>
      <c r="M98" s="31">
        <v>19.050699999999999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689.35</v>
      </c>
      <c r="D99" s="36">
        <v>692.38333333333333</v>
      </c>
      <c r="E99" s="36">
        <v>681.31666666666661</v>
      </c>
      <c r="F99" s="36">
        <v>673.2833333333333</v>
      </c>
      <c r="G99" s="36">
        <v>662.21666666666658</v>
      </c>
      <c r="H99" s="36">
        <v>700.41666666666663</v>
      </c>
      <c r="I99" s="36">
        <v>711.48333333333346</v>
      </c>
      <c r="J99" s="36">
        <v>719.51666666666665</v>
      </c>
      <c r="K99" s="31">
        <v>703.45</v>
      </c>
      <c r="L99" s="31">
        <v>684.35</v>
      </c>
      <c r="M99" s="31">
        <v>136.20282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4973.8500000000004</v>
      </c>
      <c r="D100" s="36">
        <v>4959.6166666666677</v>
      </c>
      <c r="E100" s="36">
        <v>4876.4333333333352</v>
      </c>
      <c r="F100" s="36">
        <v>4779.0166666666673</v>
      </c>
      <c r="G100" s="36">
        <v>4695.8333333333348</v>
      </c>
      <c r="H100" s="36">
        <v>5057.0333333333356</v>
      </c>
      <c r="I100" s="36">
        <v>5140.2166666666681</v>
      </c>
      <c r="J100" s="36">
        <v>5237.6333333333359</v>
      </c>
      <c r="K100" s="31">
        <v>5042.8</v>
      </c>
      <c r="L100" s="31">
        <v>4862.2</v>
      </c>
      <c r="M100" s="31">
        <v>39.122340000000001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537.35</v>
      </c>
      <c r="D101" s="36">
        <v>538.18333333333339</v>
      </c>
      <c r="E101" s="36">
        <v>531.66666666666674</v>
      </c>
      <c r="F101" s="36">
        <v>525.98333333333335</v>
      </c>
      <c r="G101" s="36">
        <v>519.4666666666667</v>
      </c>
      <c r="H101" s="36">
        <v>543.86666666666679</v>
      </c>
      <c r="I101" s="36">
        <v>550.38333333333344</v>
      </c>
      <c r="J101" s="36">
        <v>556.06666666666683</v>
      </c>
      <c r="K101" s="31">
        <v>544.70000000000005</v>
      </c>
      <c r="L101" s="31">
        <v>532.5</v>
      </c>
      <c r="M101" s="31">
        <v>78.633330000000001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2329.0500000000002</v>
      </c>
      <c r="D102" s="36">
        <v>2341.3666666666668</v>
      </c>
      <c r="E102" s="36">
        <v>2305.2833333333338</v>
      </c>
      <c r="F102" s="36">
        <v>2281.5166666666669</v>
      </c>
      <c r="G102" s="36">
        <v>2245.4333333333338</v>
      </c>
      <c r="H102" s="36">
        <v>2365.1333333333337</v>
      </c>
      <c r="I102" s="36">
        <v>2401.2166666666667</v>
      </c>
      <c r="J102" s="36">
        <v>2424.9833333333336</v>
      </c>
      <c r="K102" s="31">
        <v>2377.4499999999998</v>
      </c>
      <c r="L102" s="31">
        <v>2317.6</v>
      </c>
      <c r="M102" s="31">
        <v>55.29186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1121.05</v>
      </c>
      <c r="D103" s="36">
        <v>1120.9666666666665</v>
      </c>
      <c r="E103" s="36">
        <v>1111.333333333333</v>
      </c>
      <c r="F103" s="36">
        <v>1101.6166666666666</v>
      </c>
      <c r="G103" s="36">
        <v>1091.9833333333331</v>
      </c>
      <c r="H103" s="36">
        <v>1130.6833333333329</v>
      </c>
      <c r="I103" s="36">
        <v>1140.3166666666666</v>
      </c>
      <c r="J103" s="36">
        <v>1150.0333333333328</v>
      </c>
      <c r="K103" s="31">
        <v>1130.5999999999999</v>
      </c>
      <c r="L103" s="31">
        <v>1111.25</v>
      </c>
      <c r="M103" s="31">
        <v>261.97717999999998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1580.75</v>
      </c>
      <c r="D104" s="36">
        <v>1582.0833333333333</v>
      </c>
      <c r="E104" s="36">
        <v>1565.9166666666665</v>
      </c>
      <c r="F104" s="36">
        <v>1551.0833333333333</v>
      </c>
      <c r="G104" s="36">
        <v>1534.9166666666665</v>
      </c>
      <c r="H104" s="36">
        <v>1596.9166666666665</v>
      </c>
      <c r="I104" s="36">
        <v>1613.083333333333</v>
      </c>
      <c r="J104" s="36">
        <v>1627.9166666666665</v>
      </c>
      <c r="K104" s="31">
        <v>1598.25</v>
      </c>
      <c r="L104" s="31">
        <v>1567.25</v>
      </c>
      <c r="M104" s="31">
        <v>25.482780000000002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545.45000000000005</v>
      </c>
      <c r="D105" s="36">
        <v>547.65</v>
      </c>
      <c r="E105" s="36">
        <v>541.09999999999991</v>
      </c>
      <c r="F105" s="36">
        <v>536.74999999999989</v>
      </c>
      <c r="G105" s="36">
        <v>530.19999999999982</v>
      </c>
      <c r="H105" s="36">
        <v>552</v>
      </c>
      <c r="I105" s="36">
        <v>558.54999999999995</v>
      </c>
      <c r="J105" s="36">
        <v>562.90000000000009</v>
      </c>
      <c r="K105" s="31">
        <v>554.20000000000005</v>
      </c>
      <c r="L105" s="31">
        <v>543.29999999999995</v>
      </c>
      <c r="M105" s="31">
        <v>24.222300000000001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76.400000000000006</v>
      </c>
      <c r="D106" s="36">
        <v>77.066666666666677</v>
      </c>
      <c r="E106" s="36">
        <v>75.433333333333351</v>
      </c>
      <c r="F106" s="36">
        <v>74.466666666666669</v>
      </c>
      <c r="G106" s="36">
        <v>72.833333333333343</v>
      </c>
      <c r="H106" s="36">
        <v>78.03333333333336</v>
      </c>
      <c r="I106" s="36">
        <v>79.666666666666686</v>
      </c>
      <c r="J106" s="36">
        <v>80.633333333333368</v>
      </c>
      <c r="K106" s="31">
        <v>78.7</v>
      </c>
      <c r="L106" s="31">
        <v>76.099999999999994</v>
      </c>
      <c r="M106" s="31">
        <v>566.08087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426.45</v>
      </c>
      <c r="D107" s="36">
        <v>426.75</v>
      </c>
      <c r="E107" s="36">
        <v>423.95</v>
      </c>
      <c r="F107" s="36">
        <v>421.45</v>
      </c>
      <c r="G107" s="36">
        <v>418.65</v>
      </c>
      <c r="H107" s="36">
        <v>429.25</v>
      </c>
      <c r="I107" s="36">
        <v>432.04999999999995</v>
      </c>
      <c r="J107" s="36">
        <v>434.55</v>
      </c>
      <c r="K107" s="31">
        <v>429.55</v>
      </c>
      <c r="L107" s="31">
        <v>424.25</v>
      </c>
      <c r="M107" s="31">
        <v>282.14102000000003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567.5</v>
      </c>
      <c r="D108" s="36">
        <v>572.31666666666672</v>
      </c>
      <c r="E108" s="36">
        <v>559.68333333333339</v>
      </c>
      <c r="F108" s="36">
        <v>551.86666666666667</v>
      </c>
      <c r="G108" s="36">
        <v>539.23333333333335</v>
      </c>
      <c r="H108" s="36">
        <v>580.13333333333344</v>
      </c>
      <c r="I108" s="36">
        <v>592.76666666666688</v>
      </c>
      <c r="J108" s="36">
        <v>600.58333333333348</v>
      </c>
      <c r="K108" s="31">
        <v>584.95000000000005</v>
      </c>
      <c r="L108" s="31">
        <v>564.5</v>
      </c>
      <c r="M108" s="31">
        <v>18.593959999999999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557.4</v>
      </c>
      <c r="D109" s="36">
        <v>555.4666666666667</v>
      </c>
      <c r="E109" s="36">
        <v>548.93333333333339</v>
      </c>
      <c r="F109" s="36">
        <v>540.4666666666667</v>
      </c>
      <c r="G109" s="36">
        <v>533.93333333333339</v>
      </c>
      <c r="H109" s="36">
        <v>563.93333333333339</v>
      </c>
      <c r="I109" s="36">
        <v>570.4666666666667</v>
      </c>
      <c r="J109" s="36">
        <v>578.93333333333339</v>
      </c>
      <c r="K109" s="31">
        <v>562</v>
      </c>
      <c r="L109" s="31">
        <v>547</v>
      </c>
      <c r="M109" s="31">
        <v>91.709400000000002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162.4</v>
      </c>
      <c r="D110" s="36">
        <v>162.4</v>
      </c>
      <c r="E110" s="36">
        <v>161.05000000000001</v>
      </c>
      <c r="F110" s="36">
        <v>159.70000000000002</v>
      </c>
      <c r="G110" s="36">
        <v>158.35000000000002</v>
      </c>
      <c r="H110" s="36">
        <v>163.75</v>
      </c>
      <c r="I110" s="36">
        <v>165.09999999999997</v>
      </c>
      <c r="J110" s="36">
        <v>166.45</v>
      </c>
      <c r="K110" s="31">
        <v>163.75</v>
      </c>
      <c r="L110" s="31">
        <v>161.05000000000001</v>
      </c>
      <c r="M110" s="31">
        <v>345.20337999999998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1020.35</v>
      </c>
      <c r="D111" s="36">
        <v>1018.6999999999999</v>
      </c>
      <c r="E111" s="36">
        <v>999.64999999999986</v>
      </c>
      <c r="F111" s="36">
        <v>978.94999999999993</v>
      </c>
      <c r="G111" s="36">
        <v>959.89999999999986</v>
      </c>
      <c r="H111" s="36">
        <v>1039.3999999999999</v>
      </c>
      <c r="I111" s="36">
        <v>1058.4499999999998</v>
      </c>
      <c r="J111" s="36">
        <v>1079.1499999999999</v>
      </c>
      <c r="K111" s="31">
        <v>1037.75</v>
      </c>
      <c r="L111" s="31">
        <v>998</v>
      </c>
      <c r="M111" s="31">
        <v>47.836579999999998</v>
      </c>
      <c r="N111" s="1"/>
      <c r="O111" s="1"/>
    </row>
    <row r="112" spans="1:15" ht="12.75" customHeight="1">
      <c r="A112" s="51">
        <v>103</v>
      </c>
      <c r="B112" s="53" t="s">
        <v>402</v>
      </c>
      <c r="C112" s="31">
        <v>177.8</v>
      </c>
      <c r="D112" s="36">
        <v>176.58333333333334</v>
      </c>
      <c r="E112" s="36">
        <v>173.31666666666669</v>
      </c>
      <c r="F112" s="36">
        <v>168.83333333333334</v>
      </c>
      <c r="G112" s="36">
        <v>165.56666666666669</v>
      </c>
      <c r="H112" s="36">
        <v>181.06666666666669</v>
      </c>
      <c r="I112" s="36">
        <v>184.33333333333334</v>
      </c>
      <c r="J112" s="36">
        <v>188.81666666666669</v>
      </c>
      <c r="K112" s="31">
        <v>179.85</v>
      </c>
      <c r="L112" s="31">
        <v>172.1</v>
      </c>
      <c r="M112" s="31">
        <v>564.35353999999995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441.95</v>
      </c>
      <c r="D113" s="36">
        <v>443.68333333333334</v>
      </c>
      <c r="E113" s="36">
        <v>431.9666666666667</v>
      </c>
      <c r="F113" s="36">
        <v>421.98333333333335</v>
      </c>
      <c r="G113" s="36">
        <v>410.26666666666671</v>
      </c>
      <c r="H113" s="36">
        <v>453.66666666666669</v>
      </c>
      <c r="I113" s="36">
        <v>465.38333333333327</v>
      </c>
      <c r="J113" s="36">
        <v>475.36666666666667</v>
      </c>
      <c r="K113" s="31">
        <v>455.4</v>
      </c>
      <c r="L113" s="31">
        <v>433.7</v>
      </c>
      <c r="M113" s="31">
        <v>421.07600000000002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348.15</v>
      </c>
      <c r="D114" s="36">
        <v>346.95</v>
      </c>
      <c r="E114" s="36">
        <v>343.2</v>
      </c>
      <c r="F114" s="36">
        <v>338.25</v>
      </c>
      <c r="G114" s="36">
        <v>334.5</v>
      </c>
      <c r="H114" s="36">
        <v>351.9</v>
      </c>
      <c r="I114" s="36">
        <v>355.65</v>
      </c>
      <c r="J114" s="36">
        <v>360.59999999999997</v>
      </c>
      <c r="K114" s="31">
        <v>350.7</v>
      </c>
      <c r="L114" s="31">
        <v>342</v>
      </c>
      <c r="M114" s="31">
        <v>1106.51268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1461.85</v>
      </c>
      <c r="D115" s="36">
        <v>1459.4333333333334</v>
      </c>
      <c r="E115" s="36">
        <v>1448.9666666666667</v>
      </c>
      <c r="F115" s="36">
        <v>1436.0833333333333</v>
      </c>
      <c r="G115" s="36">
        <v>1425.6166666666666</v>
      </c>
      <c r="H115" s="36">
        <v>1472.3166666666668</v>
      </c>
      <c r="I115" s="36">
        <v>1482.7833333333335</v>
      </c>
      <c r="J115" s="36">
        <v>1495.666666666667</v>
      </c>
      <c r="K115" s="31">
        <v>1469.9</v>
      </c>
      <c r="L115" s="31">
        <v>1446.55</v>
      </c>
      <c r="M115" s="31">
        <v>35.465049999999998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5697.1</v>
      </c>
      <c r="D116" s="36">
        <v>5719.0333333333328</v>
      </c>
      <c r="E116" s="36">
        <v>5638.0666666666657</v>
      </c>
      <c r="F116" s="36">
        <v>5579.0333333333328</v>
      </c>
      <c r="G116" s="36">
        <v>5498.0666666666657</v>
      </c>
      <c r="H116" s="36">
        <v>5778.0666666666657</v>
      </c>
      <c r="I116" s="36">
        <v>5859.0333333333328</v>
      </c>
      <c r="J116" s="36">
        <v>5918.0666666666657</v>
      </c>
      <c r="K116" s="31">
        <v>5800</v>
      </c>
      <c r="L116" s="31">
        <v>5660</v>
      </c>
      <c r="M116" s="31">
        <v>8.3839299999999994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1406.9</v>
      </c>
      <c r="D117" s="36">
        <v>1414.55</v>
      </c>
      <c r="E117" s="36">
        <v>1392.35</v>
      </c>
      <c r="F117" s="36">
        <v>1377.8</v>
      </c>
      <c r="G117" s="36">
        <v>1355.6</v>
      </c>
      <c r="H117" s="36">
        <v>1429.1</v>
      </c>
      <c r="I117" s="36">
        <v>1451.3000000000002</v>
      </c>
      <c r="J117" s="36">
        <v>1465.85</v>
      </c>
      <c r="K117" s="31">
        <v>1436.75</v>
      </c>
      <c r="L117" s="31">
        <v>1400</v>
      </c>
      <c r="M117" s="31">
        <v>371.13815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4189.05</v>
      </c>
      <c r="D118" s="36">
        <v>4171.083333333333</v>
      </c>
      <c r="E118" s="36">
        <v>4124.3666666666659</v>
      </c>
      <c r="F118" s="36">
        <v>4059.6833333333325</v>
      </c>
      <c r="G118" s="36">
        <v>4012.9666666666653</v>
      </c>
      <c r="H118" s="36">
        <v>4235.7666666666664</v>
      </c>
      <c r="I118" s="36">
        <v>4282.4833333333336</v>
      </c>
      <c r="J118" s="36">
        <v>4347.166666666667</v>
      </c>
      <c r="K118" s="31">
        <v>4217.8</v>
      </c>
      <c r="L118" s="31">
        <v>4106.3999999999996</v>
      </c>
      <c r="M118" s="31">
        <v>18.39602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1152.1500000000001</v>
      </c>
      <c r="D119" s="36">
        <v>1179.55</v>
      </c>
      <c r="E119" s="36">
        <v>1119.1999999999998</v>
      </c>
      <c r="F119" s="36">
        <v>1086.2499999999998</v>
      </c>
      <c r="G119" s="36">
        <v>1025.8999999999996</v>
      </c>
      <c r="H119" s="36">
        <v>1212.5</v>
      </c>
      <c r="I119" s="36">
        <v>1272.8499999999999</v>
      </c>
      <c r="J119" s="36">
        <v>1305.8000000000002</v>
      </c>
      <c r="K119" s="31">
        <v>1239.9000000000001</v>
      </c>
      <c r="L119" s="31">
        <v>1146.5999999999999</v>
      </c>
      <c r="M119" s="31">
        <v>24.219580000000001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613</v>
      </c>
      <c r="D120" s="36">
        <v>614.13333333333333</v>
      </c>
      <c r="E120" s="36">
        <v>598.26666666666665</v>
      </c>
      <c r="F120" s="36">
        <v>583.5333333333333</v>
      </c>
      <c r="G120" s="36">
        <v>567.66666666666663</v>
      </c>
      <c r="H120" s="36">
        <v>628.86666666666667</v>
      </c>
      <c r="I120" s="36">
        <v>644.73333333333323</v>
      </c>
      <c r="J120" s="36">
        <v>659.4666666666667</v>
      </c>
      <c r="K120" s="31">
        <v>630</v>
      </c>
      <c r="L120" s="31">
        <v>599.4</v>
      </c>
      <c r="M120" s="31">
        <v>471.81862999999998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880.55</v>
      </c>
      <c r="D121" s="36">
        <v>884.33333333333337</v>
      </c>
      <c r="E121" s="36">
        <v>873.2166666666667</v>
      </c>
      <c r="F121" s="36">
        <v>865.88333333333333</v>
      </c>
      <c r="G121" s="36">
        <v>854.76666666666665</v>
      </c>
      <c r="H121" s="36">
        <v>891.66666666666674</v>
      </c>
      <c r="I121" s="36">
        <v>902.7833333333333</v>
      </c>
      <c r="J121" s="36">
        <v>910.11666666666679</v>
      </c>
      <c r="K121" s="31">
        <v>895.45</v>
      </c>
      <c r="L121" s="31">
        <v>877</v>
      </c>
      <c r="M121" s="31">
        <v>52.497610000000002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1028.1500000000001</v>
      </c>
      <c r="D122" s="36">
        <v>1030.4666666666667</v>
      </c>
      <c r="E122" s="36">
        <v>1014.2833333333333</v>
      </c>
      <c r="F122" s="36">
        <v>1000.4166666666666</v>
      </c>
      <c r="G122" s="36">
        <v>984.23333333333323</v>
      </c>
      <c r="H122" s="36">
        <v>1044.3333333333335</v>
      </c>
      <c r="I122" s="36">
        <v>1060.5166666666669</v>
      </c>
      <c r="J122" s="36">
        <v>1074.3833333333334</v>
      </c>
      <c r="K122" s="31">
        <v>1046.6500000000001</v>
      </c>
      <c r="L122" s="31">
        <v>1016.6</v>
      </c>
      <c r="M122" s="31">
        <v>32.453789999999998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494</v>
      </c>
      <c r="D123" s="36">
        <v>498</v>
      </c>
      <c r="E123" s="36">
        <v>487</v>
      </c>
      <c r="F123" s="36">
        <v>480</v>
      </c>
      <c r="G123" s="36">
        <v>469</v>
      </c>
      <c r="H123" s="36">
        <v>505</v>
      </c>
      <c r="I123" s="36">
        <v>516</v>
      </c>
      <c r="J123" s="36">
        <v>523</v>
      </c>
      <c r="K123" s="31">
        <v>509</v>
      </c>
      <c r="L123" s="31">
        <v>491</v>
      </c>
      <c r="M123" s="31">
        <v>65.180049999999994</v>
      </c>
      <c r="N123" s="1"/>
      <c r="O123" s="1"/>
    </row>
    <row r="124" spans="1:15" ht="12.75" customHeight="1">
      <c r="A124" s="51">
        <v>115</v>
      </c>
      <c r="B124" s="53" t="s">
        <v>417</v>
      </c>
      <c r="C124" s="31">
        <v>1457.25</v>
      </c>
      <c r="D124" s="36">
        <v>1463.3333333333333</v>
      </c>
      <c r="E124" s="36">
        <v>1434.1666666666665</v>
      </c>
      <c r="F124" s="36">
        <v>1411.0833333333333</v>
      </c>
      <c r="G124" s="36">
        <v>1381.9166666666665</v>
      </c>
      <c r="H124" s="36">
        <v>1486.4166666666665</v>
      </c>
      <c r="I124" s="36">
        <v>1515.583333333333</v>
      </c>
      <c r="J124" s="36">
        <v>1538.6666666666665</v>
      </c>
      <c r="K124" s="31">
        <v>1492.5</v>
      </c>
      <c r="L124" s="31">
        <v>1440.25</v>
      </c>
      <c r="M124" s="31">
        <v>6.1986600000000003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1680.4</v>
      </c>
      <c r="D125" s="36">
        <v>1681.3166666666666</v>
      </c>
      <c r="E125" s="36">
        <v>1659.6333333333332</v>
      </c>
      <c r="F125" s="36">
        <v>1638.8666666666666</v>
      </c>
      <c r="G125" s="36">
        <v>1617.1833333333332</v>
      </c>
      <c r="H125" s="36">
        <v>1702.0833333333333</v>
      </c>
      <c r="I125" s="36">
        <v>1723.7666666666667</v>
      </c>
      <c r="J125" s="36">
        <v>1744.5333333333333</v>
      </c>
      <c r="K125" s="31">
        <v>1703</v>
      </c>
      <c r="L125" s="31">
        <v>1660.55</v>
      </c>
      <c r="M125" s="31">
        <v>128.04476</v>
      </c>
      <c r="N125" s="1"/>
      <c r="O125" s="1"/>
    </row>
    <row r="126" spans="1:15" ht="12.75" customHeight="1">
      <c r="A126" s="51">
        <v>117</v>
      </c>
      <c r="B126" s="53" t="s">
        <v>855</v>
      </c>
      <c r="C126" s="31">
        <v>152.94999999999999</v>
      </c>
      <c r="D126" s="36">
        <v>154.01666666666665</v>
      </c>
      <c r="E126" s="36">
        <v>151.2833333333333</v>
      </c>
      <c r="F126" s="36">
        <v>149.61666666666665</v>
      </c>
      <c r="G126" s="36">
        <v>146.8833333333333</v>
      </c>
      <c r="H126" s="36">
        <v>155.68333333333331</v>
      </c>
      <c r="I126" s="36">
        <v>158.41666666666666</v>
      </c>
      <c r="J126" s="36">
        <v>160.08333333333331</v>
      </c>
      <c r="K126" s="31">
        <v>156.75</v>
      </c>
      <c r="L126" s="31">
        <v>152.35</v>
      </c>
      <c r="M126" s="31">
        <v>71.968010000000007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4490.8</v>
      </c>
      <c r="D127" s="36">
        <v>4504.3</v>
      </c>
      <c r="E127" s="36">
        <v>4418.6000000000004</v>
      </c>
      <c r="F127" s="36">
        <v>4346.4000000000005</v>
      </c>
      <c r="G127" s="36">
        <v>4260.7000000000007</v>
      </c>
      <c r="H127" s="36">
        <v>4576.5</v>
      </c>
      <c r="I127" s="36">
        <v>4662.1999999999989</v>
      </c>
      <c r="J127" s="36">
        <v>4734.3999999999996</v>
      </c>
      <c r="K127" s="31">
        <v>4590</v>
      </c>
      <c r="L127" s="31">
        <v>4432.1000000000004</v>
      </c>
      <c r="M127" s="31">
        <v>3.0870500000000001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632.70000000000005</v>
      </c>
      <c r="D128" s="36">
        <v>632.33333333333337</v>
      </c>
      <c r="E128" s="36">
        <v>625.66666666666674</v>
      </c>
      <c r="F128" s="36">
        <v>618.63333333333333</v>
      </c>
      <c r="G128" s="36">
        <v>611.9666666666667</v>
      </c>
      <c r="H128" s="36">
        <v>639.36666666666679</v>
      </c>
      <c r="I128" s="36">
        <v>646.03333333333353</v>
      </c>
      <c r="J128" s="36">
        <v>653.06666666666683</v>
      </c>
      <c r="K128" s="31">
        <v>639</v>
      </c>
      <c r="L128" s="31">
        <v>625.29999999999995</v>
      </c>
      <c r="M128" s="31">
        <v>25.973939999999999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4701.8999999999996</v>
      </c>
      <c r="D129" s="36">
        <v>4719.1833333333334</v>
      </c>
      <c r="E129" s="36">
        <v>4662.7166666666672</v>
      </c>
      <c r="F129" s="36">
        <v>4623.5333333333338</v>
      </c>
      <c r="G129" s="36">
        <v>4567.0666666666675</v>
      </c>
      <c r="H129" s="36">
        <v>4758.3666666666668</v>
      </c>
      <c r="I129" s="36">
        <v>4814.8333333333321</v>
      </c>
      <c r="J129" s="36">
        <v>4854.0166666666664</v>
      </c>
      <c r="K129" s="31">
        <v>4775.6499999999996</v>
      </c>
      <c r="L129" s="31">
        <v>4680</v>
      </c>
      <c r="M129" s="31">
        <v>9.6509199999999993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3669.3</v>
      </c>
      <c r="D130" s="36">
        <v>3683.5</v>
      </c>
      <c r="E130" s="36">
        <v>3622.2</v>
      </c>
      <c r="F130" s="36">
        <v>3575.1</v>
      </c>
      <c r="G130" s="36">
        <v>3513.7999999999997</v>
      </c>
      <c r="H130" s="36">
        <v>3730.6</v>
      </c>
      <c r="I130" s="36">
        <v>3791.9</v>
      </c>
      <c r="J130" s="36">
        <v>3839</v>
      </c>
      <c r="K130" s="31">
        <v>3744.8</v>
      </c>
      <c r="L130" s="31">
        <v>3636.4</v>
      </c>
      <c r="M130" s="31">
        <v>64.323409999999996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418.95</v>
      </c>
      <c r="D131" s="36">
        <v>422.59999999999997</v>
      </c>
      <c r="E131" s="36">
        <v>412.64999999999992</v>
      </c>
      <c r="F131" s="36">
        <v>406.34999999999997</v>
      </c>
      <c r="G131" s="36">
        <v>396.39999999999992</v>
      </c>
      <c r="H131" s="36">
        <v>428.89999999999992</v>
      </c>
      <c r="I131" s="36">
        <v>438.84999999999997</v>
      </c>
      <c r="J131" s="36">
        <v>445.14999999999992</v>
      </c>
      <c r="K131" s="31">
        <v>432.55</v>
      </c>
      <c r="L131" s="31">
        <v>416.3</v>
      </c>
      <c r="M131" s="31">
        <v>15.508369999999999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1012.7</v>
      </c>
      <c r="D132" s="36">
        <v>1007.8166666666666</v>
      </c>
      <c r="E132" s="36">
        <v>997.63333333333321</v>
      </c>
      <c r="F132" s="36">
        <v>982.56666666666661</v>
      </c>
      <c r="G132" s="36">
        <v>972.38333333333321</v>
      </c>
      <c r="H132" s="36">
        <v>1022.8833333333332</v>
      </c>
      <c r="I132" s="36">
        <v>1033.0666666666666</v>
      </c>
      <c r="J132" s="36">
        <v>1048.1333333333332</v>
      </c>
      <c r="K132" s="31">
        <v>1018</v>
      </c>
      <c r="L132" s="31">
        <v>992.75</v>
      </c>
      <c r="M132" s="31">
        <v>34.325270000000003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1582.55</v>
      </c>
      <c r="D133" s="36">
        <v>1587.45</v>
      </c>
      <c r="E133" s="36">
        <v>1567.6000000000001</v>
      </c>
      <c r="F133" s="36">
        <v>1552.65</v>
      </c>
      <c r="G133" s="36">
        <v>1532.8000000000002</v>
      </c>
      <c r="H133" s="36">
        <v>1602.4</v>
      </c>
      <c r="I133" s="36">
        <v>1622.25</v>
      </c>
      <c r="J133" s="36">
        <v>1637.2</v>
      </c>
      <c r="K133" s="31">
        <v>1607.3</v>
      </c>
      <c r="L133" s="31">
        <v>1572.5</v>
      </c>
      <c r="M133" s="31">
        <v>28.974879999999999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125431.5</v>
      </c>
      <c r="D134" s="36">
        <v>125786.33333333333</v>
      </c>
      <c r="E134" s="36">
        <v>124672.71666666666</v>
      </c>
      <c r="F134" s="36">
        <v>123913.93333333333</v>
      </c>
      <c r="G134" s="36">
        <v>122800.31666666667</v>
      </c>
      <c r="H134" s="36">
        <v>126545.11666666665</v>
      </c>
      <c r="I134" s="36">
        <v>127658.73333333332</v>
      </c>
      <c r="J134" s="36">
        <v>128417.51666666665</v>
      </c>
      <c r="K134" s="31">
        <v>126899.95</v>
      </c>
      <c r="L134" s="31">
        <v>125027.55</v>
      </c>
      <c r="M134" s="31">
        <v>0.14691000000000001</v>
      </c>
      <c r="N134" s="1"/>
      <c r="O134" s="1"/>
    </row>
    <row r="135" spans="1:15" ht="12.75" customHeight="1">
      <c r="A135" s="51">
        <v>126</v>
      </c>
      <c r="B135" s="53" t="s">
        <v>430</v>
      </c>
      <c r="C135" s="31">
        <v>1377.95</v>
      </c>
      <c r="D135" s="36">
        <v>1369.3999999999999</v>
      </c>
      <c r="E135" s="36">
        <v>1339.7999999999997</v>
      </c>
      <c r="F135" s="36">
        <v>1301.6499999999999</v>
      </c>
      <c r="G135" s="36">
        <v>1272.0499999999997</v>
      </c>
      <c r="H135" s="36">
        <v>1407.5499999999997</v>
      </c>
      <c r="I135" s="36">
        <v>1437.1499999999996</v>
      </c>
      <c r="J135" s="36">
        <v>1475.2999999999997</v>
      </c>
      <c r="K135" s="31">
        <v>1399</v>
      </c>
      <c r="L135" s="31">
        <v>1331.25</v>
      </c>
      <c r="M135" s="31">
        <v>139.74207999999999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267.60000000000002</v>
      </c>
      <c r="D136" s="36">
        <v>266.65000000000003</v>
      </c>
      <c r="E136" s="36">
        <v>262.40000000000009</v>
      </c>
      <c r="F136" s="36">
        <v>257.20000000000005</v>
      </c>
      <c r="G136" s="36">
        <v>252.9500000000001</v>
      </c>
      <c r="H136" s="36">
        <v>271.85000000000008</v>
      </c>
      <c r="I136" s="36">
        <v>276.09999999999997</v>
      </c>
      <c r="J136" s="36">
        <v>281.30000000000007</v>
      </c>
      <c r="K136" s="31">
        <v>270.89999999999998</v>
      </c>
      <c r="L136" s="31">
        <v>261.45</v>
      </c>
      <c r="M136" s="31">
        <v>20.071470000000001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2506.25</v>
      </c>
      <c r="D137" s="36">
        <v>2523.5333333333333</v>
      </c>
      <c r="E137" s="36">
        <v>2477.8666666666668</v>
      </c>
      <c r="F137" s="36">
        <v>2449.4833333333336</v>
      </c>
      <c r="G137" s="36">
        <v>2403.8166666666671</v>
      </c>
      <c r="H137" s="36">
        <v>2551.9166666666665</v>
      </c>
      <c r="I137" s="36">
        <v>2597.5833333333335</v>
      </c>
      <c r="J137" s="36">
        <v>2625.9666666666662</v>
      </c>
      <c r="K137" s="31">
        <v>2569.1999999999998</v>
      </c>
      <c r="L137" s="31">
        <v>2495.15</v>
      </c>
      <c r="M137" s="31">
        <v>87.697239999999994</v>
      </c>
      <c r="N137" s="1"/>
      <c r="O137" s="1"/>
    </row>
    <row r="138" spans="1:15" ht="12.75" customHeight="1">
      <c r="A138" s="51">
        <v>129</v>
      </c>
      <c r="B138" s="53" t="s">
        <v>805</v>
      </c>
      <c r="C138" s="31">
        <v>2139.75</v>
      </c>
      <c r="D138" s="36">
        <v>2146.0833333333335</v>
      </c>
      <c r="E138" s="36">
        <v>2092.166666666667</v>
      </c>
      <c r="F138" s="36">
        <v>2044.5833333333335</v>
      </c>
      <c r="G138" s="36">
        <v>1990.666666666667</v>
      </c>
      <c r="H138" s="36">
        <v>2193.666666666667</v>
      </c>
      <c r="I138" s="36">
        <v>2247.5833333333339</v>
      </c>
      <c r="J138" s="36">
        <v>2295.166666666667</v>
      </c>
      <c r="K138" s="31">
        <v>2200</v>
      </c>
      <c r="L138" s="31">
        <v>2098.5</v>
      </c>
      <c r="M138" s="31">
        <v>136.50658999999999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595.54999999999995</v>
      </c>
      <c r="D139" s="36">
        <v>596.86666666666667</v>
      </c>
      <c r="E139" s="36">
        <v>590.23333333333335</v>
      </c>
      <c r="F139" s="36">
        <v>584.91666666666663</v>
      </c>
      <c r="G139" s="36">
        <v>578.2833333333333</v>
      </c>
      <c r="H139" s="36">
        <v>602.18333333333339</v>
      </c>
      <c r="I139" s="36">
        <v>608.81666666666683</v>
      </c>
      <c r="J139" s="36">
        <v>614.13333333333344</v>
      </c>
      <c r="K139" s="31">
        <v>603.5</v>
      </c>
      <c r="L139" s="31">
        <v>591.54999999999995</v>
      </c>
      <c r="M139" s="31">
        <v>43.036239999999999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12399.3</v>
      </c>
      <c r="D140" s="36">
        <v>12454.216666666667</v>
      </c>
      <c r="E140" s="36">
        <v>12275.083333333334</v>
      </c>
      <c r="F140" s="36">
        <v>12150.866666666667</v>
      </c>
      <c r="G140" s="36">
        <v>11971.733333333334</v>
      </c>
      <c r="H140" s="36">
        <v>12578.433333333334</v>
      </c>
      <c r="I140" s="36">
        <v>12757.566666666666</v>
      </c>
      <c r="J140" s="36">
        <v>12881.783333333335</v>
      </c>
      <c r="K140" s="31">
        <v>12633.35</v>
      </c>
      <c r="L140" s="31">
        <v>12330</v>
      </c>
      <c r="M140" s="31">
        <v>9.0830400000000004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918.15</v>
      </c>
      <c r="D141" s="36">
        <v>920.19999999999993</v>
      </c>
      <c r="E141" s="36">
        <v>907.09999999999991</v>
      </c>
      <c r="F141" s="36">
        <v>896.05</v>
      </c>
      <c r="G141" s="36">
        <v>882.94999999999993</v>
      </c>
      <c r="H141" s="36">
        <v>931.24999999999989</v>
      </c>
      <c r="I141" s="36">
        <v>944.35</v>
      </c>
      <c r="J141" s="36">
        <v>955.39999999999986</v>
      </c>
      <c r="K141" s="31">
        <v>933.3</v>
      </c>
      <c r="L141" s="31">
        <v>909.15</v>
      </c>
      <c r="M141" s="31">
        <v>11.39664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751.8</v>
      </c>
      <c r="D142" s="36">
        <v>759.43333333333328</v>
      </c>
      <c r="E142" s="36">
        <v>735.46666666666658</v>
      </c>
      <c r="F142" s="36">
        <v>719.13333333333333</v>
      </c>
      <c r="G142" s="36">
        <v>695.16666666666663</v>
      </c>
      <c r="H142" s="36">
        <v>775.76666666666654</v>
      </c>
      <c r="I142" s="36">
        <v>799.73333333333323</v>
      </c>
      <c r="J142" s="36">
        <v>816.06666666666649</v>
      </c>
      <c r="K142" s="31">
        <v>783.4</v>
      </c>
      <c r="L142" s="31">
        <v>743.1</v>
      </c>
      <c r="M142" s="31">
        <v>55.235370000000003</v>
      </c>
      <c r="N142" s="1"/>
      <c r="O142" s="1"/>
    </row>
    <row r="143" spans="1:15" ht="12.75" customHeight="1">
      <c r="A143" s="51">
        <v>134</v>
      </c>
      <c r="B143" s="53" t="s">
        <v>435</v>
      </c>
      <c r="C143" s="31">
        <v>3184.05</v>
      </c>
      <c r="D143" s="36">
        <v>3219.9833333333336</v>
      </c>
      <c r="E143" s="36">
        <v>3106.0666666666671</v>
      </c>
      <c r="F143" s="36">
        <v>3028.0833333333335</v>
      </c>
      <c r="G143" s="36">
        <v>2914.166666666667</v>
      </c>
      <c r="H143" s="36">
        <v>3297.9666666666672</v>
      </c>
      <c r="I143" s="36">
        <v>3411.8833333333332</v>
      </c>
      <c r="J143" s="36">
        <v>3489.8666666666672</v>
      </c>
      <c r="K143" s="31">
        <v>3333.9</v>
      </c>
      <c r="L143" s="31">
        <v>3142</v>
      </c>
      <c r="M143" s="31">
        <v>38.124670000000002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67.650000000000006</v>
      </c>
      <c r="D144" s="36">
        <v>67.45</v>
      </c>
      <c r="E144" s="36">
        <v>66.900000000000006</v>
      </c>
      <c r="F144" s="36">
        <v>66.150000000000006</v>
      </c>
      <c r="G144" s="36">
        <v>65.600000000000009</v>
      </c>
      <c r="H144" s="36">
        <v>68.2</v>
      </c>
      <c r="I144" s="36">
        <v>68.749999999999986</v>
      </c>
      <c r="J144" s="36">
        <v>69.5</v>
      </c>
      <c r="K144" s="31">
        <v>68</v>
      </c>
      <c r="L144" s="31">
        <v>66.7</v>
      </c>
      <c r="M144" s="31">
        <v>57.778799999999997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2284.1</v>
      </c>
      <c r="D145" s="36">
        <v>2298.2666666666669</v>
      </c>
      <c r="E145" s="36">
        <v>2261.5333333333338</v>
      </c>
      <c r="F145" s="36">
        <v>2238.9666666666667</v>
      </c>
      <c r="G145" s="36">
        <v>2202.2333333333336</v>
      </c>
      <c r="H145" s="36">
        <v>2320.8333333333339</v>
      </c>
      <c r="I145" s="36">
        <v>2357.5666666666666</v>
      </c>
      <c r="J145" s="36">
        <v>2380.1333333333341</v>
      </c>
      <c r="K145" s="31">
        <v>2335</v>
      </c>
      <c r="L145" s="31">
        <v>2275.6999999999998</v>
      </c>
      <c r="M145" s="31">
        <v>3.77956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1683.45</v>
      </c>
      <c r="D146" s="36">
        <v>1700.9333333333334</v>
      </c>
      <c r="E146" s="36">
        <v>1657.2666666666669</v>
      </c>
      <c r="F146" s="36">
        <v>1631.0833333333335</v>
      </c>
      <c r="G146" s="36">
        <v>1587.416666666667</v>
      </c>
      <c r="H146" s="36">
        <v>1727.1166666666668</v>
      </c>
      <c r="I146" s="36">
        <v>1770.7833333333333</v>
      </c>
      <c r="J146" s="36">
        <v>1796.9666666666667</v>
      </c>
      <c r="K146" s="31">
        <v>1744.6</v>
      </c>
      <c r="L146" s="31">
        <v>1674.75</v>
      </c>
      <c r="M146" s="31">
        <v>23.336749999999999</v>
      </c>
      <c r="N146" s="1"/>
      <c r="O146" s="1"/>
    </row>
    <row r="147" spans="1:15" ht="12.75" customHeight="1">
      <c r="A147" s="51">
        <v>142</v>
      </c>
      <c r="B147" s="53" t="s">
        <v>442</v>
      </c>
      <c r="C147" s="31">
        <v>107.25</v>
      </c>
      <c r="D147" s="36">
        <v>106.36666666666667</v>
      </c>
      <c r="E147" s="36">
        <v>102.28333333333335</v>
      </c>
      <c r="F147" s="36">
        <v>97.316666666666677</v>
      </c>
      <c r="G147" s="36">
        <v>93.233333333333348</v>
      </c>
      <c r="H147" s="36">
        <v>111.33333333333334</v>
      </c>
      <c r="I147" s="36">
        <v>115.41666666666666</v>
      </c>
      <c r="J147" s="36">
        <v>120.38333333333334</v>
      </c>
      <c r="K147" s="31">
        <v>110.45</v>
      </c>
      <c r="L147" s="31">
        <v>101.4</v>
      </c>
      <c r="M147" s="31">
        <v>5969.9612900000002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260.14999999999998</v>
      </c>
      <c r="D148" s="36">
        <v>257.40000000000003</v>
      </c>
      <c r="E148" s="36">
        <v>252.95000000000005</v>
      </c>
      <c r="F148" s="36">
        <v>245.75</v>
      </c>
      <c r="G148" s="36">
        <v>241.3</v>
      </c>
      <c r="H148" s="36">
        <v>264.60000000000008</v>
      </c>
      <c r="I148" s="36">
        <v>269.05</v>
      </c>
      <c r="J148" s="36">
        <v>276.25000000000011</v>
      </c>
      <c r="K148" s="31">
        <v>261.85000000000002</v>
      </c>
      <c r="L148" s="31">
        <v>250.2</v>
      </c>
      <c r="M148" s="31">
        <v>245.96856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359</v>
      </c>
      <c r="D149" s="36">
        <v>360.38333333333338</v>
      </c>
      <c r="E149" s="36">
        <v>354.11666666666679</v>
      </c>
      <c r="F149" s="36">
        <v>349.23333333333341</v>
      </c>
      <c r="G149" s="36">
        <v>342.96666666666681</v>
      </c>
      <c r="H149" s="36">
        <v>365.26666666666677</v>
      </c>
      <c r="I149" s="36">
        <v>371.5333333333333</v>
      </c>
      <c r="J149" s="36">
        <v>376.41666666666674</v>
      </c>
      <c r="K149" s="31">
        <v>366.65</v>
      </c>
      <c r="L149" s="31">
        <v>355.5</v>
      </c>
      <c r="M149" s="31">
        <v>305.15611999999999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3187.4</v>
      </c>
      <c r="D150" s="36">
        <v>3209.3666666666663</v>
      </c>
      <c r="E150" s="36">
        <v>3153.7333333333327</v>
      </c>
      <c r="F150" s="36">
        <v>3120.0666666666662</v>
      </c>
      <c r="G150" s="36">
        <v>3064.4333333333325</v>
      </c>
      <c r="H150" s="36">
        <v>3243.0333333333328</v>
      </c>
      <c r="I150" s="36">
        <v>3298.666666666667</v>
      </c>
      <c r="J150" s="36">
        <v>3332.333333333333</v>
      </c>
      <c r="K150" s="31">
        <v>3265</v>
      </c>
      <c r="L150" s="31">
        <v>3175.7</v>
      </c>
      <c r="M150" s="31">
        <v>1.3288800000000001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2354.9</v>
      </c>
      <c r="D151" s="36">
        <v>2375.1666666666665</v>
      </c>
      <c r="E151" s="36">
        <v>2324.7333333333331</v>
      </c>
      <c r="F151" s="36">
        <v>2294.5666666666666</v>
      </c>
      <c r="G151" s="36">
        <v>2244.1333333333332</v>
      </c>
      <c r="H151" s="36">
        <v>2405.333333333333</v>
      </c>
      <c r="I151" s="36">
        <v>2455.7666666666664</v>
      </c>
      <c r="J151" s="36">
        <v>2485.9333333333329</v>
      </c>
      <c r="K151" s="31">
        <v>2425.6</v>
      </c>
      <c r="L151" s="31">
        <v>2345</v>
      </c>
      <c r="M151" s="31">
        <v>25.329730000000001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1819.65</v>
      </c>
      <c r="D152" s="36">
        <v>1829.3333333333333</v>
      </c>
      <c r="E152" s="36">
        <v>1790.3166666666666</v>
      </c>
      <c r="F152" s="36">
        <v>1760.9833333333333</v>
      </c>
      <c r="G152" s="36">
        <v>1721.9666666666667</v>
      </c>
      <c r="H152" s="36">
        <v>1858.6666666666665</v>
      </c>
      <c r="I152" s="36">
        <v>1897.6833333333334</v>
      </c>
      <c r="J152" s="36">
        <v>1927.0166666666664</v>
      </c>
      <c r="K152" s="31">
        <v>1868.35</v>
      </c>
      <c r="L152" s="31">
        <v>1800</v>
      </c>
      <c r="M152" s="31">
        <v>12.36595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264.35000000000002</v>
      </c>
      <c r="D153" s="36">
        <v>265.26666666666665</v>
      </c>
      <c r="E153" s="36">
        <v>262.08333333333331</v>
      </c>
      <c r="F153" s="36">
        <v>259.81666666666666</v>
      </c>
      <c r="G153" s="36">
        <v>256.63333333333333</v>
      </c>
      <c r="H153" s="36">
        <v>267.5333333333333</v>
      </c>
      <c r="I153" s="36">
        <v>270.7166666666667</v>
      </c>
      <c r="J153" s="36">
        <v>272.98333333333329</v>
      </c>
      <c r="K153" s="31">
        <v>268.45</v>
      </c>
      <c r="L153" s="31">
        <v>263</v>
      </c>
      <c r="M153" s="31">
        <v>241.67379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635.70000000000005</v>
      </c>
      <c r="D154" s="36">
        <v>630.86666666666667</v>
      </c>
      <c r="E154" s="36">
        <v>622.93333333333339</v>
      </c>
      <c r="F154" s="36">
        <v>610.16666666666674</v>
      </c>
      <c r="G154" s="36">
        <v>602.23333333333346</v>
      </c>
      <c r="H154" s="36">
        <v>643.63333333333333</v>
      </c>
      <c r="I154" s="36">
        <v>651.56666666666649</v>
      </c>
      <c r="J154" s="36">
        <v>664.33333333333326</v>
      </c>
      <c r="K154" s="31">
        <v>638.79999999999995</v>
      </c>
      <c r="L154" s="31">
        <v>618.1</v>
      </c>
      <c r="M154" s="31">
        <v>19.196650000000002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360.75</v>
      </c>
      <c r="D155" s="36">
        <v>371.84999999999997</v>
      </c>
      <c r="E155" s="36">
        <v>347.44999999999993</v>
      </c>
      <c r="F155" s="36">
        <v>334.15</v>
      </c>
      <c r="G155" s="36">
        <v>309.74999999999994</v>
      </c>
      <c r="H155" s="36">
        <v>385.14999999999992</v>
      </c>
      <c r="I155" s="36">
        <v>409.5499999999999</v>
      </c>
      <c r="J155" s="36">
        <v>422.84999999999991</v>
      </c>
      <c r="K155" s="31">
        <v>396.25</v>
      </c>
      <c r="L155" s="31">
        <v>358.55</v>
      </c>
      <c r="M155" s="31">
        <v>440.68826000000001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1294.4000000000001</v>
      </c>
      <c r="D156" s="36">
        <v>1277.8666666666668</v>
      </c>
      <c r="E156" s="36">
        <v>1210.7333333333336</v>
      </c>
      <c r="F156" s="36">
        <v>1127.0666666666668</v>
      </c>
      <c r="G156" s="36">
        <v>1059.9333333333336</v>
      </c>
      <c r="H156" s="36">
        <v>1361.5333333333335</v>
      </c>
      <c r="I156" s="36">
        <v>1428.6666666666667</v>
      </c>
      <c r="J156" s="36">
        <v>1512.3333333333335</v>
      </c>
      <c r="K156" s="31">
        <v>1345</v>
      </c>
      <c r="L156" s="31">
        <v>1194.2</v>
      </c>
      <c r="M156" s="31">
        <v>387.66408999999999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3539.7</v>
      </c>
      <c r="D157" s="36">
        <v>3543.0333333333333</v>
      </c>
      <c r="E157" s="36">
        <v>3508.0666666666666</v>
      </c>
      <c r="F157" s="36">
        <v>3476.4333333333334</v>
      </c>
      <c r="G157" s="36">
        <v>3441.4666666666667</v>
      </c>
      <c r="H157" s="36">
        <v>3574.6666666666665</v>
      </c>
      <c r="I157" s="36">
        <v>3609.6333333333328</v>
      </c>
      <c r="J157" s="36">
        <v>3641.2666666666664</v>
      </c>
      <c r="K157" s="31">
        <v>3578</v>
      </c>
      <c r="L157" s="31">
        <v>3511.4</v>
      </c>
      <c r="M157" s="31">
        <v>12.527469999999999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35954.699999999997</v>
      </c>
      <c r="D158" s="36">
        <v>36421.466666666667</v>
      </c>
      <c r="E158" s="36">
        <v>35264.283333333333</v>
      </c>
      <c r="F158" s="36">
        <v>34573.866666666669</v>
      </c>
      <c r="G158" s="36">
        <v>33416.683333333334</v>
      </c>
      <c r="H158" s="36">
        <v>37111.883333333331</v>
      </c>
      <c r="I158" s="36">
        <v>38269.066666666666</v>
      </c>
      <c r="J158" s="36">
        <v>38959.48333333333</v>
      </c>
      <c r="K158" s="31">
        <v>37578.65</v>
      </c>
      <c r="L158" s="31">
        <v>35731.050000000003</v>
      </c>
      <c r="M158" s="31">
        <v>0.59479000000000004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1430.1</v>
      </c>
      <c r="D159" s="36">
        <v>1428.0333333333335</v>
      </c>
      <c r="E159" s="36">
        <v>1411.0666666666671</v>
      </c>
      <c r="F159" s="36">
        <v>1392.0333333333335</v>
      </c>
      <c r="G159" s="36">
        <v>1375.0666666666671</v>
      </c>
      <c r="H159" s="36">
        <v>1447.0666666666671</v>
      </c>
      <c r="I159" s="36">
        <v>1464.0333333333338</v>
      </c>
      <c r="J159" s="36">
        <v>1483.0666666666671</v>
      </c>
      <c r="K159" s="31">
        <v>1445</v>
      </c>
      <c r="L159" s="31">
        <v>1409</v>
      </c>
      <c r="M159" s="31">
        <v>4.6617600000000001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3410.5</v>
      </c>
      <c r="D160" s="36">
        <v>3451.8166666666671</v>
      </c>
      <c r="E160" s="36">
        <v>3358.6833333333343</v>
      </c>
      <c r="F160" s="36">
        <v>3306.8666666666672</v>
      </c>
      <c r="G160" s="36">
        <v>3213.7333333333345</v>
      </c>
      <c r="H160" s="36">
        <v>3503.6333333333341</v>
      </c>
      <c r="I160" s="36">
        <v>3596.7666666666664</v>
      </c>
      <c r="J160" s="36">
        <v>3648.5833333333339</v>
      </c>
      <c r="K160" s="31">
        <v>3544.95</v>
      </c>
      <c r="L160" s="31">
        <v>3400</v>
      </c>
      <c r="M160" s="31">
        <v>8.9892599999999998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297.35000000000002</v>
      </c>
      <c r="D161" s="36">
        <v>295.91666666666669</v>
      </c>
      <c r="E161" s="36">
        <v>293.03333333333336</v>
      </c>
      <c r="F161" s="36">
        <v>288.7166666666667</v>
      </c>
      <c r="G161" s="36">
        <v>285.83333333333337</v>
      </c>
      <c r="H161" s="36">
        <v>300.23333333333335</v>
      </c>
      <c r="I161" s="36">
        <v>303.11666666666667</v>
      </c>
      <c r="J161" s="36">
        <v>307.43333333333334</v>
      </c>
      <c r="K161" s="31">
        <v>298.8</v>
      </c>
      <c r="L161" s="31">
        <v>291.60000000000002</v>
      </c>
      <c r="M161" s="31">
        <v>91.130830000000003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2969.5</v>
      </c>
      <c r="D162" s="36">
        <v>2962.7833333333333</v>
      </c>
      <c r="E162" s="36">
        <v>2926.7166666666667</v>
      </c>
      <c r="F162" s="36">
        <v>2883.9333333333334</v>
      </c>
      <c r="G162" s="36">
        <v>2847.8666666666668</v>
      </c>
      <c r="H162" s="36">
        <v>3005.5666666666666</v>
      </c>
      <c r="I162" s="36">
        <v>3041.6333333333332</v>
      </c>
      <c r="J162" s="36">
        <v>3084.4166666666665</v>
      </c>
      <c r="K162" s="31">
        <v>2998.85</v>
      </c>
      <c r="L162" s="31">
        <v>2920</v>
      </c>
      <c r="M162" s="31">
        <v>12.373329999999999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794.85</v>
      </c>
      <c r="D163" s="36">
        <v>798.55000000000007</v>
      </c>
      <c r="E163" s="36">
        <v>787.30000000000018</v>
      </c>
      <c r="F163" s="36">
        <v>779.75000000000011</v>
      </c>
      <c r="G163" s="36">
        <v>768.50000000000023</v>
      </c>
      <c r="H163" s="36">
        <v>806.10000000000014</v>
      </c>
      <c r="I163" s="36">
        <v>817.34999999999991</v>
      </c>
      <c r="J163" s="36">
        <v>824.90000000000009</v>
      </c>
      <c r="K163" s="31">
        <v>809.8</v>
      </c>
      <c r="L163" s="31">
        <v>791</v>
      </c>
      <c r="M163" s="31">
        <v>10.631360000000001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6741.65</v>
      </c>
      <c r="D164" s="36">
        <v>6738.4000000000005</v>
      </c>
      <c r="E164" s="36">
        <v>6624.8000000000011</v>
      </c>
      <c r="F164" s="36">
        <v>6507.9500000000007</v>
      </c>
      <c r="G164" s="36">
        <v>6394.3500000000013</v>
      </c>
      <c r="H164" s="36">
        <v>6855.2500000000009</v>
      </c>
      <c r="I164" s="36">
        <v>6968.8500000000013</v>
      </c>
      <c r="J164" s="36">
        <v>7085.7000000000007</v>
      </c>
      <c r="K164" s="31">
        <v>6852</v>
      </c>
      <c r="L164" s="31">
        <v>6621.55</v>
      </c>
      <c r="M164" s="31">
        <v>11.18735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449.1</v>
      </c>
      <c r="D165" s="36">
        <v>447.5333333333333</v>
      </c>
      <c r="E165" s="36">
        <v>442.66666666666663</v>
      </c>
      <c r="F165" s="36">
        <v>436.23333333333335</v>
      </c>
      <c r="G165" s="36">
        <v>431.36666666666667</v>
      </c>
      <c r="H165" s="36">
        <v>453.96666666666658</v>
      </c>
      <c r="I165" s="36">
        <v>458.83333333333326</v>
      </c>
      <c r="J165" s="36">
        <v>465.26666666666654</v>
      </c>
      <c r="K165" s="31">
        <v>452.4</v>
      </c>
      <c r="L165" s="31">
        <v>441.1</v>
      </c>
      <c r="M165" s="31">
        <v>8.0379699999999996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492.45</v>
      </c>
      <c r="D166" s="36">
        <v>494.73333333333335</v>
      </c>
      <c r="E166" s="36">
        <v>477.2166666666667</v>
      </c>
      <c r="F166" s="36">
        <v>461.98333333333335</v>
      </c>
      <c r="G166" s="36">
        <v>444.4666666666667</v>
      </c>
      <c r="H166" s="36">
        <v>509.9666666666667</v>
      </c>
      <c r="I166" s="36">
        <v>527.48333333333335</v>
      </c>
      <c r="J166" s="36">
        <v>542.7166666666667</v>
      </c>
      <c r="K166" s="31">
        <v>512.25</v>
      </c>
      <c r="L166" s="31">
        <v>479.5</v>
      </c>
      <c r="M166" s="31">
        <v>316.53901000000002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310</v>
      </c>
      <c r="D167" s="36">
        <v>309.06666666666666</v>
      </c>
      <c r="E167" s="36">
        <v>306.63333333333333</v>
      </c>
      <c r="F167" s="36">
        <v>303.26666666666665</v>
      </c>
      <c r="G167" s="36">
        <v>300.83333333333331</v>
      </c>
      <c r="H167" s="36">
        <v>312.43333333333334</v>
      </c>
      <c r="I167" s="36">
        <v>314.86666666666662</v>
      </c>
      <c r="J167" s="36">
        <v>318.23333333333335</v>
      </c>
      <c r="K167" s="31">
        <v>311.5</v>
      </c>
      <c r="L167" s="31">
        <v>305.7</v>
      </c>
      <c r="M167" s="31">
        <v>369.29442999999998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1597.55</v>
      </c>
      <c r="D168" s="36">
        <v>1594.7666666666664</v>
      </c>
      <c r="E168" s="36">
        <v>1564.6333333333328</v>
      </c>
      <c r="F168" s="36">
        <v>1531.7166666666662</v>
      </c>
      <c r="G168" s="36">
        <v>1501.5833333333326</v>
      </c>
      <c r="H168" s="36">
        <v>1627.6833333333329</v>
      </c>
      <c r="I168" s="36">
        <v>1657.8166666666666</v>
      </c>
      <c r="J168" s="36">
        <v>1690.7333333333331</v>
      </c>
      <c r="K168" s="31">
        <v>1624.9</v>
      </c>
      <c r="L168" s="31">
        <v>1561.85</v>
      </c>
      <c r="M168" s="31">
        <v>15.29688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15971.45</v>
      </c>
      <c r="D169" s="36">
        <v>16003.816666666666</v>
      </c>
      <c r="E169" s="36">
        <v>15627.633333333331</v>
      </c>
      <c r="F169" s="36">
        <v>15283.816666666666</v>
      </c>
      <c r="G169" s="36">
        <v>14907.633333333331</v>
      </c>
      <c r="H169" s="36">
        <v>16347.633333333331</v>
      </c>
      <c r="I169" s="36">
        <v>16723.816666666666</v>
      </c>
      <c r="J169" s="36">
        <v>17067.633333333331</v>
      </c>
      <c r="K169" s="31">
        <v>16380</v>
      </c>
      <c r="L169" s="31">
        <v>15660</v>
      </c>
      <c r="M169" s="31">
        <v>9.3100000000000002E-2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129.44999999999999</v>
      </c>
      <c r="D170" s="36">
        <v>128.5</v>
      </c>
      <c r="E170" s="36">
        <v>127</v>
      </c>
      <c r="F170" s="36">
        <v>124.55</v>
      </c>
      <c r="G170" s="36">
        <v>123.05</v>
      </c>
      <c r="H170" s="36">
        <v>130.94999999999999</v>
      </c>
      <c r="I170" s="36">
        <v>132.44999999999999</v>
      </c>
      <c r="J170" s="36">
        <v>134.9</v>
      </c>
      <c r="K170" s="31">
        <v>130</v>
      </c>
      <c r="L170" s="31">
        <v>126.05</v>
      </c>
      <c r="M170" s="31">
        <v>743.03548000000001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537.75</v>
      </c>
      <c r="D171" s="36">
        <v>540.41666666666663</v>
      </c>
      <c r="E171" s="36">
        <v>522.93333333333328</v>
      </c>
      <c r="F171" s="36">
        <v>508.11666666666667</v>
      </c>
      <c r="G171" s="36">
        <v>490.63333333333333</v>
      </c>
      <c r="H171" s="36">
        <v>555.23333333333323</v>
      </c>
      <c r="I171" s="36">
        <v>572.71666666666658</v>
      </c>
      <c r="J171" s="36">
        <v>587.53333333333319</v>
      </c>
      <c r="K171" s="31">
        <v>557.9</v>
      </c>
      <c r="L171" s="31">
        <v>525.6</v>
      </c>
      <c r="M171" s="31">
        <v>258.90354000000002</v>
      </c>
      <c r="N171" s="1"/>
      <c r="O171" s="1"/>
    </row>
    <row r="172" spans="1:15" ht="12.75" customHeight="1">
      <c r="A172" s="51">
        <v>167</v>
      </c>
      <c r="B172" s="53" t="s">
        <v>462</v>
      </c>
      <c r="C172" s="31">
        <v>381.7</v>
      </c>
      <c r="D172" s="36">
        <v>378.66666666666669</v>
      </c>
      <c r="E172" s="36">
        <v>369.93333333333339</v>
      </c>
      <c r="F172" s="36">
        <v>358.16666666666669</v>
      </c>
      <c r="G172" s="36">
        <v>349.43333333333339</v>
      </c>
      <c r="H172" s="36">
        <v>390.43333333333339</v>
      </c>
      <c r="I172" s="36">
        <v>399.16666666666663</v>
      </c>
      <c r="J172" s="36">
        <v>410.93333333333339</v>
      </c>
      <c r="K172" s="31">
        <v>387.4</v>
      </c>
      <c r="L172" s="31">
        <v>366.9</v>
      </c>
      <c r="M172" s="31">
        <v>308.97721999999999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2860.8</v>
      </c>
      <c r="D173" s="36">
        <v>2863.2666666666664</v>
      </c>
      <c r="E173" s="36">
        <v>2842.0333333333328</v>
      </c>
      <c r="F173" s="36">
        <v>2823.2666666666664</v>
      </c>
      <c r="G173" s="36">
        <v>2802.0333333333328</v>
      </c>
      <c r="H173" s="36">
        <v>2882.0333333333328</v>
      </c>
      <c r="I173" s="36">
        <v>2903.2666666666664</v>
      </c>
      <c r="J173" s="36">
        <v>2922.0333333333328</v>
      </c>
      <c r="K173" s="31">
        <v>2884.5</v>
      </c>
      <c r="L173" s="31">
        <v>2844.5</v>
      </c>
      <c r="M173" s="31">
        <v>155.34916000000001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692.1</v>
      </c>
      <c r="D174" s="36">
        <v>693.66666666666663</v>
      </c>
      <c r="E174" s="36">
        <v>687.43333333333328</v>
      </c>
      <c r="F174" s="36">
        <v>682.76666666666665</v>
      </c>
      <c r="G174" s="36">
        <v>676.5333333333333</v>
      </c>
      <c r="H174" s="36">
        <v>698.33333333333326</v>
      </c>
      <c r="I174" s="36">
        <v>704.56666666666661</v>
      </c>
      <c r="J174" s="36">
        <v>709.23333333333323</v>
      </c>
      <c r="K174" s="31">
        <v>699.9</v>
      </c>
      <c r="L174" s="31">
        <v>689</v>
      </c>
      <c r="M174" s="31">
        <v>16.41581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1386.4</v>
      </c>
      <c r="D175" s="36">
        <v>1386.7166666666665</v>
      </c>
      <c r="E175" s="36">
        <v>1372.2833333333328</v>
      </c>
      <c r="F175" s="36">
        <v>1358.1666666666663</v>
      </c>
      <c r="G175" s="36">
        <v>1343.7333333333327</v>
      </c>
      <c r="H175" s="36">
        <v>1400.833333333333</v>
      </c>
      <c r="I175" s="36">
        <v>1415.2666666666669</v>
      </c>
      <c r="J175" s="36">
        <v>1429.3833333333332</v>
      </c>
      <c r="K175" s="31">
        <v>1401.15</v>
      </c>
      <c r="L175" s="31">
        <v>1372.6</v>
      </c>
      <c r="M175" s="31">
        <v>25.590599999999998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2211.35</v>
      </c>
      <c r="D176" s="36">
        <v>2209.3166666666666</v>
      </c>
      <c r="E176" s="36">
        <v>2184.4833333333331</v>
      </c>
      <c r="F176" s="36">
        <v>2157.6166666666663</v>
      </c>
      <c r="G176" s="36">
        <v>2132.7833333333328</v>
      </c>
      <c r="H176" s="36">
        <v>2236.1833333333334</v>
      </c>
      <c r="I176" s="36">
        <v>2261.0166666666673</v>
      </c>
      <c r="J176" s="36">
        <v>2287.8833333333337</v>
      </c>
      <c r="K176" s="31">
        <v>2234.15</v>
      </c>
      <c r="L176" s="31">
        <v>2182.4499999999998</v>
      </c>
      <c r="M176" s="31">
        <v>14.075609999999999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151.25</v>
      </c>
      <c r="D177" s="36">
        <v>152.73333333333332</v>
      </c>
      <c r="E177" s="36">
        <v>148.51666666666665</v>
      </c>
      <c r="F177" s="36">
        <v>145.78333333333333</v>
      </c>
      <c r="G177" s="36">
        <v>141.56666666666666</v>
      </c>
      <c r="H177" s="36">
        <v>155.46666666666664</v>
      </c>
      <c r="I177" s="36">
        <v>159.68333333333328</v>
      </c>
      <c r="J177" s="36">
        <v>162.41666666666663</v>
      </c>
      <c r="K177" s="31">
        <v>156.94999999999999</v>
      </c>
      <c r="L177" s="31">
        <v>150</v>
      </c>
      <c r="M177" s="31">
        <v>742.05447000000004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24680.6</v>
      </c>
      <c r="D178" s="36">
        <v>24903.350000000002</v>
      </c>
      <c r="E178" s="36">
        <v>24381.700000000004</v>
      </c>
      <c r="F178" s="36">
        <v>24082.800000000003</v>
      </c>
      <c r="G178" s="36">
        <v>23561.150000000005</v>
      </c>
      <c r="H178" s="36">
        <v>25202.250000000004</v>
      </c>
      <c r="I178" s="36">
        <v>25723.900000000005</v>
      </c>
      <c r="J178" s="36">
        <v>26022.800000000003</v>
      </c>
      <c r="K178" s="31">
        <v>25425</v>
      </c>
      <c r="L178" s="31">
        <v>24604.45</v>
      </c>
      <c r="M178" s="31">
        <v>0.75751000000000002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2354.0500000000002</v>
      </c>
      <c r="D179" s="36">
        <v>2351.6833333333329</v>
      </c>
      <c r="E179" s="36">
        <v>2316.016666666666</v>
      </c>
      <c r="F179" s="36">
        <v>2277.9833333333331</v>
      </c>
      <c r="G179" s="36">
        <v>2242.3166666666662</v>
      </c>
      <c r="H179" s="36">
        <v>2389.7166666666658</v>
      </c>
      <c r="I179" s="36">
        <v>2425.3833333333328</v>
      </c>
      <c r="J179" s="36">
        <v>2463.4166666666656</v>
      </c>
      <c r="K179" s="31">
        <v>2387.35</v>
      </c>
      <c r="L179" s="31">
        <v>2313.65</v>
      </c>
      <c r="M179" s="31">
        <v>25.832909999999998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6967.95</v>
      </c>
      <c r="D180" s="36">
        <v>6984.0333333333328</v>
      </c>
      <c r="E180" s="36">
        <v>6905.9666666666653</v>
      </c>
      <c r="F180" s="36">
        <v>6843.9833333333327</v>
      </c>
      <c r="G180" s="36">
        <v>6765.9166666666652</v>
      </c>
      <c r="H180" s="36">
        <v>7046.0166666666655</v>
      </c>
      <c r="I180" s="36">
        <v>7124.083333333333</v>
      </c>
      <c r="J180" s="36">
        <v>7186.0666666666657</v>
      </c>
      <c r="K180" s="31">
        <v>7062.1</v>
      </c>
      <c r="L180" s="31">
        <v>6922.05</v>
      </c>
      <c r="M180" s="31">
        <v>9.2531099999999995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651.1</v>
      </c>
      <c r="D181" s="36">
        <v>641.56666666666661</v>
      </c>
      <c r="E181" s="36">
        <v>626.13333333333321</v>
      </c>
      <c r="F181" s="36">
        <v>601.16666666666663</v>
      </c>
      <c r="G181" s="36">
        <v>585.73333333333323</v>
      </c>
      <c r="H181" s="36">
        <v>666.53333333333319</v>
      </c>
      <c r="I181" s="36">
        <v>681.96666666666658</v>
      </c>
      <c r="J181" s="36">
        <v>706.93333333333317</v>
      </c>
      <c r="K181" s="31">
        <v>657</v>
      </c>
      <c r="L181" s="31">
        <v>616.6</v>
      </c>
      <c r="M181" s="31">
        <v>68.135760000000005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830.35</v>
      </c>
      <c r="D182" s="36">
        <v>827.48333333333323</v>
      </c>
      <c r="E182" s="36">
        <v>819.96666666666647</v>
      </c>
      <c r="F182" s="36">
        <v>809.58333333333326</v>
      </c>
      <c r="G182" s="36">
        <v>802.06666666666649</v>
      </c>
      <c r="H182" s="36">
        <v>837.86666666666645</v>
      </c>
      <c r="I182" s="36">
        <v>845.3833333333331</v>
      </c>
      <c r="J182" s="36">
        <v>855.76666666666642</v>
      </c>
      <c r="K182" s="31">
        <v>835</v>
      </c>
      <c r="L182" s="31">
        <v>817.1</v>
      </c>
      <c r="M182" s="31">
        <v>222.67336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158.5</v>
      </c>
      <c r="D183" s="36">
        <v>158.83333333333334</v>
      </c>
      <c r="E183" s="36">
        <v>156.41666666666669</v>
      </c>
      <c r="F183" s="36">
        <v>154.33333333333334</v>
      </c>
      <c r="G183" s="36">
        <v>151.91666666666669</v>
      </c>
      <c r="H183" s="36">
        <v>160.91666666666669</v>
      </c>
      <c r="I183" s="36">
        <v>163.33333333333337</v>
      </c>
      <c r="J183" s="36">
        <v>165.41666666666669</v>
      </c>
      <c r="K183" s="31">
        <v>161.25</v>
      </c>
      <c r="L183" s="31">
        <v>156.75</v>
      </c>
      <c r="M183" s="31">
        <v>232.60856999999999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1459.8</v>
      </c>
      <c r="D184" s="36">
        <v>1459.7333333333333</v>
      </c>
      <c r="E184" s="36">
        <v>1440.0666666666666</v>
      </c>
      <c r="F184" s="36">
        <v>1420.3333333333333</v>
      </c>
      <c r="G184" s="36">
        <v>1400.6666666666665</v>
      </c>
      <c r="H184" s="36">
        <v>1479.4666666666667</v>
      </c>
      <c r="I184" s="36">
        <v>1499.1333333333332</v>
      </c>
      <c r="J184" s="36">
        <v>1518.8666666666668</v>
      </c>
      <c r="K184" s="31">
        <v>1479.4</v>
      </c>
      <c r="L184" s="31">
        <v>1440</v>
      </c>
      <c r="M184" s="31">
        <v>55.039239999999999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656.45</v>
      </c>
      <c r="D185" s="36">
        <v>662.6</v>
      </c>
      <c r="E185" s="36">
        <v>647.80000000000007</v>
      </c>
      <c r="F185" s="36">
        <v>639.15000000000009</v>
      </c>
      <c r="G185" s="36">
        <v>624.35000000000014</v>
      </c>
      <c r="H185" s="36">
        <v>671.25</v>
      </c>
      <c r="I185" s="36">
        <v>686.05</v>
      </c>
      <c r="J185" s="36">
        <v>694.69999999999993</v>
      </c>
      <c r="K185" s="31">
        <v>677.4</v>
      </c>
      <c r="L185" s="31">
        <v>653.95000000000005</v>
      </c>
      <c r="M185" s="31">
        <v>8.6704000000000008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672.1</v>
      </c>
      <c r="D186" s="36">
        <v>673.83333333333337</v>
      </c>
      <c r="E186" s="36">
        <v>667.81666666666672</v>
      </c>
      <c r="F186" s="36">
        <v>663.5333333333333</v>
      </c>
      <c r="G186" s="36">
        <v>657.51666666666665</v>
      </c>
      <c r="H186" s="36">
        <v>678.11666666666679</v>
      </c>
      <c r="I186" s="36">
        <v>684.13333333333344</v>
      </c>
      <c r="J186" s="36">
        <v>688.41666666666686</v>
      </c>
      <c r="K186" s="31">
        <v>679.85</v>
      </c>
      <c r="L186" s="31">
        <v>669.55</v>
      </c>
      <c r="M186" s="31">
        <v>3.99363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2179.25</v>
      </c>
      <c r="D187" s="36">
        <v>2187.9333333333334</v>
      </c>
      <c r="E187" s="36">
        <v>2137.0666666666666</v>
      </c>
      <c r="F187" s="36">
        <v>2094.8833333333332</v>
      </c>
      <c r="G187" s="36">
        <v>2044.0166666666664</v>
      </c>
      <c r="H187" s="36">
        <v>2230.1166666666668</v>
      </c>
      <c r="I187" s="36">
        <v>2280.9833333333336</v>
      </c>
      <c r="J187" s="36">
        <v>2323.166666666667</v>
      </c>
      <c r="K187" s="31">
        <v>2238.8000000000002</v>
      </c>
      <c r="L187" s="31">
        <v>2145.75</v>
      </c>
      <c r="M187" s="31">
        <v>28.144220000000001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1030.1500000000001</v>
      </c>
      <c r="D188" s="36">
        <v>1037.7</v>
      </c>
      <c r="E188" s="36">
        <v>1019.45</v>
      </c>
      <c r="F188" s="36">
        <v>1008.75</v>
      </c>
      <c r="G188" s="36">
        <v>990.5</v>
      </c>
      <c r="H188" s="36">
        <v>1048.4000000000001</v>
      </c>
      <c r="I188" s="36">
        <v>1066.6500000000001</v>
      </c>
      <c r="J188" s="36">
        <v>1077.3500000000001</v>
      </c>
      <c r="K188" s="31">
        <v>1055.95</v>
      </c>
      <c r="L188" s="31">
        <v>1027</v>
      </c>
      <c r="M188" s="31">
        <v>13.06729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1778.3</v>
      </c>
      <c r="D189" s="36">
        <v>1774.6500000000003</v>
      </c>
      <c r="E189" s="36">
        <v>1765.3000000000006</v>
      </c>
      <c r="F189" s="36">
        <v>1752.3000000000004</v>
      </c>
      <c r="G189" s="36">
        <v>1742.9500000000007</v>
      </c>
      <c r="H189" s="36">
        <v>1787.6500000000005</v>
      </c>
      <c r="I189" s="36">
        <v>1797.0000000000005</v>
      </c>
      <c r="J189" s="36">
        <v>1810.0000000000005</v>
      </c>
      <c r="K189" s="31">
        <v>1784</v>
      </c>
      <c r="L189" s="31">
        <v>1761.65</v>
      </c>
      <c r="M189" s="31">
        <v>5.9293699999999996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3670.95</v>
      </c>
      <c r="D190" s="36">
        <v>3691.5</v>
      </c>
      <c r="E190" s="36">
        <v>3633.2</v>
      </c>
      <c r="F190" s="36">
        <v>3595.45</v>
      </c>
      <c r="G190" s="36">
        <v>3537.1499999999996</v>
      </c>
      <c r="H190" s="36">
        <v>3729.25</v>
      </c>
      <c r="I190" s="36">
        <v>3787.55</v>
      </c>
      <c r="J190" s="36">
        <v>3825.3</v>
      </c>
      <c r="K190" s="31">
        <v>3749.8</v>
      </c>
      <c r="L190" s="31">
        <v>3653.75</v>
      </c>
      <c r="M190" s="31">
        <v>109.568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1060.25</v>
      </c>
      <c r="D191" s="36">
        <v>1059.7833333333335</v>
      </c>
      <c r="E191" s="36">
        <v>1048.7666666666671</v>
      </c>
      <c r="F191" s="36">
        <v>1037.2833333333335</v>
      </c>
      <c r="G191" s="36">
        <v>1026.2666666666671</v>
      </c>
      <c r="H191" s="36">
        <v>1071.2666666666671</v>
      </c>
      <c r="I191" s="36">
        <v>1082.2833333333335</v>
      </c>
      <c r="J191" s="36">
        <v>1093.7666666666671</v>
      </c>
      <c r="K191" s="31">
        <v>1070.8</v>
      </c>
      <c r="L191" s="31">
        <v>1048.3</v>
      </c>
      <c r="M191" s="31">
        <v>47.87041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6944.35</v>
      </c>
      <c r="D192" s="36">
        <v>7030.45</v>
      </c>
      <c r="E192" s="36">
        <v>6816.9</v>
      </c>
      <c r="F192" s="36">
        <v>6689.45</v>
      </c>
      <c r="G192" s="36">
        <v>6475.9</v>
      </c>
      <c r="H192" s="36">
        <v>7157.9</v>
      </c>
      <c r="I192" s="36">
        <v>7371.4500000000007</v>
      </c>
      <c r="J192" s="36">
        <v>7498.9</v>
      </c>
      <c r="K192" s="31">
        <v>7244</v>
      </c>
      <c r="L192" s="31">
        <v>6903</v>
      </c>
      <c r="M192" s="31">
        <v>5.0654599999999999</v>
      </c>
      <c r="N192" s="1"/>
      <c r="O192" s="1"/>
    </row>
    <row r="193" spans="1:15" ht="12.75" customHeight="1">
      <c r="A193" s="51">
        <v>188</v>
      </c>
      <c r="B193" s="53" t="s">
        <v>497</v>
      </c>
      <c r="C193" s="31">
        <v>618.45000000000005</v>
      </c>
      <c r="D193" s="36">
        <v>620.48333333333323</v>
      </c>
      <c r="E193" s="36">
        <v>613.81666666666649</v>
      </c>
      <c r="F193" s="36">
        <v>609.18333333333328</v>
      </c>
      <c r="G193" s="36">
        <v>602.51666666666654</v>
      </c>
      <c r="H193" s="36">
        <v>625.11666666666645</v>
      </c>
      <c r="I193" s="36">
        <v>631.78333333333319</v>
      </c>
      <c r="J193" s="36">
        <v>636.4166666666664</v>
      </c>
      <c r="K193" s="31">
        <v>627.15</v>
      </c>
      <c r="L193" s="31">
        <v>615.85</v>
      </c>
      <c r="M193" s="31">
        <v>28.494240000000001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923</v>
      </c>
      <c r="D194" s="36">
        <v>926.7833333333333</v>
      </c>
      <c r="E194" s="36">
        <v>916.31666666666661</v>
      </c>
      <c r="F194" s="36">
        <v>909.63333333333333</v>
      </c>
      <c r="G194" s="36">
        <v>899.16666666666663</v>
      </c>
      <c r="H194" s="36">
        <v>933.46666666666658</v>
      </c>
      <c r="I194" s="36">
        <v>943.93333333333328</v>
      </c>
      <c r="J194" s="36">
        <v>950.61666666666656</v>
      </c>
      <c r="K194" s="31">
        <v>937.25</v>
      </c>
      <c r="L194" s="31">
        <v>920.1</v>
      </c>
      <c r="M194" s="31">
        <v>142.89102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436.75</v>
      </c>
      <c r="D195" s="36">
        <v>433.61666666666662</v>
      </c>
      <c r="E195" s="36">
        <v>428.53333333333325</v>
      </c>
      <c r="F195" s="36">
        <v>420.31666666666661</v>
      </c>
      <c r="G195" s="36">
        <v>415.23333333333323</v>
      </c>
      <c r="H195" s="36">
        <v>441.83333333333326</v>
      </c>
      <c r="I195" s="36">
        <v>446.91666666666663</v>
      </c>
      <c r="J195" s="36">
        <v>455.13333333333327</v>
      </c>
      <c r="K195" s="31">
        <v>438.7</v>
      </c>
      <c r="L195" s="31">
        <v>425.4</v>
      </c>
      <c r="M195" s="31">
        <v>152.8597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167.2</v>
      </c>
      <c r="D196" s="36">
        <v>166.38333333333333</v>
      </c>
      <c r="E196" s="36">
        <v>164.81666666666666</v>
      </c>
      <c r="F196" s="36">
        <v>162.43333333333334</v>
      </c>
      <c r="G196" s="36">
        <v>160.86666666666667</v>
      </c>
      <c r="H196" s="36">
        <v>168.76666666666665</v>
      </c>
      <c r="I196" s="36">
        <v>170.33333333333331</v>
      </c>
      <c r="J196" s="36">
        <v>172.71666666666664</v>
      </c>
      <c r="K196" s="31">
        <v>167.95</v>
      </c>
      <c r="L196" s="31">
        <v>164</v>
      </c>
      <c r="M196" s="31">
        <v>837.13847999999996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1228.45</v>
      </c>
      <c r="D197" s="36">
        <v>1235.9166666666667</v>
      </c>
      <c r="E197" s="36">
        <v>1216.5833333333335</v>
      </c>
      <c r="F197" s="36">
        <v>1204.7166666666667</v>
      </c>
      <c r="G197" s="36">
        <v>1185.3833333333334</v>
      </c>
      <c r="H197" s="36">
        <v>1247.7833333333335</v>
      </c>
      <c r="I197" s="36">
        <v>1267.116666666667</v>
      </c>
      <c r="J197" s="36">
        <v>1278.9833333333336</v>
      </c>
      <c r="K197" s="31">
        <v>1255.25</v>
      </c>
      <c r="L197" s="31">
        <v>1224.05</v>
      </c>
      <c r="M197" s="31">
        <v>46.494489999999999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741.85</v>
      </c>
      <c r="D198" s="36">
        <v>743.33333333333337</v>
      </c>
      <c r="E198" s="36">
        <v>736.66666666666674</v>
      </c>
      <c r="F198" s="36">
        <v>731.48333333333335</v>
      </c>
      <c r="G198" s="36">
        <v>724.81666666666672</v>
      </c>
      <c r="H198" s="36">
        <v>748.51666666666677</v>
      </c>
      <c r="I198" s="36">
        <v>755.18333333333351</v>
      </c>
      <c r="J198" s="36">
        <v>760.36666666666679</v>
      </c>
      <c r="K198" s="31">
        <v>750</v>
      </c>
      <c r="L198" s="31">
        <v>738.15</v>
      </c>
      <c r="M198" s="31">
        <v>12.975099999999999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3241.9</v>
      </c>
      <c r="D199" s="36">
        <v>3262.4833333333336</v>
      </c>
      <c r="E199" s="36">
        <v>3196.166666666667</v>
      </c>
      <c r="F199" s="36">
        <v>3150.4333333333334</v>
      </c>
      <c r="G199" s="36">
        <v>3084.1166666666668</v>
      </c>
      <c r="H199" s="36">
        <v>3308.2166666666672</v>
      </c>
      <c r="I199" s="36">
        <v>3374.5333333333338</v>
      </c>
      <c r="J199" s="36">
        <v>3420.2666666666673</v>
      </c>
      <c r="K199" s="31">
        <v>3328.8</v>
      </c>
      <c r="L199" s="31">
        <v>3216.75</v>
      </c>
      <c r="M199" s="31">
        <v>25.242139999999999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2696.05</v>
      </c>
      <c r="D200" s="36">
        <v>2688.9666666666667</v>
      </c>
      <c r="E200" s="36">
        <v>2655.0833333333335</v>
      </c>
      <c r="F200" s="36">
        <v>2614.1166666666668</v>
      </c>
      <c r="G200" s="36">
        <v>2580.2333333333336</v>
      </c>
      <c r="H200" s="36">
        <v>2729.9333333333334</v>
      </c>
      <c r="I200" s="36">
        <v>2763.8166666666666</v>
      </c>
      <c r="J200" s="36">
        <v>2804.7833333333333</v>
      </c>
      <c r="K200" s="31">
        <v>2722.85</v>
      </c>
      <c r="L200" s="31">
        <v>2648</v>
      </c>
      <c r="M200" s="31">
        <v>10.019159999999999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1501.8</v>
      </c>
      <c r="D201" s="36">
        <v>1506.3</v>
      </c>
      <c r="E201" s="36">
        <v>1449.6</v>
      </c>
      <c r="F201" s="36">
        <v>1397.3999999999999</v>
      </c>
      <c r="G201" s="36">
        <v>1340.6999999999998</v>
      </c>
      <c r="H201" s="36">
        <v>1558.5</v>
      </c>
      <c r="I201" s="36">
        <v>1615.2000000000003</v>
      </c>
      <c r="J201" s="36">
        <v>1667.4</v>
      </c>
      <c r="K201" s="31">
        <v>1563</v>
      </c>
      <c r="L201" s="31">
        <v>1454.1</v>
      </c>
      <c r="M201" s="31">
        <v>239.92516000000001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4559.1499999999996</v>
      </c>
      <c r="D202" s="36">
        <v>4589.3499999999995</v>
      </c>
      <c r="E202" s="36">
        <v>4468.6999999999989</v>
      </c>
      <c r="F202" s="36">
        <v>4378.2499999999991</v>
      </c>
      <c r="G202" s="36">
        <v>4257.5999999999985</v>
      </c>
      <c r="H202" s="36">
        <v>4679.7999999999993</v>
      </c>
      <c r="I202" s="36">
        <v>4800.4499999999989</v>
      </c>
      <c r="J202" s="36">
        <v>4890.8999999999996</v>
      </c>
      <c r="K202" s="31">
        <v>4710</v>
      </c>
      <c r="L202" s="31">
        <v>4498.8999999999996</v>
      </c>
      <c r="M202" s="31">
        <v>30.050080000000001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3576.85</v>
      </c>
      <c r="D203" s="36">
        <v>3613.7166666666667</v>
      </c>
      <c r="E203" s="36">
        <v>3463.1333333333332</v>
      </c>
      <c r="F203" s="36">
        <v>3349.4166666666665</v>
      </c>
      <c r="G203" s="36">
        <v>3198.833333333333</v>
      </c>
      <c r="H203" s="36">
        <v>3727.4333333333334</v>
      </c>
      <c r="I203" s="36">
        <v>3878.0166666666664</v>
      </c>
      <c r="J203" s="36">
        <v>3991.7333333333336</v>
      </c>
      <c r="K203" s="31">
        <v>3764.3</v>
      </c>
      <c r="L203" s="31">
        <v>3500</v>
      </c>
      <c r="M203" s="31">
        <v>7.80952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508.8</v>
      </c>
      <c r="D204" s="36">
        <v>511.18333333333339</v>
      </c>
      <c r="E204" s="36">
        <v>504.46666666666681</v>
      </c>
      <c r="F204" s="36">
        <v>500.13333333333344</v>
      </c>
      <c r="G204" s="36">
        <v>493.41666666666686</v>
      </c>
      <c r="H204" s="36">
        <v>515.51666666666677</v>
      </c>
      <c r="I204" s="36">
        <v>522.23333333333346</v>
      </c>
      <c r="J204" s="36">
        <v>526.56666666666672</v>
      </c>
      <c r="K204" s="31">
        <v>517.9</v>
      </c>
      <c r="L204" s="31">
        <v>506.85</v>
      </c>
      <c r="M204" s="31">
        <v>85.520129999999995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9915.5</v>
      </c>
      <c r="D205" s="36">
        <v>9915.1999999999989</v>
      </c>
      <c r="E205" s="36">
        <v>9750.3999999999978</v>
      </c>
      <c r="F205" s="36">
        <v>9585.2999999999993</v>
      </c>
      <c r="G205" s="36">
        <v>9420.4999999999982</v>
      </c>
      <c r="H205" s="36">
        <v>10080.299999999997</v>
      </c>
      <c r="I205" s="36">
        <v>10245.099999999997</v>
      </c>
      <c r="J205" s="36">
        <v>10410.199999999997</v>
      </c>
      <c r="K205" s="31">
        <v>10080</v>
      </c>
      <c r="L205" s="31">
        <v>9750.1</v>
      </c>
      <c r="M205" s="31">
        <v>7.9107200000000004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160.15</v>
      </c>
      <c r="D206" s="36">
        <v>156.91666666666666</v>
      </c>
      <c r="E206" s="36">
        <v>152.23333333333332</v>
      </c>
      <c r="F206" s="36">
        <v>144.31666666666666</v>
      </c>
      <c r="G206" s="36">
        <v>139.63333333333333</v>
      </c>
      <c r="H206" s="36">
        <v>164.83333333333331</v>
      </c>
      <c r="I206" s="36">
        <v>169.51666666666665</v>
      </c>
      <c r="J206" s="36">
        <v>177.43333333333331</v>
      </c>
      <c r="K206" s="31">
        <v>161.6</v>
      </c>
      <c r="L206" s="31">
        <v>149</v>
      </c>
      <c r="M206" s="31">
        <v>764.45028000000002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1860.4</v>
      </c>
      <c r="D207" s="36">
        <v>1859.25</v>
      </c>
      <c r="E207" s="36">
        <v>1841.7</v>
      </c>
      <c r="F207" s="36">
        <v>1823</v>
      </c>
      <c r="G207" s="36">
        <v>1805.45</v>
      </c>
      <c r="H207" s="36">
        <v>1877.95</v>
      </c>
      <c r="I207" s="36">
        <v>1895.5000000000002</v>
      </c>
      <c r="J207" s="36">
        <v>1914.2</v>
      </c>
      <c r="K207" s="31">
        <v>1876.8</v>
      </c>
      <c r="L207" s="31">
        <v>1840.55</v>
      </c>
      <c r="M207" s="31">
        <v>2.0519799999999999</v>
      </c>
      <c r="N207" s="1"/>
      <c r="O207" s="1"/>
    </row>
    <row r="208" spans="1:15" ht="12.75" customHeight="1">
      <c r="A208" s="51">
        <v>203</v>
      </c>
      <c r="B208" s="53" t="s">
        <v>172</v>
      </c>
      <c r="C208" s="31">
        <v>1159.4000000000001</v>
      </c>
      <c r="D208" s="36">
        <v>1164.2166666666669</v>
      </c>
      <c r="E208" s="36">
        <v>1148.4833333333338</v>
      </c>
      <c r="F208" s="36">
        <v>1137.5666666666668</v>
      </c>
      <c r="G208" s="36">
        <v>1121.8333333333337</v>
      </c>
      <c r="H208" s="36">
        <v>1175.1333333333339</v>
      </c>
      <c r="I208" s="36">
        <v>1190.866666666667</v>
      </c>
      <c r="J208" s="36">
        <v>1201.783333333334</v>
      </c>
      <c r="K208" s="31">
        <v>1179.95</v>
      </c>
      <c r="L208" s="31">
        <v>1153.3</v>
      </c>
      <c r="M208" s="31">
        <v>21.80048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1426.8</v>
      </c>
      <c r="D209" s="36">
        <v>1420.8333333333333</v>
      </c>
      <c r="E209" s="36">
        <v>1396.2166666666665</v>
      </c>
      <c r="F209" s="36">
        <v>1365.6333333333332</v>
      </c>
      <c r="G209" s="36">
        <v>1341.0166666666664</v>
      </c>
      <c r="H209" s="36">
        <v>1451.4166666666665</v>
      </c>
      <c r="I209" s="36">
        <v>1476.0333333333333</v>
      </c>
      <c r="J209" s="36">
        <v>1506.6166666666666</v>
      </c>
      <c r="K209" s="31">
        <v>1445.45</v>
      </c>
      <c r="L209" s="31">
        <v>1390.25</v>
      </c>
      <c r="M209" s="31">
        <v>46.3748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450</v>
      </c>
      <c r="D210" s="36">
        <v>448.61666666666662</v>
      </c>
      <c r="E210" s="36">
        <v>441.38333333333321</v>
      </c>
      <c r="F210" s="36">
        <v>432.76666666666659</v>
      </c>
      <c r="G210" s="36">
        <v>425.53333333333319</v>
      </c>
      <c r="H210" s="36">
        <v>457.23333333333323</v>
      </c>
      <c r="I210" s="36">
        <v>464.4666666666667</v>
      </c>
      <c r="J210" s="36">
        <v>473.08333333333326</v>
      </c>
      <c r="K210" s="31">
        <v>455.85</v>
      </c>
      <c r="L210" s="31">
        <v>440</v>
      </c>
      <c r="M210" s="31">
        <v>351.26841000000002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15.25</v>
      </c>
      <c r="D211" s="36">
        <v>15.116666666666667</v>
      </c>
      <c r="E211" s="36">
        <v>14.783333333333335</v>
      </c>
      <c r="F211" s="36">
        <v>14.316666666666668</v>
      </c>
      <c r="G211" s="36">
        <v>13.983333333333336</v>
      </c>
      <c r="H211" s="36">
        <v>15.583333333333334</v>
      </c>
      <c r="I211" s="36">
        <v>15.916666666666666</v>
      </c>
      <c r="J211" s="36">
        <v>16.383333333333333</v>
      </c>
      <c r="K211" s="31">
        <v>15.45</v>
      </c>
      <c r="L211" s="31">
        <v>14.65</v>
      </c>
      <c r="M211" s="31">
        <v>19133.850849999999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1359.7</v>
      </c>
      <c r="D212" s="36">
        <v>1366.1666666666667</v>
      </c>
      <c r="E212" s="36">
        <v>1345.5833333333335</v>
      </c>
      <c r="F212" s="36">
        <v>1331.4666666666667</v>
      </c>
      <c r="G212" s="36">
        <v>1310.8833333333334</v>
      </c>
      <c r="H212" s="36">
        <v>1380.2833333333335</v>
      </c>
      <c r="I212" s="36">
        <v>1400.866666666667</v>
      </c>
      <c r="J212" s="36">
        <v>1414.9833333333336</v>
      </c>
      <c r="K212" s="31">
        <v>1386.75</v>
      </c>
      <c r="L212" s="31">
        <v>1352.05</v>
      </c>
      <c r="M212" s="31">
        <v>17.379390000000001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438.2</v>
      </c>
      <c r="D213" s="36">
        <v>438.61666666666662</v>
      </c>
      <c r="E213" s="36">
        <v>435.08333333333326</v>
      </c>
      <c r="F213" s="36">
        <v>431.96666666666664</v>
      </c>
      <c r="G213" s="36">
        <v>428.43333333333328</v>
      </c>
      <c r="H213" s="36">
        <v>441.73333333333323</v>
      </c>
      <c r="I213" s="36">
        <v>445.26666666666665</v>
      </c>
      <c r="J213" s="36">
        <v>448.38333333333321</v>
      </c>
      <c r="K213" s="31">
        <v>442.15</v>
      </c>
      <c r="L213" s="31">
        <v>435.5</v>
      </c>
      <c r="M213" s="31">
        <v>107.19002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23</v>
      </c>
      <c r="D214" s="36">
        <v>22.933333333333334</v>
      </c>
      <c r="E214" s="36">
        <v>22.466666666666669</v>
      </c>
      <c r="F214" s="36">
        <v>21.933333333333334</v>
      </c>
      <c r="G214" s="36">
        <v>21.466666666666669</v>
      </c>
      <c r="H214" s="36">
        <v>23.466666666666669</v>
      </c>
      <c r="I214" s="36">
        <v>23.93333333333333</v>
      </c>
      <c r="J214" s="36">
        <v>24.466666666666669</v>
      </c>
      <c r="K214" s="31">
        <v>23.4</v>
      </c>
      <c r="L214" s="31">
        <v>22.4</v>
      </c>
      <c r="M214" s="31">
        <v>3539.65112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148.9</v>
      </c>
      <c r="D215" s="36">
        <v>150.35</v>
      </c>
      <c r="E215" s="36">
        <v>146.44999999999999</v>
      </c>
      <c r="F215" s="36">
        <v>144</v>
      </c>
      <c r="G215" s="36">
        <v>140.1</v>
      </c>
      <c r="H215" s="36">
        <v>152.79999999999998</v>
      </c>
      <c r="I215" s="36">
        <v>156.70000000000002</v>
      </c>
      <c r="J215" s="36">
        <v>159.14999999999998</v>
      </c>
      <c r="K215" s="31">
        <v>154.25</v>
      </c>
      <c r="L215" s="31">
        <v>147.9</v>
      </c>
      <c r="M215" s="31">
        <v>108.33108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179.15</v>
      </c>
      <c r="D216" s="36">
        <v>177.85</v>
      </c>
      <c r="E216" s="36">
        <v>172.54999999999998</v>
      </c>
      <c r="F216" s="36">
        <v>165.95</v>
      </c>
      <c r="G216" s="36">
        <v>160.64999999999998</v>
      </c>
      <c r="H216" s="36">
        <v>184.45</v>
      </c>
      <c r="I216" s="36">
        <v>189.75</v>
      </c>
      <c r="J216" s="36">
        <v>196.35</v>
      </c>
      <c r="K216" s="31">
        <v>183.15</v>
      </c>
      <c r="L216" s="31">
        <v>171.25</v>
      </c>
      <c r="M216" s="31">
        <v>1492.8341499999999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1000.15</v>
      </c>
      <c r="D217" s="36">
        <v>1010.6</v>
      </c>
      <c r="E217" s="36">
        <v>984.55</v>
      </c>
      <c r="F217" s="36">
        <v>968.94999999999993</v>
      </c>
      <c r="G217" s="36">
        <v>942.89999999999986</v>
      </c>
      <c r="H217" s="36">
        <v>1026.2</v>
      </c>
      <c r="I217" s="36">
        <v>1052.25</v>
      </c>
      <c r="J217" s="36">
        <v>1067.8500000000001</v>
      </c>
      <c r="K217" s="31">
        <v>1036.6500000000001</v>
      </c>
      <c r="L217" s="31">
        <v>995</v>
      </c>
      <c r="M217" s="31">
        <v>24.171669999999999</v>
      </c>
      <c r="N217" s="1"/>
      <c r="O217" s="1"/>
    </row>
    <row r="218" spans="1:15" ht="12.75" customHeight="1">
      <c r="A218" s="54"/>
      <c r="B218" s="198"/>
      <c r="C218" s="409"/>
      <c r="D218" s="409"/>
      <c r="E218" s="409"/>
      <c r="F218" s="409"/>
      <c r="G218" s="409"/>
      <c r="H218" s="409"/>
      <c r="I218" s="409"/>
      <c r="J218" s="409"/>
      <c r="K218" s="409"/>
      <c r="L218" s="410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3"/>
      <c r="B1" s="444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45446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7" t="s">
        <v>16</v>
      </c>
      <c r="B9" s="439" t="s">
        <v>18</v>
      </c>
      <c r="C9" s="442" t="s">
        <v>20</v>
      </c>
      <c r="D9" s="442" t="s">
        <v>21</v>
      </c>
      <c r="E9" s="434" t="s">
        <v>22</v>
      </c>
      <c r="F9" s="435"/>
      <c r="G9" s="436"/>
      <c r="H9" s="434" t="s">
        <v>23</v>
      </c>
      <c r="I9" s="435"/>
      <c r="J9" s="436"/>
      <c r="K9" s="26"/>
      <c r="L9" s="27"/>
      <c r="M9" s="48"/>
      <c r="N9" s="1"/>
      <c r="O9" s="1"/>
    </row>
    <row r="10" spans="1:15" ht="42.75" customHeight="1">
      <c r="A10" s="438"/>
      <c r="B10" s="441"/>
      <c r="C10" s="441"/>
      <c r="D10" s="44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776.15</v>
      </c>
      <c r="D11" s="36">
        <v>776.25</v>
      </c>
      <c r="E11" s="36">
        <v>765.8</v>
      </c>
      <c r="F11" s="36">
        <v>755.44999999999993</v>
      </c>
      <c r="G11" s="36">
        <v>744.99999999999989</v>
      </c>
      <c r="H11" s="36">
        <v>786.6</v>
      </c>
      <c r="I11" s="36">
        <v>797.05000000000007</v>
      </c>
      <c r="J11" s="36">
        <v>807.40000000000009</v>
      </c>
      <c r="K11" s="31">
        <v>786.7</v>
      </c>
      <c r="L11" s="31">
        <v>765.9</v>
      </c>
      <c r="M11" s="31">
        <v>5.9458299999999999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33385</v>
      </c>
      <c r="D12" s="36">
        <v>33656.716666666667</v>
      </c>
      <c r="E12" s="36">
        <v>32913.433333333334</v>
      </c>
      <c r="F12" s="36">
        <v>32441.866666666669</v>
      </c>
      <c r="G12" s="36">
        <v>31698.583333333336</v>
      </c>
      <c r="H12" s="36">
        <v>34128.283333333333</v>
      </c>
      <c r="I12" s="36">
        <v>34871.566666666673</v>
      </c>
      <c r="J12" s="36">
        <v>35343.133333333331</v>
      </c>
      <c r="K12" s="31">
        <v>34400</v>
      </c>
      <c r="L12" s="31">
        <v>33185.15</v>
      </c>
      <c r="M12" s="31">
        <v>0.16302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8317.9500000000007</v>
      </c>
      <c r="D13" s="36">
        <v>8278.6166666666668</v>
      </c>
      <c r="E13" s="36">
        <v>8206.2333333333336</v>
      </c>
      <c r="F13" s="36">
        <v>8094.5166666666664</v>
      </c>
      <c r="G13" s="36">
        <v>8022.1333333333332</v>
      </c>
      <c r="H13" s="36">
        <v>8390.3333333333339</v>
      </c>
      <c r="I13" s="36">
        <v>8462.716666666669</v>
      </c>
      <c r="J13" s="36">
        <v>8574.4333333333343</v>
      </c>
      <c r="K13" s="31">
        <v>8351</v>
      </c>
      <c r="L13" s="31">
        <v>8166.9</v>
      </c>
      <c r="M13" s="31">
        <v>5.1611200000000004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2546.4</v>
      </c>
      <c r="D14" s="36">
        <v>2538.1833333333334</v>
      </c>
      <c r="E14" s="36">
        <v>2506.2666666666669</v>
      </c>
      <c r="F14" s="36">
        <v>2466.1333333333337</v>
      </c>
      <c r="G14" s="36">
        <v>2434.2166666666672</v>
      </c>
      <c r="H14" s="36">
        <v>2578.3166666666666</v>
      </c>
      <c r="I14" s="36">
        <v>2610.2333333333327</v>
      </c>
      <c r="J14" s="36">
        <v>2650.3666666666663</v>
      </c>
      <c r="K14" s="31">
        <v>2570.1</v>
      </c>
      <c r="L14" s="31">
        <v>2498.0500000000002</v>
      </c>
      <c r="M14" s="31">
        <v>5.8137699999999999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3676.3</v>
      </c>
      <c r="D15" s="36">
        <v>3688.5833333333335</v>
      </c>
      <c r="E15" s="36">
        <v>3631.2166666666672</v>
      </c>
      <c r="F15" s="36">
        <v>3586.1333333333337</v>
      </c>
      <c r="G15" s="36">
        <v>3528.7666666666673</v>
      </c>
      <c r="H15" s="36">
        <v>3733.666666666667</v>
      </c>
      <c r="I15" s="36">
        <v>3791.0333333333328</v>
      </c>
      <c r="J15" s="36">
        <v>3836.1166666666668</v>
      </c>
      <c r="K15" s="31">
        <v>3745.95</v>
      </c>
      <c r="L15" s="31">
        <v>3643.5</v>
      </c>
      <c r="M15" s="31">
        <v>0.84463999999999995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1504.9</v>
      </c>
      <c r="D16" s="36">
        <v>1506.4833333333336</v>
      </c>
      <c r="E16" s="36">
        <v>1462.0166666666671</v>
      </c>
      <c r="F16" s="36">
        <v>1419.1333333333334</v>
      </c>
      <c r="G16" s="36">
        <v>1374.666666666667</v>
      </c>
      <c r="H16" s="36">
        <v>1549.3666666666672</v>
      </c>
      <c r="I16" s="36">
        <v>1593.8333333333335</v>
      </c>
      <c r="J16" s="36">
        <v>1636.7166666666674</v>
      </c>
      <c r="K16" s="31">
        <v>1550.95</v>
      </c>
      <c r="L16" s="31">
        <v>1463.6</v>
      </c>
      <c r="M16" s="31">
        <v>29.789570000000001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653.1</v>
      </c>
      <c r="D17" s="36">
        <v>649.43333333333339</v>
      </c>
      <c r="E17" s="36">
        <v>643.51666666666677</v>
      </c>
      <c r="F17" s="36">
        <v>633.93333333333339</v>
      </c>
      <c r="G17" s="36">
        <v>628.01666666666677</v>
      </c>
      <c r="H17" s="36">
        <v>659.01666666666677</v>
      </c>
      <c r="I17" s="36">
        <v>664.93333333333328</v>
      </c>
      <c r="J17" s="36">
        <v>674.51666666666677</v>
      </c>
      <c r="K17" s="31">
        <v>655.35</v>
      </c>
      <c r="L17" s="31">
        <v>639.85</v>
      </c>
      <c r="M17" s="31">
        <v>247.38361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611.65</v>
      </c>
      <c r="D18" s="36">
        <v>613.81666666666661</v>
      </c>
      <c r="E18" s="36">
        <v>607.83333333333326</v>
      </c>
      <c r="F18" s="36">
        <v>604.01666666666665</v>
      </c>
      <c r="G18" s="36">
        <v>598.0333333333333</v>
      </c>
      <c r="H18" s="36">
        <v>617.63333333333321</v>
      </c>
      <c r="I18" s="36">
        <v>623.61666666666656</v>
      </c>
      <c r="J18" s="36">
        <v>627.43333333333317</v>
      </c>
      <c r="K18" s="31">
        <v>619.79999999999995</v>
      </c>
      <c r="L18" s="31">
        <v>610</v>
      </c>
      <c r="M18" s="31">
        <v>13.33174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1596.8</v>
      </c>
      <c r="D19" s="36">
        <v>1596.05</v>
      </c>
      <c r="E19" s="36">
        <v>1563.4499999999998</v>
      </c>
      <c r="F19" s="36">
        <v>1530.1</v>
      </c>
      <c r="G19" s="36">
        <v>1497.4999999999998</v>
      </c>
      <c r="H19" s="36">
        <v>1629.3999999999999</v>
      </c>
      <c r="I19" s="36">
        <v>1661.9999999999998</v>
      </c>
      <c r="J19" s="36">
        <v>1695.35</v>
      </c>
      <c r="K19" s="31">
        <v>1628.65</v>
      </c>
      <c r="L19" s="31">
        <v>1562.7</v>
      </c>
      <c r="M19" s="31">
        <v>4.6049300000000004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25887.75</v>
      </c>
      <c r="D20" s="36">
        <v>25892.316666666666</v>
      </c>
      <c r="E20" s="36">
        <v>25746.433333333331</v>
      </c>
      <c r="F20" s="36">
        <v>25605.116666666665</v>
      </c>
      <c r="G20" s="36">
        <v>25459.23333333333</v>
      </c>
      <c r="H20" s="36">
        <v>26033.633333333331</v>
      </c>
      <c r="I20" s="36">
        <v>26179.516666666663</v>
      </c>
      <c r="J20" s="36">
        <v>26320.833333333332</v>
      </c>
      <c r="K20" s="31">
        <v>26038.2</v>
      </c>
      <c r="L20" s="31">
        <v>25751</v>
      </c>
      <c r="M20" s="31">
        <v>0.14491999999999999</v>
      </c>
      <c r="N20" s="1"/>
      <c r="O20" s="1"/>
    </row>
    <row r="21" spans="1:15" ht="12" customHeight="1">
      <c r="A21" s="33">
        <v>11</v>
      </c>
      <c r="B21" s="53" t="s">
        <v>783</v>
      </c>
      <c r="C21" s="31">
        <v>1432.2</v>
      </c>
      <c r="D21" s="36">
        <v>1426.05</v>
      </c>
      <c r="E21" s="36">
        <v>1404.1499999999999</v>
      </c>
      <c r="F21" s="36">
        <v>1376.1</v>
      </c>
      <c r="G21" s="36">
        <v>1354.1999999999998</v>
      </c>
      <c r="H21" s="36">
        <v>1454.1</v>
      </c>
      <c r="I21" s="36">
        <v>1476</v>
      </c>
      <c r="J21" s="36">
        <v>1504.05</v>
      </c>
      <c r="K21" s="31">
        <v>1447.95</v>
      </c>
      <c r="L21" s="31">
        <v>1398</v>
      </c>
      <c r="M21" s="31">
        <v>3.5433400000000002</v>
      </c>
      <c r="N21" s="1"/>
      <c r="O21" s="1"/>
    </row>
    <row r="22" spans="1:15" ht="12" customHeight="1">
      <c r="A22" s="33">
        <v>12</v>
      </c>
      <c r="B22" s="53" t="s">
        <v>827</v>
      </c>
      <c r="C22" s="31">
        <v>1122.8</v>
      </c>
      <c r="D22" s="36">
        <v>1124.7833333333331</v>
      </c>
      <c r="E22" s="36">
        <v>1099.4666666666662</v>
      </c>
      <c r="F22" s="36">
        <v>1076.1333333333332</v>
      </c>
      <c r="G22" s="36">
        <v>1050.8166666666664</v>
      </c>
      <c r="H22" s="36">
        <v>1148.1166666666661</v>
      </c>
      <c r="I22" s="36">
        <v>1173.4333333333332</v>
      </c>
      <c r="J22" s="36">
        <v>1196.766666666666</v>
      </c>
      <c r="K22" s="31">
        <v>1150.0999999999999</v>
      </c>
      <c r="L22" s="31">
        <v>1101.45</v>
      </c>
      <c r="M22" s="31">
        <v>91.416309999999996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3411.35</v>
      </c>
      <c r="D23" s="36">
        <v>3357.0166666666664</v>
      </c>
      <c r="E23" s="36">
        <v>3279.583333333333</v>
      </c>
      <c r="F23" s="36">
        <v>3147.8166666666666</v>
      </c>
      <c r="G23" s="36">
        <v>3070.3833333333332</v>
      </c>
      <c r="H23" s="36">
        <v>3488.7833333333328</v>
      </c>
      <c r="I23" s="36">
        <v>3566.2166666666662</v>
      </c>
      <c r="J23" s="36">
        <v>3697.9833333333327</v>
      </c>
      <c r="K23" s="31">
        <v>3434.45</v>
      </c>
      <c r="L23" s="31">
        <v>3225.25</v>
      </c>
      <c r="M23" s="31">
        <v>63.845889999999997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1908.35</v>
      </c>
      <c r="D24" s="36">
        <v>1924.0833333333333</v>
      </c>
      <c r="E24" s="36">
        <v>1854.2666666666664</v>
      </c>
      <c r="F24" s="36">
        <v>1800.1833333333332</v>
      </c>
      <c r="G24" s="36">
        <v>1730.3666666666663</v>
      </c>
      <c r="H24" s="36">
        <v>1978.1666666666665</v>
      </c>
      <c r="I24" s="36">
        <v>2047.9833333333336</v>
      </c>
      <c r="J24" s="36">
        <v>2102.0666666666666</v>
      </c>
      <c r="K24" s="31">
        <v>1993.9</v>
      </c>
      <c r="L24" s="31">
        <v>1870</v>
      </c>
      <c r="M24" s="31">
        <v>44.879640000000002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1437.4</v>
      </c>
      <c r="D25" s="36">
        <v>1426.4666666666665</v>
      </c>
      <c r="E25" s="36">
        <v>1401.9333333333329</v>
      </c>
      <c r="F25" s="36">
        <v>1366.4666666666665</v>
      </c>
      <c r="G25" s="36">
        <v>1341.9333333333329</v>
      </c>
      <c r="H25" s="36">
        <v>1461.9333333333329</v>
      </c>
      <c r="I25" s="36">
        <v>1486.4666666666662</v>
      </c>
      <c r="J25" s="36">
        <v>1521.9333333333329</v>
      </c>
      <c r="K25" s="31">
        <v>1451</v>
      </c>
      <c r="L25" s="31">
        <v>1391</v>
      </c>
      <c r="M25" s="31">
        <v>82.389690000000002</v>
      </c>
      <c r="N25" s="1"/>
      <c r="O25" s="1"/>
    </row>
    <row r="26" spans="1:15" ht="12.75" customHeight="1">
      <c r="A26" s="33">
        <v>16</v>
      </c>
      <c r="B26" s="53" t="s">
        <v>790</v>
      </c>
      <c r="C26" s="31">
        <v>755.8</v>
      </c>
      <c r="D26" s="36">
        <v>752.2833333333333</v>
      </c>
      <c r="E26" s="36">
        <v>707.56666666666661</v>
      </c>
      <c r="F26" s="36">
        <v>659.33333333333326</v>
      </c>
      <c r="G26" s="36">
        <v>614.61666666666656</v>
      </c>
      <c r="H26" s="36">
        <v>800.51666666666665</v>
      </c>
      <c r="I26" s="36">
        <v>845.23333333333335</v>
      </c>
      <c r="J26" s="36">
        <v>893.4666666666667</v>
      </c>
      <c r="K26" s="31">
        <v>797</v>
      </c>
      <c r="L26" s="31">
        <v>704.05</v>
      </c>
      <c r="M26" s="31">
        <v>329.85651999999999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1039.3</v>
      </c>
      <c r="D27" s="36">
        <v>1019.1500000000001</v>
      </c>
      <c r="E27" s="36">
        <v>978.30000000000018</v>
      </c>
      <c r="F27" s="36">
        <v>917.30000000000007</v>
      </c>
      <c r="G27" s="36">
        <v>876.45000000000016</v>
      </c>
      <c r="H27" s="36">
        <v>1080.1500000000001</v>
      </c>
      <c r="I27" s="36">
        <v>1121</v>
      </c>
      <c r="J27" s="36">
        <v>1182.0000000000002</v>
      </c>
      <c r="K27" s="31">
        <v>1060</v>
      </c>
      <c r="L27" s="31">
        <v>958.15</v>
      </c>
      <c r="M27" s="31">
        <v>85.532150000000001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355.75</v>
      </c>
      <c r="D28" s="36">
        <v>353.76666666666665</v>
      </c>
      <c r="E28" s="36">
        <v>345.98333333333329</v>
      </c>
      <c r="F28" s="36">
        <v>336.21666666666664</v>
      </c>
      <c r="G28" s="36">
        <v>328.43333333333328</v>
      </c>
      <c r="H28" s="36">
        <v>363.5333333333333</v>
      </c>
      <c r="I28" s="36">
        <v>371.31666666666661</v>
      </c>
      <c r="J28" s="36">
        <v>381.08333333333331</v>
      </c>
      <c r="K28" s="31">
        <v>361.55</v>
      </c>
      <c r="L28" s="31">
        <v>344</v>
      </c>
      <c r="M28" s="31">
        <v>70.245869999999996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223.85</v>
      </c>
      <c r="D29" s="36">
        <v>223.71666666666667</v>
      </c>
      <c r="E29" s="36">
        <v>221.53333333333333</v>
      </c>
      <c r="F29" s="36">
        <v>219.21666666666667</v>
      </c>
      <c r="G29" s="36">
        <v>217.03333333333333</v>
      </c>
      <c r="H29" s="36">
        <v>226.03333333333333</v>
      </c>
      <c r="I29" s="36">
        <v>228.21666666666667</v>
      </c>
      <c r="J29" s="36">
        <v>230.53333333333333</v>
      </c>
      <c r="K29" s="31">
        <v>225.9</v>
      </c>
      <c r="L29" s="31">
        <v>221.4</v>
      </c>
      <c r="M29" s="31">
        <v>55.927840000000003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287.64999999999998</v>
      </c>
      <c r="D30" s="36">
        <v>291.18333333333334</v>
      </c>
      <c r="E30" s="36">
        <v>282.4666666666667</v>
      </c>
      <c r="F30" s="36">
        <v>277.28333333333336</v>
      </c>
      <c r="G30" s="36">
        <v>268.56666666666672</v>
      </c>
      <c r="H30" s="36">
        <v>296.36666666666667</v>
      </c>
      <c r="I30" s="36">
        <v>305.08333333333326</v>
      </c>
      <c r="J30" s="36">
        <v>310.26666666666665</v>
      </c>
      <c r="K30" s="31">
        <v>299.89999999999998</v>
      </c>
      <c r="L30" s="31">
        <v>286</v>
      </c>
      <c r="M30" s="31">
        <v>82.53631</v>
      </c>
      <c r="N30" s="1"/>
      <c r="O30" s="1"/>
    </row>
    <row r="31" spans="1:15" ht="12.75" customHeight="1">
      <c r="A31" s="33">
        <v>21</v>
      </c>
      <c r="B31" s="53" t="s">
        <v>312</v>
      </c>
      <c r="C31" s="31">
        <v>706.85</v>
      </c>
      <c r="D31" s="36">
        <v>704.08333333333337</v>
      </c>
      <c r="E31" s="36">
        <v>684.51666666666677</v>
      </c>
      <c r="F31" s="36">
        <v>662.18333333333339</v>
      </c>
      <c r="G31" s="36">
        <v>642.61666666666679</v>
      </c>
      <c r="H31" s="36">
        <v>726.41666666666674</v>
      </c>
      <c r="I31" s="36">
        <v>745.98333333333335</v>
      </c>
      <c r="J31" s="36">
        <v>768.31666666666672</v>
      </c>
      <c r="K31" s="31">
        <v>723.65</v>
      </c>
      <c r="L31" s="31">
        <v>681.75</v>
      </c>
      <c r="M31" s="31">
        <v>17.259340000000002</v>
      </c>
      <c r="N31" s="1"/>
      <c r="O31" s="1"/>
    </row>
    <row r="32" spans="1:15" ht="12.75" customHeight="1">
      <c r="A32" s="33">
        <v>22</v>
      </c>
      <c r="B32" s="53" t="s">
        <v>313</v>
      </c>
      <c r="C32" s="31">
        <v>804</v>
      </c>
      <c r="D32" s="36">
        <v>805.51666666666677</v>
      </c>
      <c r="E32" s="36">
        <v>796.03333333333353</v>
      </c>
      <c r="F32" s="36">
        <v>788.06666666666672</v>
      </c>
      <c r="G32" s="36">
        <v>778.58333333333348</v>
      </c>
      <c r="H32" s="36">
        <v>813.48333333333358</v>
      </c>
      <c r="I32" s="36">
        <v>822.96666666666692</v>
      </c>
      <c r="J32" s="36">
        <v>830.93333333333362</v>
      </c>
      <c r="K32" s="31">
        <v>815</v>
      </c>
      <c r="L32" s="31">
        <v>797.55</v>
      </c>
      <c r="M32" s="31">
        <v>0.71919999999999995</v>
      </c>
      <c r="N32" s="1"/>
      <c r="O32" s="1"/>
    </row>
    <row r="33" spans="1:15" ht="12.75" customHeight="1">
      <c r="A33" s="33">
        <v>23</v>
      </c>
      <c r="B33" s="53" t="s">
        <v>314</v>
      </c>
      <c r="C33" s="31">
        <v>1137.25</v>
      </c>
      <c r="D33" s="36">
        <v>1144.75</v>
      </c>
      <c r="E33" s="36">
        <v>1121.5</v>
      </c>
      <c r="F33" s="36">
        <v>1105.75</v>
      </c>
      <c r="G33" s="36">
        <v>1082.5</v>
      </c>
      <c r="H33" s="36">
        <v>1160.5</v>
      </c>
      <c r="I33" s="36">
        <v>1183.75</v>
      </c>
      <c r="J33" s="36">
        <v>1199.5</v>
      </c>
      <c r="K33" s="31">
        <v>1168</v>
      </c>
      <c r="L33" s="31">
        <v>1129</v>
      </c>
      <c r="M33" s="31">
        <v>2.7367699999999999</v>
      </c>
      <c r="N33" s="1"/>
      <c r="O33" s="1"/>
    </row>
    <row r="34" spans="1:15" ht="12.75" customHeight="1">
      <c r="A34" s="33">
        <v>24</v>
      </c>
      <c r="B34" s="53" t="s">
        <v>315</v>
      </c>
      <c r="C34" s="31">
        <v>2333.15</v>
      </c>
      <c r="D34" s="36">
        <v>2348.3666666666668</v>
      </c>
      <c r="E34" s="36">
        <v>2297.7833333333338</v>
      </c>
      <c r="F34" s="36">
        <v>2262.416666666667</v>
      </c>
      <c r="G34" s="36">
        <v>2211.8333333333339</v>
      </c>
      <c r="H34" s="36">
        <v>2383.7333333333336</v>
      </c>
      <c r="I34" s="36">
        <v>2434.3166666666666</v>
      </c>
      <c r="J34" s="36">
        <v>2469.6833333333334</v>
      </c>
      <c r="K34" s="31">
        <v>2398.9499999999998</v>
      </c>
      <c r="L34" s="31">
        <v>2313</v>
      </c>
      <c r="M34" s="31">
        <v>1.12849</v>
      </c>
      <c r="N34" s="1"/>
      <c r="O34" s="1"/>
    </row>
    <row r="35" spans="1:15" ht="12.75" customHeight="1">
      <c r="A35" s="33">
        <v>25</v>
      </c>
      <c r="B35" s="53" t="s">
        <v>316</v>
      </c>
      <c r="C35" s="31">
        <v>923.1</v>
      </c>
      <c r="D35" s="36">
        <v>934.75</v>
      </c>
      <c r="E35" s="36">
        <v>907.35</v>
      </c>
      <c r="F35" s="36">
        <v>891.6</v>
      </c>
      <c r="G35" s="36">
        <v>864.2</v>
      </c>
      <c r="H35" s="36">
        <v>950.5</v>
      </c>
      <c r="I35" s="36">
        <v>977.90000000000009</v>
      </c>
      <c r="J35" s="36">
        <v>993.65</v>
      </c>
      <c r="K35" s="31">
        <v>962.15</v>
      </c>
      <c r="L35" s="31">
        <v>919</v>
      </c>
      <c r="M35" s="31">
        <v>1.26691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4810.45</v>
      </c>
      <c r="D36" s="36">
        <v>4859.1333333333332</v>
      </c>
      <c r="E36" s="36">
        <v>4745.4166666666661</v>
      </c>
      <c r="F36" s="36">
        <v>4680.3833333333332</v>
      </c>
      <c r="G36" s="36">
        <v>4566.6666666666661</v>
      </c>
      <c r="H36" s="36">
        <v>4924.1666666666661</v>
      </c>
      <c r="I36" s="36">
        <v>5037.8833333333332</v>
      </c>
      <c r="J36" s="36">
        <v>5102.9166666666661</v>
      </c>
      <c r="K36" s="31">
        <v>4972.8500000000004</v>
      </c>
      <c r="L36" s="31">
        <v>4794.1000000000004</v>
      </c>
      <c r="M36" s="31">
        <v>6.4981499999999999</v>
      </c>
      <c r="N36" s="1"/>
      <c r="O36" s="1"/>
    </row>
    <row r="37" spans="1:15" ht="12.75" customHeight="1">
      <c r="A37" s="33">
        <v>27</v>
      </c>
      <c r="B37" s="53" t="s">
        <v>317</v>
      </c>
      <c r="C37" s="31">
        <v>1893.4</v>
      </c>
      <c r="D37" s="36">
        <v>1897.8</v>
      </c>
      <c r="E37" s="36">
        <v>1870.6</v>
      </c>
      <c r="F37" s="36">
        <v>1847.8</v>
      </c>
      <c r="G37" s="36">
        <v>1820.6</v>
      </c>
      <c r="H37" s="36">
        <v>1920.6</v>
      </c>
      <c r="I37" s="36">
        <v>1947.8000000000002</v>
      </c>
      <c r="J37" s="36">
        <v>1970.6</v>
      </c>
      <c r="K37" s="31">
        <v>1925</v>
      </c>
      <c r="L37" s="31">
        <v>1875</v>
      </c>
      <c r="M37" s="31">
        <v>0.36586000000000002</v>
      </c>
      <c r="N37" s="1"/>
      <c r="O37" s="1"/>
    </row>
    <row r="38" spans="1:15" ht="12.75" customHeight="1">
      <c r="A38" s="33">
        <v>28</v>
      </c>
      <c r="B38" s="53" t="s">
        <v>738</v>
      </c>
      <c r="C38" s="31">
        <v>67.099999999999994</v>
      </c>
      <c r="D38" s="36">
        <v>67.25</v>
      </c>
      <c r="E38" s="36">
        <v>66.349999999999994</v>
      </c>
      <c r="F38" s="36">
        <v>65.599999999999994</v>
      </c>
      <c r="G38" s="36">
        <v>64.699999999999989</v>
      </c>
      <c r="H38" s="36">
        <v>68</v>
      </c>
      <c r="I38" s="36">
        <v>68.900000000000006</v>
      </c>
      <c r="J38" s="36">
        <v>69.650000000000006</v>
      </c>
      <c r="K38" s="31">
        <v>68.150000000000006</v>
      </c>
      <c r="L38" s="31">
        <v>66.5</v>
      </c>
      <c r="M38" s="31">
        <v>10.7193</v>
      </c>
      <c r="N38" s="1"/>
      <c r="O38" s="1"/>
    </row>
    <row r="39" spans="1:15" ht="12.75" customHeight="1">
      <c r="A39" s="33">
        <v>29</v>
      </c>
      <c r="B39" s="53" t="s">
        <v>828</v>
      </c>
      <c r="C39" s="31">
        <v>25.5</v>
      </c>
      <c r="D39" s="36">
        <v>25.55</v>
      </c>
      <c r="E39" s="36">
        <v>25.150000000000002</v>
      </c>
      <c r="F39" s="36">
        <v>24.8</v>
      </c>
      <c r="G39" s="36">
        <v>24.400000000000002</v>
      </c>
      <c r="H39" s="36">
        <v>25.900000000000002</v>
      </c>
      <c r="I39" s="36">
        <v>26.3</v>
      </c>
      <c r="J39" s="36">
        <v>26.650000000000002</v>
      </c>
      <c r="K39" s="31">
        <v>25.95</v>
      </c>
      <c r="L39" s="31">
        <v>25.2</v>
      </c>
      <c r="M39" s="31">
        <v>71.800179999999997</v>
      </c>
      <c r="N39" s="1"/>
      <c r="O39" s="1"/>
    </row>
    <row r="40" spans="1:15" ht="12.75" customHeight="1">
      <c r="A40" s="33">
        <v>30</v>
      </c>
      <c r="B40" s="53" t="s">
        <v>814</v>
      </c>
      <c r="C40" s="31">
        <v>1181.3499999999999</v>
      </c>
      <c r="D40" s="36">
        <v>1192.7833333333333</v>
      </c>
      <c r="E40" s="36">
        <v>1160.5666666666666</v>
      </c>
      <c r="F40" s="36">
        <v>1139.7833333333333</v>
      </c>
      <c r="G40" s="36">
        <v>1107.5666666666666</v>
      </c>
      <c r="H40" s="36">
        <v>1213.5666666666666</v>
      </c>
      <c r="I40" s="36">
        <v>1245.7833333333333</v>
      </c>
      <c r="J40" s="36">
        <v>1266.5666666666666</v>
      </c>
      <c r="K40" s="31">
        <v>1225</v>
      </c>
      <c r="L40" s="31">
        <v>1172</v>
      </c>
      <c r="M40" s="31">
        <v>19.10005</v>
      </c>
      <c r="N40" s="1"/>
      <c r="O40" s="1"/>
    </row>
    <row r="41" spans="1:15" ht="12.75" customHeight="1">
      <c r="A41" s="33">
        <v>31</v>
      </c>
      <c r="B41" s="53" t="s">
        <v>318</v>
      </c>
      <c r="C41" s="31">
        <v>3598.85</v>
      </c>
      <c r="D41" s="36">
        <v>3599.6833333333329</v>
      </c>
      <c r="E41" s="36">
        <v>3516.3166666666657</v>
      </c>
      <c r="F41" s="36">
        <v>3433.7833333333328</v>
      </c>
      <c r="G41" s="36">
        <v>3350.4166666666656</v>
      </c>
      <c r="H41" s="36">
        <v>3682.2166666666658</v>
      </c>
      <c r="I41" s="36">
        <v>3765.5833333333335</v>
      </c>
      <c r="J41" s="36">
        <v>3848.1166666666659</v>
      </c>
      <c r="K41" s="31">
        <v>3683.05</v>
      </c>
      <c r="L41" s="31">
        <v>3517.15</v>
      </c>
      <c r="M41" s="31">
        <v>4.61043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634.04999999999995</v>
      </c>
      <c r="D42" s="36">
        <v>632.18333333333339</v>
      </c>
      <c r="E42" s="36">
        <v>624.51666666666677</v>
      </c>
      <c r="F42" s="36">
        <v>614.98333333333335</v>
      </c>
      <c r="G42" s="36">
        <v>607.31666666666672</v>
      </c>
      <c r="H42" s="36">
        <v>641.71666666666681</v>
      </c>
      <c r="I42" s="36">
        <v>649.38333333333333</v>
      </c>
      <c r="J42" s="36">
        <v>658.91666666666686</v>
      </c>
      <c r="K42" s="31">
        <v>639.85</v>
      </c>
      <c r="L42" s="31">
        <v>622.65</v>
      </c>
      <c r="M42" s="31">
        <v>36.622250000000001</v>
      </c>
      <c r="N42" s="1"/>
      <c r="O42" s="1"/>
    </row>
    <row r="43" spans="1:15" ht="12.75" customHeight="1">
      <c r="A43" s="33">
        <v>33</v>
      </c>
      <c r="B43" s="53" t="s">
        <v>1021</v>
      </c>
      <c r="C43" s="31">
        <v>4195.3999999999996</v>
      </c>
      <c r="D43" s="36">
        <v>4176.8166666666666</v>
      </c>
      <c r="E43" s="36">
        <v>4053.6833333333334</v>
      </c>
      <c r="F43" s="36">
        <v>3911.9666666666667</v>
      </c>
      <c r="G43" s="36">
        <v>3788.8333333333335</v>
      </c>
      <c r="H43" s="36">
        <v>4318.5333333333328</v>
      </c>
      <c r="I43" s="36">
        <v>4441.6666666666661</v>
      </c>
      <c r="J43" s="36">
        <v>4583.3833333333332</v>
      </c>
      <c r="K43" s="31">
        <v>4299.95</v>
      </c>
      <c r="L43" s="31">
        <v>4035.1</v>
      </c>
      <c r="M43" s="31">
        <v>0.8679</v>
      </c>
      <c r="N43" s="1"/>
      <c r="O43" s="1"/>
    </row>
    <row r="44" spans="1:15" ht="12.75" customHeight="1">
      <c r="A44" s="33">
        <v>34</v>
      </c>
      <c r="B44" s="53" t="s">
        <v>319</v>
      </c>
      <c r="C44" s="31">
        <v>2467.3000000000002</v>
      </c>
      <c r="D44" s="36">
        <v>2469.7833333333333</v>
      </c>
      <c r="E44" s="36">
        <v>2434.5666666666666</v>
      </c>
      <c r="F44" s="36">
        <v>2401.8333333333335</v>
      </c>
      <c r="G44" s="36">
        <v>2366.6166666666668</v>
      </c>
      <c r="H44" s="36">
        <v>2502.5166666666664</v>
      </c>
      <c r="I44" s="36">
        <v>2537.7333333333327</v>
      </c>
      <c r="J44" s="36">
        <v>2570.4666666666662</v>
      </c>
      <c r="K44" s="31">
        <v>2505</v>
      </c>
      <c r="L44" s="31">
        <v>2437.0500000000002</v>
      </c>
      <c r="M44" s="31">
        <v>5.4543299999999997</v>
      </c>
      <c r="N44" s="1"/>
      <c r="O44" s="1"/>
    </row>
    <row r="45" spans="1:15" ht="12.75" customHeight="1">
      <c r="A45" s="33">
        <v>35</v>
      </c>
      <c r="B45" s="53" t="s">
        <v>320</v>
      </c>
      <c r="C45" s="31">
        <v>762.65</v>
      </c>
      <c r="D45" s="36">
        <v>762.08333333333337</v>
      </c>
      <c r="E45" s="36">
        <v>754.31666666666672</v>
      </c>
      <c r="F45" s="36">
        <v>745.98333333333335</v>
      </c>
      <c r="G45" s="36">
        <v>738.2166666666667</v>
      </c>
      <c r="H45" s="36">
        <v>770.41666666666674</v>
      </c>
      <c r="I45" s="36">
        <v>778.18333333333339</v>
      </c>
      <c r="J45" s="36">
        <v>786.51666666666677</v>
      </c>
      <c r="K45" s="31">
        <v>769.85</v>
      </c>
      <c r="L45" s="31">
        <v>753.75</v>
      </c>
      <c r="M45" s="31">
        <v>0.40943000000000002</v>
      </c>
      <c r="N45" s="1"/>
      <c r="O45" s="1"/>
    </row>
    <row r="46" spans="1:15" ht="12.75" customHeight="1">
      <c r="A46" s="33">
        <v>36</v>
      </c>
      <c r="B46" s="53" t="s">
        <v>792</v>
      </c>
      <c r="C46" s="31">
        <v>7907.65</v>
      </c>
      <c r="D46" s="36">
        <v>7846.416666666667</v>
      </c>
      <c r="E46" s="36">
        <v>7702.8333333333339</v>
      </c>
      <c r="F46" s="36">
        <v>7498.0166666666673</v>
      </c>
      <c r="G46" s="36">
        <v>7354.4333333333343</v>
      </c>
      <c r="H46" s="36">
        <v>8051.2333333333336</v>
      </c>
      <c r="I46" s="36">
        <v>8194.8166666666675</v>
      </c>
      <c r="J46" s="36">
        <v>8399.6333333333332</v>
      </c>
      <c r="K46" s="31">
        <v>7990</v>
      </c>
      <c r="L46" s="31">
        <v>7641.6</v>
      </c>
      <c r="M46" s="31">
        <v>1.35033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5839.2</v>
      </c>
      <c r="D47" s="36">
        <v>5847.1833333333334</v>
      </c>
      <c r="E47" s="36">
        <v>5735.0166666666664</v>
      </c>
      <c r="F47" s="36">
        <v>5630.833333333333</v>
      </c>
      <c r="G47" s="36">
        <v>5518.6666666666661</v>
      </c>
      <c r="H47" s="36">
        <v>5951.3666666666668</v>
      </c>
      <c r="I47" s="36">
        <v>6063.5333333333328</v>
      </c>
      <c r="J47" s="36">
        <v>6167.7166666666672</v>
      </c>
      <c r="K47" s="31">
        <v>5959.35</v>
      </c>
      <c r="L47" s="31">
        <v>5743</v>
      </c>
      <c r="M47" s="31">
        <v>13.82132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463.5</v>
      </c>
      <c r="D48" s="36">
        <v>467.15000000000003</v>
      </c>
      <c r="E48" s="36">
        <v>458.30000000000007</v>
      </c>
      <c r="F48" s="36">
        <v>453.1</v>
      </c>
      <c r="G48" s="36">
        <v>444.25000000000006</v>
      </c>
      <c r="H48" s="36">
        <v>472.35000000000008</v>
      </c>
      <c r="I48" s="36">
        <v>481.2000000000001</v>
      </c>
      <c r="J48" s="36">
        <v>486.40000000000009</v>
      </c>
      <c r="K48" s="31">
        <v>476</v>
      </c>
      <c r="L48" s="31">
        <v>461.95</v>
      </c>
      <c r="M48" s="31">
        <v>39.353070000000002</v>
      </c>
      <c r="N48" s="1"/>
      <c r="O48" s="1"/>
    </row>
    <row r="49" spans="1:15" ht="12.75" customHeight="1">
      <c r="A49" s="33">
        <v>39</v>
      </c>
      <c r="B49" s="53" t="s">
        <v>321</v>
      </c>
      <c r="C49" s="31">
        <v>299.8</v>
      </c>
      <c r="D49" s="36">
        <v>300.38333333333338</v>
      </c>
      <c r="E49" s="36">
        <v>297.71666666666675</v>
      </c>
      <c r="F49" s="36">
        <v>295.63333333333338</v>
      </c>
      <c r="G49" s="36">
        <v>292.96666666666675</v>
      </c>
      <c r="H49" s="36">
        <v>302.46666666666675</v>
      </c>
      <c r="I49" s="36">
        <v>305.13333333333338</v>
      </c>
      <c r="J49" s="36">
        <v>307.21666666666675</v>
      </c>
      <c r="K49" s="31">
        <v>303.05</v>
      </c>
      <c r="L49" s="31">
        <v>298.3</v>
      </c>
      <c r="M49" s="31">
        <v>2.3436300000000001</v>
      </c>
      <c r="N49" s="1"/>
      <c r="O49" s="1"/>
    </row>
    <row r="50" spans="1:15" ht="12.75" customHeight="1">
      <c r="A50" s="33">
        <v>40</v>
      </c>
      <c r="B50" s="53" t="s">
        <v>791</v>
      </c>
      <c r="C50" s="31">
        <v>621.4</v>
      </c>
      <c r="D50" s="36">
        <v>618.16666666666663</v>
      </c>
      <c r="E50" s="36">
        <v>612.23333333333323</v>
      </c>
      <c r="F50" s="36">
        <v>603.06666666666661</v>
      </c>
      <c r="G50" s="36">
        <v>597.13333333333321</v>
      </c>
      <c r="H50" s="36">
        <v>627.33333333333326</v>
      </c>
      <c r="I50" s="36">
        <v>633.26666666666665</v>
      </c>
      <c r="J50" s="36">
        <v>642.43333333333328</v>
      </c>
      <c r="K50" s="31">
        <v>624.1</v>
      </c>
      <c r="L50" s="31">
        <v>609</v>
      </c>
      <c r="M50" s="31">
        <v>1.5412999999999999</v>
      </c>
      <c r="N50" s="1"/>
      <c r="O50" s="1"/>
    </row>
    <row r="51" spans="1:15" ht="12.75" customHeight="1">
      <c r="A51" s="33">
        <v>41</v>
      </c>
      <c r="B51" s="53" t="s">
        <v>322</v>
      </c>
      <c r="C51" s="31">
        <v>588.1</v>
      </c>
      <c r="D51" s="36">
        <v>591.55000000000007</v>
      </c>
      <c r="E51" s="36">
        <v>578.90000000000009</v>
      </c>
      <c r="F51" s="36">
        <v>569.70000000000005</v>
      </c>
      <c r="G51" s="36">
        <v>557.05000000000007</v>
      </c>
      <c r="H51" s="36">
        <v>600.75000000000011</v>
      </c>
      <c r="I51" s="36">
        <v>613.4</v>
      </c>
      <c r="J51" s="36">
        <v>622.60000000000014</v>
      </c>
      <c r="K51" s="31">
        <v>604.20000000000005</v>
      </c>
      <c r="L51" s="31">
        <v>582.35</v>
      </c>
      <c r="M51" s="31">
        <v>0.78608999999999996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224</v>
      </c>
      <c r="D52" s="36">
        <v>223.13333333333333</v>
      </c>
      <c r="E52" s="36">
        <v>220.56666666666666</v>
      </c>
      <c r="F52" s="36">
        <v>217.13333333333333</v>
      </c>
      <c r="G52" s="36">
        <v>214.56666666666666</v>
      </c>
      <c r="H52" s="36">
        <v>226.56666666666666</v>
      </c>
      <c r="I52" s="36">
        <v>229.13333333333333</v>
      </c>
      <c r="J52" s="36">
        <v>232.56666666666666</v>
      </c>
      <c r="K52" s="31">
        <v>225.7</v>
      </c>
      <c r="L52" s="31">
        <v>219.7</v>
      </c>
      <c r="M52" s="31">
        <v>252.24364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2881.2</v>
      </c>
      <c r="D53" s="36">
        <v>2880.9333333333329</v>
      </c>
      <c r="E53" s="36">
        <v>2855.8666666666659</v>
      </c>
      <c r="F53" s="36">
        <v>2830.5333333333328</v>
      </c>
      <c r="G53" s="36">
        <v>2805.4666666666658</v>
      </c>
      <c r="H53" s="36">
        <v>2906.266666666666</v>
      </c>
      <c r="I53" s="36">
        <v>2931.3333333333326</v>
      </c>
      <c r="J53" s="36">
        <v>2956.6666666666661</v>
      </c>
      <c r="K53" s="31">
        <v>2906</v>
      </c>
      <c r="L53" s="31">
        <v>2855.6</v>
      </c>
      <c r="M53" s="31">
        <v>25.20363</v>
      </c>
      <c r="N53" s="1"/>
      <c r="O53" s="1"/>
    </row>
    <row r="54" spans="1:15" ht="12.75" customHeight="1">
      <c r="A54" s="33">
        <v>44</v>
      </c>
      <c r="B54" s="53" t="s">
        <v>323</v>
      </c>
      <c r="C54" s="31">
        <v>363.95</v>
      </c>
      <c r="D54" s="36">
        <v>359.33333333333331</v>
      </c>
      <c r="E54" s="36">
        <v>350.86666666666662</v>
      </c>
      <c r="F54" s="36">
        <v>337.7833333333333</v>
      </c>
      <c r="G54" s="36">
        <v>329.31666666666661</v>
      </c>
      <c r="H54" s="36">
        <v>372.41666666666663</v>
      </c>
      <c r="I54" s="36">
        <v>380.88333333333333</v>
      </c>
      <c r="J54" s="36">
        <v>393.96666666666664</v>
      </c>
      <c r="K54" s="31">
        <v>367.8</v>
      </c>
      <c r="L54" s="31">
        <v>346.25</v>
      </c>
      <c r="M54" s="31">
        <v>42.034280000000003</v>
      </c>
      <c r="N54" s="1"/>
      <c r="O54" s="1"/>
    </row>
    <row r="55" spans="1:15" ht="12.75" customHeight="1">
      <c r="A55" s="33">
        <v>45</v>
      </c>
      <c r="B55" s="53" t="s">
        <v>1022</v>
      </c>
      <c r="C55" s="31">
        <v>6179.25</v>
      </c>
      <c r="D55" s="36">
        <v>6229.1833333333334</v>
      </c>
      <c r="E55" s="36">
        <v>6090.0666666666666</v>
      </c>
      <c r="F55" s="36">
        <v>6000.8833333333332</v>
      </c>
      <c r="G55" s="36">
        <v>5861.7666666666664</v>
      </c>
      <c r="H55" s="36">
        <v>6318.3666666666668</v>
      </c>
      <c r="I55" s="36">
        <v>6457.4833333333336</v>
      </c>
      <c r="J55" s="36">
        <v>6546.666666666667</v>
      </c>
      <c r="K55" s="31">
        <v>6368.3</v>
      </c>
      <c r="L55" s="31">
        <v>6140</v>
      </c>
      <c r="M55" s="31">
        <v>8.6879999999999999E-2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2096.85</v>
      </c>
      <c r="D56" s="36">
        <v>2100.25</v>
      </c>
      <c r="E56" s="36">
        <v>2066.6</v>
      </c>
      <c r="F56" s="36">
        <v>2036.35</v>
      </c>
      <c r="G56" s="36">
        <v>2002.6999999999998</v>
      </c>
      <c r="H56" s="36">
        <v>2130.5</v>
      </c>
      <c r="I56" s="36">
        <v>2164.1499999999996</v>
      </c>
      <c r="J56" s="36">
        <v>2194.4</v>
      </c>
      <c r="K56" s="31">
        <v>2133.9</v>
      </c>
      <c r="L56" s="31">
        <v>2070</v>
      </c>
      <c r="M56" s="31">
        <v>17.20844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5621.1</v>
      </c>
      <c r="D57" s="36">
        <v>5661.5166666666664</v>
      </c>
      <c r="E57" s="36">
        <v>5570.583333333333</v>
      </c>
      <c r="F57" s="36">
        <v>5520.0666666666666</v>
      </c>
      <c r="G57" s="36">
        <v>5429.1333333333332</v>
      </c>
      <c r="H57" s="36">
        <v>5712.0333333333328</v>
      </c>
      <c r="I57" s="36">
        <v>5802.9666666666672</v>
      </c>
      <c r="J57" s="36">
        <v>5853.4833333333327</v>
      </c>
      <c r="K57" s="31">
        <v>5752.45</v>
      </c>
      <c r="L57" s="31">
        <v>5611</v>
      </c>
      <c r="M57" s="31">
        <v>0.38869999999999999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1185.7</v>
      </c>
      <c r="D58" s="36">
        <v>1186.7500000000002</v>
      </c>
      <c r="E58" s="36">
        <v>1161.6000000000004</v>
      </c>
      <c r="F58" s="36">
        <v>1137.5000000000002</v>
      </c>
      <c r="G58" s="36">
        <v>1112.3500000000004</v>
      </c>
      <c r="H58" s="36">
        <v>1210.8500000000004</v>
      </c>
      <c r="I58" s="36">
        <v>1236.0000000000005</v>
      </c>
      <c r="J58" s="36">
        <v>1260.1000000000004</v>
      </c>
      <c r="K58" s="31">
        <v>1211.9000000000001</v>
      </c>
      <c r="L58" s="31">
        <v>1162.6500000000001</v>
      </c>
      <c r="M58" s="31">
        <v>29.739080000000001</v>
      </c>
      <c r="N58" s="1"/>
      <c r="O58" s="1"/>
    </row>
    <row r="59" spans="1:15" ht="12.75" customHeight="1">
      <c r="A59" s="33">
        <v>49</v>
      </c>
      <c r="B59" s="53" t="s">
        <v>324</v>
      </c>
      <c r="C59" s="31">
        <v>511.45</v>
      </c>
      <c r="D59" s="36">
        <v>513.31666666666661</v>
      </c>
      <c r="E59" s="36">
        <v>501.98333333333323</v>
      </c>
      <c r="F59" s="36">
        <v>492.51666666666665</v>
      </c>
      <c r="G59" s="36">
        <v>481.18333333333328</v>
      </c>
      <c r="H59" s="36">
        <v>522.78333333333319</v>
      </c>
      <c r="I59" s="36">
        <v>534.11666666666667</v>
      </c>
      <c r="J59" s="36">
        <v>543.58333333333314</v>
      </c>
      <c r="K59" s="31">
        <v>524.65</v>
      </c>
      <c r="L59" s="31">
        <v>503.85</v>
      </c>
      <c r="M59" s="31">
        <v>2.2427100000000002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4302.1499999999996</v>
      </c>
      <c r="D60" s="36">
        <v>4334.1833333333334</v>
      </c>
      <c r="E60" s="36">
        <v>4218.3666666666668</v>
      </c>
      <c r="F60" s="36">
        <v>4134.583333333333</v>
      </c>
      <c r="G60" s="36">
        <v>4018.7666666666664</v>
      </c>
      <c r="H60" s="36">
        <v>4417.9666666666672</v>
      </c>
      <c r="I60" s="36">
        <v>4533.7833333333347</v>
      </c>
      <c r="J60" s="36">
        <v>4617.5666666666675</v>
      </c>
      <c r="K60" s="31">
        <v>4450</v>
      </c>
      <c r="L60" s="31">
        <v>4250.3999999999996</v>
      </c>
      <c r="M60" s="31">
        <v>8.6643799999999995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1162.1500000000001</v>
      </c>
      <c r="D61" s="36">
        <v>1164.5166666666667</v>
      </c>
      <c r="E61" s="36">
        <v>1151.0333333333333</v>
      </c>
      <c r="F61" s="36">
        <v>1139.9166666666667</v>
      </c>
      <c r="G61" s="36">
        <v>1126.4333333333334</v>
      </c>
      <c r="H61" s="36">
        <v>1175.6333333333332</v>
      </c>
      <c r="I61" s="36">
        <v>1189.1166666666663</v>
      </c>
      <c r="J61" s="36">
        <v>1200.2333333333331</v>
      </c>
      <c r="K61" s="31">
        <v>1178</v>
      </c>
      <c r="L61" s="31">
        <v>1153.4000000000001</v>
      </c>
      <c r="M61" s="31">
        <v>100.57642</v>
      </c>
      <c r="N61" s="1"/>
      <c r="O61" s="1"/>
    </row>
    <row r="62" spans="1:15" ht="12.75" customHeight="1">
      <c r="A62" s="33">
        <v>52</v>
      </c>
      <c r="B62" s="53" t="s">
        <v>325</v>
      </c>
      <c r="C62" s="31">
        <v>4400.6499999999996</v>
      </c>
      <c r="D62" s="36">
        <v>4402.3999999999996</v>
      </c>
      <c r="E62" s="36">
        <v>4204.8999999999996</v>
      </c>
      <c r="F62" s="36">
        <v>4009.1499999999996</v>
      </c>
      <c r="G62" s="36">
        <v>3811.6499999999996</v>
      </c>
      <c r="H62" s="36">
        <v>4598.1499999999996</v>
      </c>
      <c r="I62" s="36">
        <v>4795.6499999999996</v>
      </c>
      <c r="J62" s="36">
        <v>4991.3999999999996</v>
      </c>
      <c r="K62" s="31">
        <v>4599.8999999999996</v>
      </c>
      <c r="L62" s="31">
        <v>4206.6499999999996</v>
      </c>
      <c r="M62" s="31">
        <v>13.389609999999999</v>
      </c>
      <c r="N62" s="1"/>
      <c r="O62" s="1"/>
    </row>
    <row r="63" spans="1:15" ht="12.75" customHeight="1">
      <c r="A63" s="33">
        <v>53</v>
      </c>
      <c r="B63" s="53" t="s">
        <v>794</v>
      </c>
      <c r="C63" s="31">
        <v>311.3</v>
      </c>
      <c r="D63" s="36">
        <v>312.60000000000002</v>
      </c>
      <c r="E63" s="36">
        <v>309.60000000000002</v>
      </c>
      <c r="F63" s="36">
        <v>307.89999999999998</v>
      </c>
      <c r="G63" s="36">
        <v>304.89999999999998</v>
      </c>
      <c r="H63" s="36">
        <v>314.30000000000007</v>
      </c>
      <c r="I63" s="36">
        <v>317.30000000000007</v>
      </c>
      <c r="J63" s="36">
        <v>319.00000000000011</v>
      </c>
      <c r="K63" s="31">
        <v>315.60000000000002</v>
      </c>
      <c r="L63" s="31">
        <v>310.89999999999998</v>
      </c>
      <c r="M63" s="31">
        <v>15.483309999999999</v>
      </c>
      <c r="N63" s="1"/>
      <c r="O63" s="1"/>
    </row>
    <row r="64" spans="1:15" ht="12.75" customHeight="1">
      <c r="A64" s="33">
        <v>54</v>
      </c>
      <c r="B64" s="53" t="s">
        <v>326</v>
      </c>
      <c r="C64" s="31">
        <v>2693.85</v>
      </c>
      <c r="D64" s="36">
        <v>2636.0833333333335</v>
      </c>
      <c r="E64" s="36">
        <v>2567.166666666667</v>
      </c>
      <c r="F64" s="36">
        <v>2440.4833333333336</v>
      </c>
      <c r="G64" s="36">
        <v>2371.5666666666671</v>
      </c>
      <c r="H64" s="36">
        <v>2762.7666666666669</v>
      </c>
      <c r="I64" s="36">
        <v>2831.6833333333338</v>
      </c>
      <c r="J64" s="36">
        <v>2958.3666666666668</v>
      </c>
      <c r="K64" s="31">
        <v>2705</v>
      </c>
      <c r="L64" s="31">
        <v>2509.4</v>
      </c>
      <c r="M64" s="31">
        <v>12.62556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9084.75</v>
      </c>
      <c r="D65" s="36">
        <v>9044.4166666666661</v>
      </c>
      <c r="E65" s="36">
        <v>8963.3333333333321</v>
      </c>
      <c r="F65" s="36">
        <v>8841.9166666666661</v>
      </c>
      <c r="G65" s="36">
        <v>8760.8333333333321</v>
      </c>
      <c r="H65" s="36">
        <v>9165.8333333333321</v>
      </c>
      <c r="I65" s="36">
        <v>9246.9166666666642</v>
      </c>
      <c r="J65" s="36">
        <v>9368.3333333333321</v>
      </c>
      <c r="K65" s="31">
        <v>9125.5</v>
      </c>
      <c r="L65" s="31">
        <v>8923</v>
      </c>
      <c r="M65" s="31">
        <v>5.6000500000000004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6697.7</v>
      </c>
      <c r="D66" s="36">
        <v>6704.0166666666664</v>
      </c>
      <c r="E66" s="36">
        <v>6636.083333333333</v>
      </c>
      <c r="F66" s="36">
        <v>6574.4666666666662</v>
      </c>
      <c r="G66" s="36">
        <v>6506.5333333333328</v>
      </c>
      <c r="H66" s="36">
        <v>6765.6333333333332</v>
      </c>
      <c r="I66" s="36">
        <v>6833.5666666666675</v>
      </c>
      <c r="J66" s="36">
        <v>6895.1833333333334</v>
      </c>
      <c r="K66" s="31">
        <v>6771.95</v>
      </c>
      <c r="L66" s="31">
        <v>6642.4</v>
      </c>
      <c r="M66" s="31">
        <v>28.41733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1528.6</v>
      </c>
      <c r="D67" s="36">
        <v>1533.1833333333332</v>
      </c>
      <c r="E67" s="36">
        <v>1514.3166666666664</v>
      </c>
      <c r="F67" s="36">
        <v>1500.0333333333333</v>
      </c>
      <c r="G67" s="36">
        <v>1481.1666666666665</v>
      </c>
      <c r="H67" s="36">
        <v>1547.4666666666662</v>
      </c>
      <c r="I67" s="36">
        <v>1566.333333333333</v>
      </c>
      <c r="J67" s="36">
        <v>1580.6166666666661</v>
      </c>
      <c r="K67" s="31">
        <v>1552.05</v>
      </c>
      <c r="L67" s="31">
        <v>1518.9</v>
      </c>
      <c r="M67" s="31">
        <v>27.940010000000001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7953.4</v>
      </c>
      <c r="D68" s="36">
        <v>7928.7833333333328</v>
      </c>
      <c r="E68" s="36">
        <v>7837.6166666666659</v>
      </c>
      <c r="F68" s="36">
        <v>7721.833333333333</v>
      </c>
      <c r="G68" s="36">
        <v>7630.6666666666661</v>
      </c>
      <c r="H68" s="36">
        <v>8044.5666666666657</v>
      </c>
      <c r="I68" s="36">
        <v>8135.7333333333336</v>
      </c>
      <c r="J68" s="36">
        <v>8251.5166666666664</v>
      </c>
      <c r="K68" s="31">
        <v>8019.95</v>
      </c>
      <c r="L68" s="31">
        <v>7813</v>
      </c>
      <c r="M68" s="31">
        <v>1.1483300000000001</v>
      </c>
      <c r="N68" s="1"/>
      <c r="O68" s="1"/>
    </row>
    <row r="69" spans="1:15" ht="12.75" customHeight="1">
      <c r="A69" s="33">
        <v>59</v>
      </c>
      <c r="B69" s="53" t="s">
        <v>327</v>
      </c>
      <c r="C69" s="31">
        <v>2093.25</v>
      </c>
      <c r="D69" s="36">
        <v>2102.8166666666666</v>
      </c>
      <c r="E69" s="36">
        <v>2071.7333333333331</v>
      </c>
      <c r="F69" s="36">
        <v>2050.2166666666667</v>
      </c>
      <c r="G69" s="36">
        <v>2019.1333333333332</v>
      </c>
      <c r="H69" s="36">
        <v>2124.333333333333</v>
      </c>
      <c r="I69" s="36">
        <v>2155.416666666667</v>
      </c>
      <c r="J69" s="36">
        <v>2176.9333333333329</v>
      </c>
      <c r="K69" s="31">
        <v>2133.9</v>
      </c>
      <c r="L69" s="31">
        <v>2081.3000000000002</v>
      </c>
      <c r="M69" s="31">
        <v>0.49095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3050.05</v>
      </c>
      <c r="D70" s="36">
        <v>3062.5166666666664</v>
      </c>
      <c r="E70" s="36">
        <v>3009.5333333333328</v>
      </c>
      <c r="F70" s="36">
        <v>2969.0166666666664</v>
      </c>
      <c r="G70" s="36">
        <v>2916.0333333333328</v>
      </c>
      <c r="H70" s="36">
        <v>3103.0333333333328</v>
      </c>
      <c r="I70" s="36">
        <v>3156.0166666666664</v>
      </c>
      <c r="J70" s="36">
        <v>3196.5333333333328</v>
      </c>
      <c r="K70" s="31">
        <v>3115.5</v>
      </c>
      <c r="L70" s="31">
        <v>3022</v>
      </c>
      <c r="M70" s="31">
        <v>8.3245299999999993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378.25</v>
      </c>
      <c r="D71" s="36">
        <v>379.33333333333331</v>
      </c>
      <c r="E71" s="36">
        <v>374.86666666666662</v>
      </c>
      <c r="F71" s="36">
        <v>371.48333333333329</v>
      </c>
      <c r="G71" s="36">
        <v>367.01666666666659</v>
      </c>
      <c r="H71" s="36">
        <v>382.71666666666664</v>
      </c>
      <c r="I71" s="36">
        <v>387.18333333333334</v>
      </c>
      <c r="J71" s="36">
        <v>390.56666666666666</v>
      </c>
      <c r="K71" s="31">
        <v>383.8</v>
      </c>
      <c r="L71" s="31">
        <v>375.95</v>
      </c>
      <c r="M71" s="31">
        <v>14.36154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188.3</v>
      </c>
      <c r="D72" s="36">
        <v>187.48333333333335</v>
      </c>
      <c r="E72" s="36">
        <v>185.8666666666667</v>
      </c>
      <c r="F72" s="36">
        <v>183.43333333333337</v>
      </c>
      <c r="G72" s="36">
        <v>181.81666666666672</v>
      </c>
      <c r="H72" s="36">
        <v>189.91666666666669</v>
      </c>
      <c r="I72" s="36">
        <v>191.53333333333336</v>
      </c>
      <c r="J72" s="36">
        <v>193.96666666666667</v>
      </c>
      <c r="K72" s="31">
        <v>189.1</v>
      </c>
      <c r="L72" s="31">
        <v>185.05</v>
      </c>
      <c r="M72" s="31">
        <v>101.04242000000001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264.89999999999998</v>
      </c>
      <c r="D73" s="36">
        <v>264.25</v>
      </c>
      <c r="E73" s="36">
        <v>262.14999999999998</v>
      </c>
      <c r="F73" s="36">
        <v>259.39999999999998</v>
      </c>
      <c r="G73" s="36">
        <v>257.29999999999995</v>
      </c>
      <c r="H73" s="36">
        <v>267</v>
      </c>
      <c r="I73" s="36">
        <v>269.10000000000002</v>
      </c>
      <c r="J73" s="36">
        <v>271.85000000000002</v>
      </c>
      <c r="K73" s="31">
        <v>266.35000000000002</v>
      </c>
      <c r="L73" s="31">
        <v>261.5</v>
      </c>
      <c r="M73" s="31">
        <v>172.53924000000001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128.69999999999999</v>
      </c>
      <c r="D74" s="36">
        <v>128</v>
      </c>
      <c r="E74" s="36">
        <v>126.19999999999999</v>
      </c>
      <c r="F74" s="36">
        <v>123.69999999999999</v>
      </c>
      <c r="G74" s="36">
        <v>121.89999999999998</v>
      </c>
      <c r="H74" s="36">
        <v>130.5</v>
      </c>
      <c r="I74" s="36">
        <v>132.30000000000001</v>
      </c>
      <c r="J74" s="36">
        <v>134.80000000000001</v>
      </c>
      <c r="K74" s="31">
        <v>129.80000000000001</v>
      </c>
      <c r="L74" s="31">
        <v>125.5</v>
      </c>
      <c r="M74" s="31">
        <v>154.63943</v>
      </c>
      <c r="N74" s="1"/>
      <c r="O74" s="1"/>
    </row>
    <row r="75" spans="1:15" ht="12.75" customHeight="1">
      <c r="A75" s="33">
        <v>65</v>
      </c>
      <c r="B75" s="53" t="s">
        <v>328</v>
      </c>
      <c r="C75" s="31">
        <v>69.05</v>
      </c>
      <c r="D75" s="36">
        <v>68.433333333333337</v>
      </c>
      <c r="E75" s="36">
        <v>67.116666666666674</v>
      </c>
      <c r="F75" s="36">
        <v>65.183333333333337</v>
      </c>
      <c r="G75" s="36">
        <v>63.866666666666674</v>
      </c>
      <c r="H75" s="36">
        <v>70.366666666666674</v>
      </c>
      <c r="I75" s="36">
        <v>71.683333333333337</v>
      </c>
      <c r="J75" s="36">
        <v>73.616666666666674</v>
      </c>
      <c r="K75" s="31">
        <v>69.75</v>
      </c>
      <c r="L75" s="31">
        <v>66.5</v>
      </c>
      <c r="M75" s="31">
        <v>220.41845000000001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1365.45</v>
      </c>
      <c r="D76" s="36">
        <v>1372.0666666666666</v>
      </c>
      <c r="E76" s="36">
        <v>1345.3833333333332</v>
      </c>
      <c r="F76" s="36">
        <v>1325.3166666666666</v>
      </c>
      <c r="G76" s="36">
        <v>1298.6333333333332</v>
      </c>
      <c r="H76" s="36">
        <v>1392.1333333333332</v>
      </c>
      <c r="I76" s="36">
        <v>1418.8166666666666</v>
      </c>
      <c r="J76" s="36">
        <v>1438.8833333333332</v>
      </c>
      <c r="K76" s="31">
        <v>1398.75</v>
      </c>
      <c r="L76" s="31">
        <v>1352</v>
      </c>
      <c r="M76" s="31">
        <v>7.3129</v>
      </c>
      <c r="N76" s="1"/>
      <c r="O76" s="1"/>
    </row>
    <row r="77" spans="1:15" ht="12.75" customHeight="1">
      <c r="A77" s="33">
        <v>67</v>
      </c>
      <c r="B77" s="53" t="s">
        <v>329</v>
      </c>
      <c r="C77" s="31">
        <v>5028.6499999999996</v>
      </c>
      <c r="D77" s="36">
        <v>5017.8666666666659</v>
      </c>
      <c r="E77" s="36">
        <v>4959.7833333333319</v>
      </c>
      <c r="F77" s="36">
        <v>4890.9166666666661</v>
      </c>
      <c r="G77" s="36">
        <v>4832.8333333333321</v>
      </c>
      <c r="H77" s="36">
        <v>5086.7333333333318</v>
      </c>
      <c r="I77" s="36">
        <v>5144.8166666666657</v>
      </c>
      <c r="J77" s="36">
        <v>5213.6833333333316</v>
      </c>
      <c r="K77" s="31">
        <v>5075.95</v>
      </c>
      <c r="L77" s="31">
        <v>4949</v>
      </c>
      <c r="M77" s="31">
        <v>0.27012000000000003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460</v>
      </c>
      <c r="D78" s="36">
        <v>464.08333333333331</v>
      </c>
      <c r="E78" s="36">
        <v>446.71666666666664</v>
      </c>
      <c r="F78" s="36">
        <v>433.43333333333334</v>
      </c>
      <c r="G78" s="36">
        <v>416.06666666666666</v>
      </c>
      <c r="H78" s="36">
        <v>477.36666666666662</v>
      </c>
      <c r="I78" s="36">
        <v>494.73333333333329</v>
      </c>
      <c r="J78" s="36">
        <v>508.01666666666659</v>
      </c>
      <c r="K78" s="31">
        <v>481.45</v>
      </c>
      <c r="L78" s="31">
        <v>450.8</v>
      </c>
      <c r="M78" s="31">
        <v>479.31536</v>
      </c>
      <c r="N78" s="1"/>
      <c r="O78" s="1"/>
    </row>
    <row r="79" spans="1:15" ht="12.75" customHeight="1">
      <c r="A79" s="33">
        <v>69</v>
      </c>
      <c r="B79" s="53" t="s">
        <v>330</v>
      </c>
      <c r="C79" s="31">
        <v>1557.35</v>
      </c>
      <c r="D79" s="36">
        <v>1557.8</v>
      </c>
      <c r="E79" s="36">
        <v>1485.6</v>
      </c>
      <c r="F79" s="36">
        <v>1413.85</v>
      </c>
      <c r="G79" s="36">
        <v>1341.6499999999999</v>
      </c>
      <c r="H79" s="36">
        <v>1629.55</v>
      </c>
      <c r="I79" s="36">
        <v>1701.7500000000002</v>
      </c>
      <c r="J79" s="36">
        <v>1773.5</v>
      </c>
      <c r="K79" s="31">
        <v>1630</v>
      </c>
      <c r="L79" s="31">
        <v>1486.05</v>
      </c>
      <c r="M79" s="31">
        <v>73.143969999999996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295.95</v>
      </c>
      <c r="D80" s="36">
        <v>293.15000000000003</v>
      </c>
      <c r="E80" s="36">
        <v>289.10000000000008</v>
      </c>
      <c r="F80" s="36">
        <v>282.25000000000006</v>
      </c>
      <c r="G80" s="36">
        <v>278.2000000000001</v>
      </c>
      <c r="H80" s="36">
        <v>300.00000000000006</v>
      </c>
      <c r="I80" s="36">
        <v>304.05</v>
      </c>
      <c r="J80" s="36">
        <v>310.90000000000003</v>
      </c>
      <c r="K80" s="31">
        <v>297.2</v>
      </c>
      <c r="L80" s="31">
        <v>286.3</v>
      </c>
      <c r="M80" s="31">
        <v>513.97344999999996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1554.55</v>
      </c>
      <c r="D81" s="36">
        <v>1563.2</v>
      </c>
      <c r="E81" s="36">
        <v>1539.45</v>
      </c>
      <c r="F81" s="36">
        <v>1524.35</v>
      </c>
      <c r="G81" s="36">
        <v>1500.6</v>
      </c>
      <c r="H81" s="36">
        <v>1578.3000000000002</v>
      </c>
      <c r="I81" s="36">
        <v>1602.0500000000002</v>
      </c>
      <c r="J81" s="36">
        <v>1617.1500000000003</v>
      </c>
      <c r="K81" s="31">
        <v>1586.95</v>
      </c>
      <c r="L81" s="31">
        <v>1548.1</v>
      </c>
      <c r="M81" s="31">
        <v>23.8888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298.89999999999998</v>
      </c>
      <c r="D82" s="36">
        <v>296.01666666666665</v>
      </c>
      <c r="E82" s="36">
        <v>291.43333333333328</v>
      </c>
      <c r="F82" s="36">
        <v>283.96666666666664</v>
      </c>
      <c r="G82" s="36">
        <v>279.38333333333327</v>
      </c>
      <c r="H82" s="36">
        <v>303.48333333333329</v>
      </c>
      <c r="I82" s="36">
        <v>308.06666666666666</v>
      </c>
      <c r="J82" s="36">
        <v>315.5333333333333</v>
      </c>
      <c r="K82" s="31">
        <v>300.60000000000002</v>
      </c>
      <c r="L82" s="31">
        <v>288.55</v>
      </c>
      <c r="M82" s="31">
        <v>279.64255000000003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627.79999999999995</v>
      </c>
      <c r="D83" s="36">
        <v>626.59999999999991</v>
      </c>
      <c r="E83" s="36">
        <v>618.79999999999984</v>
      </c>
      <c r="F83" s="36">
        <v>609.79999999999995</v>
      </c>
      <c r="G83" s="36">
        <v>601.99999999999989</v>
      </c>
      <c r="H83" s="36">
        <v>635.5999999999998</v>
      </c>
      <c r="I83" s="36">
        <v>643.4</v>
      </c>
      <c r="J83" s="36">
        <v>652.39999999999975</v>
      </c>
      <c r="K83" s="31">
        <v>634.4</v>
      </c>
      <c r="L83" s="31">
        <v>617.6</v>
      </c>
      <c r="M83" s="31">
        <v>92.420519999999996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1372.75</v>
      </c>
      <c r="D84" s="36">
        <v>1366.25</v>
      </c>
      <c r="E84" s="36">
        <v>1344.5</v>
      </c>
      <c r="F84" s="36">
        <v>1316.25</v>
      </c>
      <c r="G84" s="36">
        <v>1294.5</v>
      </c>
      <c r="H84" s="36">
        <v>1394.5</v>
      </c>
      <c r="I84" s="36">
        <v>1416.25</v>
      </c>
      <c r="J84" s="36">
        <v>1444.5</v>
      </c>
      <c r="K84" s="31">
        <v>1388</v>
      </c>
      <c r="L84" s="31">
        <v>1338</v>
      </c>
      <c r="M84" s="31">
        <v>248.25642999999999</v>
      </c>
      <c r="N84" s="1"/>
      <c r="O84" s="1"/>
    </row>
    <row r="85" spans="1:15" ht="12.75" customHeight="1">
      <c r="A85" s="33">
        <v>75</v>
      </c>
      <c r="B85" s="53" t="s">
        <v>793</v>
      </c>
      <c r="C85" s="31">
        <v>593.85</v>
      </c>
      <c r="D85" s="36">
        <v>581.48333333333335</v>
      </c>
      <c r="E85" s="36">
        <v>565.36666666666667</v>
      </c>
      <c r="F85" s="36">
        <v>536.88333333333333</v>
      </c>
      <c r="G85" s="36">
        <v>520.76666666666665</v>
      </c>
      <c r="H85" s="36">
        <v>609.9666666666667</v>
      </c>
      <c r="I85" s="36">
        <v>626.08333333333348</v>
      </c>
      <c r="J85" s="36">
        <v>654.56666666666672</v>
      </c>
      <c r="K85" s="31">
        <v>597.6</v>
      </c>
      <c r="L85" s="31">
        <v>553</v>
      </c>
      <c r="M85" s="31">
        <v>36.82311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309.25</v>
      </c>
      <c r="D86" s="36">
        <v>310.43333333333334</v>
      </c>
      <c r="E86" s="36">
        <v>306.06666666666666</v>
      </c>
      <c r="F86" s="36">
        <v>302.88333333333333</v>
      </c>
      <c r="G86" s="36">
        <v>298.51666666666665</v>
      </c>
      <c r="H86" s="36">
        <v>313.61666666666667</v>
      </c>
      <c r="I86" s="36">
        <v>317.98333333333335</v>
      </c>
      <c r="J86" s="36">
        <v>321.16666666666669</v>
      </c>
      <c r="K86" s="31">
        <v>314.8</v>
      </c>
      <c r="L86" s="31">
        <v>307.25</v>
      </c>
      <c r="M86" s="31">
        <v>55.89376</v>
      </c>
      <c r="N86" s="1"/>
      <c r="O86" s="1"/>
    </row>
    <row r="87" spans="1:15" ht="12.75" customHeight="1">
      <c r="A87" s="33">
        <v>77</v>
      </c>
      <c r="B87" s="53" t="s">
        <v>331</v>
      </c>
      <c r="C87" s="31">
        <v>1410.35</v>
      </c>
      <c r="D87" s="36">
        <v>1419.6333333333332</v>
      </c>
      <c r="E87" s="36">
        <v>1394.2666666666664</v>
      </c>
      <c r="F87" s="36">
        <v>1378.1833333333332</v>
      </c>
      <c r="G87" s="36">
        <v>1352.8166666666664</v>
      </c>
      <c r="H87" s="36">
        <v>1435.7166666666665</v>
      </c>
      <c r="I87" s="36">
        <v>1461.0833333333333</v>
      </c>
      <c r="J87" s="36">
        <v>1477.1666666666665</v>
      </c>
      <c r="K87" s="31">
        <v>1445</v>
      </c>
      <c r="L87" s="31">
        <v>1403.55</v>
      </c>
      <c r="M87" s="31">
        <v>0.89671000000000001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604.65</v>
      </c>
      <c r="D88" s="36">
        <v>608.48333333333335</v>
      </c>
      <c r="E88" s="36">
        <v>598.4666666666667</v>
      </c>
      <c r="F88" s="36">
        <v>592.2833333333333</v>
      </c>
      <c r="G88" s="36">
        <v>582.26666666666665</v>
      </c>
      <c r="H88" s="36">
        <v>614.66666666666674</v>
      </c>
      <c r="I88" s="36">
        <v>624.68333333333339</v>
      </c>
      <c r="J88" s="36">
        <v>630.86666666666679</v>
      </c>
      <c r="K88" s="31">
        <v>618.5</v>
      </c>
      <c r="L88" s="31">
        <v>602.29999999999995</v>
      </c>
      <c r="M88" s="31">
        <v>29.6508</v>
      </c>
      <c r="N88" s="1"/>
      <c r="O88" s="1"/>
    </row>
    <row r="89" spans="1:15" ht="12.75" customHeight="1">
      <c r="A89" s="33">
        <v>79</v>
      </c>
      <c r="B89" s="53" t="s">
        <v>332</v>
      </c>
      <c r="C89" s="31">
        <v>7203.55</v>
      </c>
      <c r="D89" s="36">
        <v>7268.5999999999995</v>
      </c>
      <c r="E89" s="36">
        <v>7087.1999999999989</v>
      </c>
      <c r="F89" s="36">
        <v>6970.8499999999995</v>
      </c>
      <c r="G89" s="36">
        <v>6789.4499999999989</v>
      </c>
      <c r="H89" s="36">
        <v>7384.9499999999989</v>
      </c>
      <c r="I89" s="36">
        <v>7566.3499999999985</v>
      </c>
      <c r="J89" s="36">
        <v>7682.6999999999989</v>
      </c>
      <c r="K89" s="31">
        <v>7450</v>
      </c>
      <c r="L89" s="31">
        <v>7152.25</v>
      </c>
      <c r="M89" s="31">
        <v>0.46078999999999998</v>
      </c>
      <c r="N89" s="1"/>
      <c r="O89" s="1"/>
    </row>
    <row r="90" spans="1:15" ht="12.75" customHeight="1">
      <c r="A90" s="33">
        <v>80</v>
      </c>
      <c r="B90" s="53" t="s">
        <v>333</v>
      </c>
      <c r="C90" s="31">
        <v>1576.45</v>
      </c>
      <c r="D90" s="36">
        <v>1571.7666666666667</v>
      </c>
      <c r="E90" s="36">
        <v>1494.6833333333334</v>
      </c>
      <c r="F90" s="36">
        <v>1412.9166666666667</v>
      </c>
      <c r="G90" s="36">
        <v>1335.8333333333335</v>
      </c>
      <c r="H90" s="36">
        <v>1653.5333333333333</v>
      </c>
      <c r="I90" s="36">
        <v>1730.6166666666668</v>
      </c>
      <c r="J90" s="36">
        <v>1812.3833333333332</v>
      </c>
      <c r="K90" s="31">
        <v>1648.85</v>
      </c>
      <c r="L90" s="31">
        <v>1490</v>
      </c>
      <c r="M90" s="31">
        <v>18.10755</v>
      </c>
      <c r="N90" s="1"/>
      <c r="O90" s="1"/>
    </row>
    <row r="91" spans="1:15" ht="12.75" customHeight="1">
      <c r="A91" s="33">
        <v>81</v>
      </c>
      <c r="B91" s="53" t="s">
        <v>334</v>
      </c>
      <c r="C91" s="31">
        <v>1467.6</v>
      </c>
      <c r="D91" s="36">
        <v>1474.9333333333332</v>
      </c>
      <c r="E91" s="36">
        <v>1450.0666666666664</v>
      </c>
      <c r="F91" s="36">
        <v>1432.5333333333333</v>
      </c>
      <c r="G91" s="36">
        <v>1407.6666666666665</v>
      </c>
      <c r="H91" s="36">
        <v>1492.4666666666662</v>
      </c>
      <c r="I91" s="36">
        <v>1517.333333333333</v>
      </c>
      <c r="J91" s="36">
        <v>1534.8666666666661</v>
      </c>
      <c r="K91" s="31">
        <v>1499.8</v>
      </c>
      <c r="L91" s="31">
        <v>1457.4</v>
      </c>
      <c r="M91" s="31">
        <v>0.44685999999999998</v>
      </c>
      <c r="N91" s="1"/>
      <c r="O91" s="1"/>
    </row>
    <row r="92" spans="1:15" ht="12.75" customHeight="1">
      <c r="A92" s="33">
        <v>82</v>
      </c>
      <c r="B92" s="53" t="s">
        <v>335</v>
      </c>
      <c r="C92" s="31">
        <v>471.35</v>
      </c>
      <c r="D92" s="36">
        <v>472.7</v>
      </c>
      <c r="E92" s="36">
        <v>466</v>
      </c>
      <c r="F92" s="36">
        <v>460.65000000000003</v>
      </c>
      <c r="G92" s="36">
        <v>453.95000000000005</v>
      </c>
      <c r="H92" s="36">
        <v>478.04999999999995</v>
      </c>
      <c r="I92" s="36">
        <v>484.74999999999989</v>
      </c>
      <c r="J92" s="36">
        <v>490.09999999999991</v>
      </c>
      <c r="K92" s="31">
        <v>479.4</v>
      </c>
      <c r="L92" s="31">
        <v>467.35</v>
      </c>
      <c r="M92" s="31">
        <v>3.32959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30393.75</v>
      </c>
      <c r="D93" s="36">
        <v>30349.116666666669</v>
      </c>
      <c r="E93" s="36">
        <v>29547.333333333336</v>
      </c>
      <c r="F93" s="36">
        <v>28700.916666666668</v>
      </c>
      <c r="G93" s="36">
        <v>27899.133333333335</v>
      </c>
      <c r="H93" s="36">
        <v>31195.533333333336</v>
      </c>
      <c r="I93" s="36">
        <v>31997.316666666669</v>
      </c>
      <c r="J93" s="36">
        <v>32843.733333333337</v>
      </c>
      <c r="K93" s="31">
        <v>31150.9</v>
      </c>
      <c r="L93" s="31">
        <v>29502.7</v>
      </c>
      <c r="M93" s="31">
        <v>8.6837499999999999</v>
      </c>
      <c r="N93" s="1"/>
      <c r="O93" s="1"/>
    </row>
    <row r="94" spans="1:15" ht="12.75" customHeight="1">
      <c r="A94" s="33">
        <v>84</v>
      </c>
      <c r="B94" s="53" t="s">
        <v>336</v>
      </c>
      <c r="C94" s="31">
        <v>1283.5999999999999</v>
      </c>
      <c r="D94" s="36">
        <v>1273.2333333333333</v>
      </c>
      <c r="E94" s="36">
        <v>1243.4666666666667</v>
      </c>
      <c r="F94" s="36">
        <v>1203.3333333333333</v>
      </c>
      <c r="G94" s="36">
        <v>1173.5666666666666</v>
      </c>
      <c r="H94" s="36">
        <v>1313.3666666666668</v>
      </c>
      <c r="I94" s="36">
        <v>1343.1333333333337</v>
      </c>
      <c r="J94" s="36">
        <v>1383.2666666666669</v>
      </c>
      <c r="K94" s="31">
        <v>1303</v>
      </c>
      <c r="L94" s="31">
        <v>1233.0999999999999</v>
      </c>
      <c r="M94" s="31">
        <v>7.7316900000000004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5179.8</v>
      </c>
      <c r="D95" s="36">
        <v>5170.4833333333327</v>
      </c>
      <c r="E95" s="36">
        <v>5119.9666666666653</v>
      </c>
      <c r="F95" s="36">
        <v>5060.1333333333323</v>
      </c>
      <c r="G95" s="36">
        <v>5009.616666666665</v>
      </c>
      <c r="H95" s="36">
        <v>5230.3166666666657</v>
      </c>
      <c r="I95" s="36">
        <v>5280.8333333333339</v>
      </c>
      <c r="J95" s="36">
        <v>5340.6666666666661</v>
      </c>
      <c r="K95" s="31">
        <v>5221</v>
      </c>
      <c r="L95" s="31">
        <v>5110.6499999999996</v>
      </c>
      <c r="M95" s="31">
        <v>6.51525</v>
      </c>
      <c r="N95" s="1"/>
      <c r="O95" s="1"/>
    </row>
    <row r="96" spans="1:15" ht="12.75" customHeight="1">
      <c r="A96" s="33">
        <v>86</v>
      </c>
      <c r="B96" s="53" t="s">
        <v>337</v>
      </c>
      <c r="C96" s="31">
        <v>1917.7</v>
      </c>
      <c r="D96" s="36">
        <v>1921.2666666666664</v>
      </c>
      <c r="E96" s="36">
        <v>1892.5333333333328</v>
      </c>
      <c r="F96" s="36">
        <v>1867.3666666666663</v>
      </c>
      <c r="G96" s="36">
        <v>1838.6333333333328</v>
      </c>
      <c r="H96" s="36">
        <v>1946.4333333333329</v>
      </c>
      <c r="I96" s="36">
        <v>1975.1666666666665</v>
      </c>
      <c r="J96" s="36">
        <v>2000.333333333333</v>
      </c>
      <c r="K96" s="31">
        <v>1950</v>
      </c>
      <c r="L96" s="31">
        <v>1896.1</v>
      </c>
      <c r="M96" s="31">
        <v>0.51297000000000004</v>
      </c>
      <c r="N96" s="1"/>
      <c r="O96" s="1"/>
    </row>
    <row r="97" spans="1:15" ht="12.75" customHeight="1">
      <c r="A97" s="33">
        <v>87</v>
      </c>
      <c r="B97" s="53" t="s">
        <v>338</v>
      </c>
      <c r="C97" s="31">
        <v>572.79999999999995</v>
      </c>
      <c r="D97" s="36">
        <v>573.5333333333333</v>
      </c>
      <c r="E97" s="36">
        <v>563.36666666666656</v>
      </c>
      <c r="F97" s="36">
        <v>553.93333333333328</v>
      </c>
      <c r="G97" s="36">
        <v>543.76666666666654</v>
      </c>
      <c r="H97" s="36">
        <v>582.96666666666658</v>
      </c>
      <c r="I97" s="36">
        <v>593.13333333333333</v>
      </c>
      <c r="J97" s="36">
        <v>602.56666666666661</v>
      </c>
      <c r="K97" s="31">
        <v>583.70000000000005</v>
      </c>
      <c r="L97" s="31">
        <v>564.1</v>
      </c>
      <c r="M97" s="31">
        <v>1.06989</v>
      </c>
      <c r="N97" s="1"/>
      <c r="O97" s="1"/>
    </row>
    <row r="98" spans="1:15" ht="12.75" customHeight="1">
      <c r="A98" s="33">
        <v>88</v>
      </c>
      <c r="B98" s="53" t="s">
        <v>339</v>
      </c>
      <c r="C98" s="31">
        <v>147.05000000000001</v>
      </c>
      <c r="D98" s="36">
        <v>146.1</v>
      </c>
      <c r="E98" s="36">
        <v>143</v>
      </c>
      <c r="F98" s="36">
        <v>138.95000000000002</v>
      </c>
      <c r="G98" s="36">
        <v>135.85000000000002</v>
      </c>
      <c r="H98" s="36">
        <v>150.14999999999998</v>
      </c>
      <c r="I98" s="36">
        <v>153.24999999999994</v>
      </c>
      <c r="J98" s="36">
        <v>157.29999999999995</v>
      </c>
      <c r="K98" s="31">
        <v>149.19999999999999</v>
      </c>
      <c r="L98" s="31">
        <v>142.05000000000001</v>
      </c>
      <c r="M98" s="31">
        <v>135.95162999999999</v>
      </c>
      <c r="N98" s="1"/>
      <c r="O98" s="1"/>
    </row>
    <row r="99" spans="1:15" ht="12.75" customHeight="1">
      <c r="A99" s="33">
        <v>89</v>
      </c>
      <c r="B99" s="53" t="s">
        <v>340</v>
      </c>
      <c r="C99" s="31">
        <v>643.45000000000005</v>
      </c>
      <c r="D99" s="36">
        <v>647.16666666666663</v>
      </c>
      <c r="E99" s="36">
        <v>634.38333333333321</v>
      </c>
      <c r="F99" s="36">
        <v>625.31666666666661</v>
      </c>
      <c r="G99" s="36">
        <v>612.53333333333319</v>
      </c>
      <c r="H99" s="36">
        <v>656.23333333333323</v>
      </c>
      <c r="I99" s="36">
        <v>669.01666666666677</v>
      </c>
      <c r="J99" s="36">
        <v>678.08333333333326</v>
      </c>
      <c r="K99" s="31">
        <v>659.95</v>
      </c>
      <c r="L99" s="31">
        <v>638.1</v>
      </c>
      <c r="M99" s="31">
        <v>54.822679999999998</v>
      </c>
      <c r="N99" s="1"/>
      <c r="O99" s="1"/>
    </row>
    <row r="100" spans="1:15" ht="12.75" customHeight="1">
      <c r="A100" s="33">
        <v>90</v>
      </c>
      <c r="B100" s="53" t="s">
        <v>789</v>
      </c>
      <c r="C100" s="31">
        <v>532.65</v>
      </c>
      <c r="D100" s="36">
        <v>535.48333333333323</v>
      </c>
      <c r="E100" s="36">
        <v>526.51666666666642</v>
      </c>
      <c r="F100" s="36">
        <v>520.38333333333321</v>
      </c>
      <c r="G100" s="36">
        <v>511.4166666666664</v>
      </c>
      <c r="H100" s="36">
        <v>541.61666666666645</v>
      </c>
      <c r="I100" s="36">
        <v>550.58333333333337</v>
      </c>
      <c r="J100" s="36">
        <v>556.71666666666647</v>
      </c>
      <c r="K100" s="31">
        <v>544.45000000000005</v>
      </c>
      <c r="L100" s="31">
        <v>529.35</v>
      </c>
      <c r="M100" s="31">
        <v>3.5233400000000001</v>
      </c>
      <c r="N100" s="1"/>
      <c r="O100" s="1"/>
    </row>
    <row r="101" spans="1:15" ht="12.75" customHeight="1">
      <c r="A101" s="33">
        <v>91</v>
      </c>
      <c r="B101" s="53" t="s">
        <v>341</v>
      </c>
      <c r="C101" s="31">
        <v>4104.1499999999996</v>
      </c>
      <c r="D101" s="36">
        <v>4118.05</v>
      </c>
      <c r="E101" s="36">
        <v>4086.1000000000004</v>
      </c>
      <c r="F101" s="36">
        <v>4068.05</v>
      </c>
      <c r="G101" s="36">
        <v>4036.1000000000004</v>
      </c>
      <c r="H101" s="36">
        <v>4136.1000000000004</v>
      </c>
      <c r="I101" s="36">
        <v>4168.0499999999993</v>
      </c>
      <c r="J101" s="36">
        <v>4186.1000000000004</v>
      </c>
      <c r="K101" s="31">
        <v>4150</v>
      </c>
      <c r="L101" s="31">
        <v>4100</v>
      </c>
      <c r="M101" s="31">
        <v>0.42254999999999998</v>
      </c>
      <c r="N101" s="1"/>
      <c r="O101" s="1"/>
    </row>
    <row r="102" spans="1:15" ht="12.75" customHeight="1">
      <c r="A102" s="33">
        <v>92</v>
      </c>
      <c r="B102" s="53" t="s">
        <v>342</v>
      </c>
      <c r="C102" s="31">
        <v>329.8</v>
      </c>
      <c r="D102" s="36">
        <v>329.40000000000003</v>
      </c>
      <c r="E102" s="36">
        <v>326.20000000000005</v>
      </c>
      <c r="F102" s="36">
        <v>322.60000000000002</v>
      </c>
      <c r="G102" s="36">
        <v>319.40000000000003</v>
      </c>
      <c r="H102" s="36">
        <v>333.00000000000006</v>
      </c>
      <c r="I102" s="36">
        <v>336.2</v>
      </c>
      <c r="J102" s="36">
        <v>339.80000000000007</v>
      </c>
      <c r="K102" s="31">
        <v>332.6</v>
      </c>
      <c r="L102" s="31">
        <v>325.8</v>
      </c>
      <c r="M102" s="31">
        <v>1.4971300000000001</v>
      </c>
      <c r="N102" s="1"/>
      <c r="O102" s="1"/>
    </row>
    <row r="103" spans="1:15" ht="12.75" customHeight="1">
      <c r="A103" s="33">
        <v>93</v>
      </c>
      <c r="B103" s="53" t="s">
        <v>343</v>
      </c>
      <c r="C103" s="31">
        <v>277.35000000000002</v>
      </c>
      <c r="D103" s="36">
        <v>282.40000000000003</v>
      </c>
      <c r="E103" s="36">
        <v>270.95000000000005</v>
      </c>
      <c r="F103" s="36">
        <v>264.55</v>
      </c>
      <c r="G103" s="36">
        <v>253.10000000000002</v>
      </c>
      <c r="H103" s="36">
        <v>288.80000000000007</v>
      </c>
      <c r="I103" s="36">
        <v>300.25</v>
      </c>
      <c r="J103" s="36">
        <v>306.65000000000009</v>
      </c>
      <c r="K103" s="31">
        <v>293.85000000000002</v>
      </c>
      <c r="L103" s="31">
        <v>276</v>
      </c>
      <c r="M103" s="31">
        <v>46.560209999999998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727.2</v>
      </c>
      <c r="D104" s="36">
        <v>728.21666666666658</v>
      </c>
      <c r="E104" s="36">
        <v>721.53333333333319</v>
      </c>
      <c r="F104" s="36">
        <v>715.86666666666656</v>
      </c>
      <c r="G104" s="36">
        <v>709.18333333333317</v>
      </c>
      <c r="H104" s="36">
        <v>733.88333333333321</v>
      </c>
      <c r="I104" s="36">
        <v>740.56666666666661</v>
      </c>
      <c r="J104" s="36">
        <v>746.23333333333323</v>
      </c>
      <c r="K104" s="31">
        <v>734.9</v>
      </c>
      <c r="L104" s="31">
        <v>722.55</v>
      </c>
      <c r="M104" s="31">
        <v>3.84226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118</v>
      </c>
      <c r="D105" s="36">
        <v>117.25</v>
      </c>
      <c r="E105" s="36">
        <v>115.15</v>
      </c>
      <c r="F105" s="36">
        <v>112.30000000000001</v>
      </c>
      <c r="G105" s="36">
        <v>110.20000000000002</v>
      </c>
      <c r="H105" s="36">
        <v>120.1</v>
      </c>
      <c r="I105" s="36">
        <v>122.19999999999999</v>
      </c>
      <c r="J105" s="36">
        <v>125.04999999999998</v>
      </c>
      <c r="K105" s="31">
        <v>119.35</v>
      </c>
      <c r="L105" s="31">
        <v>114.4</v>
      </c>
      <c r="M105" s="31">
        <v>2856.0755199999999</v>
      </c>
      <c r="N105" s="1"/>
      <c r="O105" s="1"/>
    </row>
    <row r="106" spans="1:15" ht="12.75" customHeight="1">
      <c r="A106" s="33">
        <v>96</v>
      </c>
      <c r="B106" s="53" t="s">
        <v>812</v>
      </c>
      <c r="C106" s="31">
        <v>1290.3</v>
      </c>
      <c r="D106" s="36">
        <v>1294.1666666666667</v>
      </c>
      <c r="E106" s="36">
        <v>1284.0333333333335</v>
      </c>
      <c r="F106" s="36">
        <v>1277.7666666666669</v>
      </c>
      <c r="G106" s="36">
        <v>1267.6333333333337</v>
      </c>
      <c r="H106" s="36">
        <v>1300.4333333333334</v>
      </c>
      <c r="I106" s="36">
        <v>1310.5666666666666</v>
      </c>
      <c r="J106" s="36">
        <v>1316.8333333333333</v>
      </c>
      <c r="K106" s="31">
        <v>1304.3</v>
      </c>
      <c r="L106" s="31">
        <v>1287.9000000000001</v>
      </c>
      <c r="M106" s="31">
        <v>0.60468999999999995</v>
      </c>
      <c r="N106" s="1"/>
      <c r="O106" s="1"/>
    </row>
    <row r="107" spans="1:15" ht="12.75" customHeight="1">
      <c r="A107" s="33">
        <v>97</v>
      </c>
      <c r="B107" s="53" t="s">
        <v>344</v>
      </c>
      <c r="C107" s="31">
        <v>211.65</v>
      </c>
      <c r="D107" s="36">
        <v>211.4</v>
      </c>
      <c r="E107" s="36">
        <v>209.9</v>
      </c>
      <c r="F107" s="36">
        <v>208.15</v>
      </c>
      <c r="G107" s="36">
        <v>206.65</v>
      </c>
      <c r="H107" s="36">
        <v>213.15</v>
      </c>
      <c r="I107" s="36">
        <v>214.65</v>
      </c>
      <c r="J107" s="36">
        <v>216.4</v>
      </c>
      <c r="K107" s="31">
        <v>212.9</v>
      </c>
      <c r="L107" s="31">
        <v>209.65</v>
      </c>
      <c r="M107" s="31">
        <v>1.05938</v>
      </c>
      <c r="N107" s="1"/>
      <c r="O107" s="1"/>
    </row>
    <row r="108" spans="1:15" ht="12.75" customHeight="1">
      <c r="A108" s="33">
        <v>98</v>
      </c>
      <c r="B108" s="53" t="s">
        <v>345</v>
      </c>
      <c r="C108" s="31">
        <v>1593.4</v>
      </c>
      <c r="D108" s="36">
        <v>1598.2</v>
      </c>
      <c r="E108" s="36">
        <v>1565.2</v>
      </c>
      <c r="F108" s="36">
        <v>1537</v>
      </c>
      <c r="G108" s="36">
        <v>1504</v>
      </c>
      <c r="H108" s="36">
        <v>1626.4</v>
      </c>
      <c r="I108" s="36">
        <v>1659.4</v>
      </c>
      <c r="J108" s="36">
        <v>1687.6000000000001</v>
      </c>
      <c r="K108" s="31">
        <v>1631.2</v>
      </c>
      <c r="L108" s="31">
        <v>1570</v>
      </c>
      <c r="M108" s="31">
        <v>1.6173</v>
      </c>
      <c r="N108" s="1"/>
      <c r="O108" s="1"/>
    </row>
    <row r="109" spans="1:15" ht="12.75" customHeight="1">
      <c r="A109" s="33">
        <v>99</v>
      </c>
      <c r="B109" s="53" t="s">
        <v>346</v>
      </c>
      <c r="C109" s="31">
        <v>195.05</v>
      </c>
      <c r="D109" s="36">
        <v>193.03333333333333</v>
      </c>
      <c r="E109" s="36">
        <v>189.01666666666665</v>
      </c>
      <c r="F109" s="36">
        <v>182.98333333333332</v>
      </c>
      <c r="G109" s="36">
        <v>178.96666666666664</v>
      </c>
      <c r="H109" s="36">
        <v>199.06666666666666</v>
      </c>
      <c r="I109" s="36">
        <v>203.08333333333337</v>
      </c>
      <c r="J109" s="36">
        <v>209.11666666666667</v>
      </c>
      <c r="K109" s="31">
        <v>197.05</v>
      </c>
      <c r="L109" s="31">
        <v>187</v>
      </c>
      <c r="M109" s="31">
        <v>40.472969999999997</v>
      </c>
      <c r="N109" s="1"/>
      <c r="O109" s="1"/>
    </row>
    <row r="110" spans="1:15" ht="12.75" customHeight="1">
      <c r="A110" s="33">
        <v>100</v>
      </c>
      <c r="B110" s="53" t="s">
        <v>347</v>
      </c>
      <c r="C110" s="31">
        <v>2358.1999999999998</v>
      </c>
      <c r="D110" s="36">
        <v>2358.2666666666669</v>
      </c>
      <c r="E110" s="36">
        <v>2346.2333333333336</v>
      </c>
      <c r="F110" s="36">
        <v>2334.2666666666669</v>
      </c>
      <c r="G110" s="36">
        <v>2322.2333333333336</v>
      </c>
      <c r="H110" s="36">
        <v>2370.2333333333336</v>
      </c>
      <c r="I110" s="36">
        <v>2382.2666666666673</v>
      </c>
      <c r="J110" s="36">
        <v>2394.2333333333336</v>
      </c>
      <c r="K110" s="31">
        <v>2370.3000000000002</v>
      </c>
      <c r="L110" s="31">
        <v>2346.3000000000002</v>
      </c>
      <c r="M110" s="31">
        <v>0.64285000000000003</v>
      </c>
      <c r="N110" s="1"/>
      <c r="O110" s="1"/>
    </row>
    <row r="111" spans="1:15" ht="12.75" customHeight="1">
      <c r="A111" s="33">
        <v>101</v>
      </c>
      <c r="B111" s="53" t="s">
        <v>1023</v>
      </c>
      <c r="C111" s="31">
        <v>846.75</v>
      </c>
      <c r="D111" s="36">
        <v>851.75</v>
      </c>
      <c r="E111" s="36">
        <v>834.5</v>
      </c>
      <c r="F111" s="36">
        <v>822.25</v>
      </c>
      <c r="G111" s="36">
        <v>805</v>
      </c>
      <c r="H111" s="36">
        <v>864</v>
      </c>
      <c r="I111" s="36">
        <v>881.25</v>
      </c>
      <c r="J111" s="36">
        <v>893.5</v>
      </c>
      <c r="K111" s="31">
        <v>869</v>
      </c>
      <c r="L111" s="31">
        <v>839.5</v>
      </c>
      <c r="M111" s="31">
        <v>3.8141400000000001</v>
      </c>
      <c r="N111" s="1"/>
      <c r="O111" s="1"/>
    </row>
    <row r="112" spans="1:15" ht="12.75" customHeight="1">
      <c r="A112" s="33">
        <v>102</v>
      </c>
      <c r="B112" s="53" t="s">
        <v>348</v>
      </c>
      <c r="C112" s="31">
        <v>64.650000000000006</v>
      </c>
      <c r="D112" s="36">
        <v>64.166666666666671</v>
      </c>
      <c r="E112" s="36">
        <v>62.983333333333348</v>
      </c>
      <c r="F112" s="36">
        <v>61.316666666666677</v>
      </c>
      <c r="G112" s="36">
        <v>60.133333333333354</v>
      </c>
      <c r="H112" s="36">
        <v>65.833333333333343</v>
      </c>
      <c r="I112" s="36">
        <v>67.016666666666652</v>
      </c>
      <c r="J112" s="36">
        <v>68.683333333333337</v>
      </c>
      <c r="K112" s="31">
        <v>65.349999999999994</v>
      </c>
      <c r="L112" s="31">
        <v>62.5</v>
      </c>
      <c r="M112" s="31">
        <v>157.02897999999999</v>
      </c>
      <c r="N112" s="1"/>
      <c r="O112" s="1"/>
    </row>
    <row r="113" spans="1:15" ht="12.75" customHeight="1">
      <c r="A113" s="33">
        <v>103</v>
      </c>
      <c r="B113" s="53" t="s">
        <v>349</v>
      </c>
      <c r="C113" s="31">
        <v>2079.6999999999998</v>
      </c>
      <c r="D113" s="36">
        <v>2071.65</v>
      </c>
      <c r="E113" s="36">
        <v>2047.0500000000002</v>
      </c>
      <c r="F113" s="36">
        <v>2014.4</v>
      </c>
      <c r="G113" s="36">
        <v>1989.8000000000002</v>
      </c>
      <c r="H113" s="36">
        <v>2104.3000000000002</v>
      </c>
      <c r="I113" s="36">
        <v>2128.8999999999996</v>
      </c>
      <c r="J113" s="36">
        <v>2161.5500000000002</v>
      </c>
      <c r="K113" s="31">
        <v>2096.25</v>
      </c>
      <c r="L113" s="31">
        <v>2039</v>
      </c>
      <c r="M113" s="31">
        <v>6.9855299999999998</v>
      </c>
      <c r="N113" s="1"/>
      <c r="O113" s="1"/>
    </row>
    <row r="114" spans="1:15" ht="12.75" customHeight="1">
      <c r="A114" s="33">
        <v>104</v>
      </c>
      <c r="B114" s="53" t="s">
        <v>350</v>
      </c>
      <c r="C114" s="31">
        <v>649.35</v>
      </c>
      <c r="D114" s="36">
        <v>650.56666666666672</v>
      </c>
      <c r="E114" s="36">
        <v>645.73333333333346</v>
      </c>
      <c r="F114" s="36">
        <v>642.11666666666679</v>
      </c>
      <c r="G114" s="36">
        <v>637.28333333333353</v>
      </c>
      <c r="H114" s="36">
        <v>654.18333333333339</v>
      </c>
      <c r="I114" s="36">
        <v>659.01666666666665</v>
      </c>
      <c r="J114" s="36">
        <v>662.63333333333333</v>
      </c>
      <c r="K114" s="31">
        <v>655.4</v>
      </c>
      <c r="L114" s="31">
        <v>646.95000000000005</v>
      </c>
      <c r="M114" s="31">
        <v>1.7834000000000001</v>
      </c>
      <c r="N114" s="1"/>
      <c r="O114" s="1"/>
    </row>
    <row r="115" spans="1:15" ht="12.75" customHeight="1">
      <c r="A115" s="33">
        <v>105</v>
      </c>
      <c r="B115" s="53" t="s">
        <v>351</v>
      </c>
      <c r="C115" s="31">
        <v>2019.05</v>
      </c>
      <c r="D115" s="36">
        <v>2038.0333333333335</v>
      </c>
      <c r="E115" s="36">
        <v>1981.1166666666672</v>
      </c>
      <c r="F115" s="36">
        <v>1943.1833333333336</v>
      </c>
      <c r="G115" s="36">
        <v>1886.2666666666673</v>
      </c>
      <c r="H115" s="36">
        <v>2075.9666666666672</v>
      </c>
      <c r="I115" s="36">
        <v>2132.8833333333337</v>
      </c>
      <c r="J115" s="36">
        <v>2170.8166666666671</v>
      </c>
      <c r="K115" s="31">
        <v>2094.9499999999998</v>
      </c>
      <c r="L115" s="31">
        <v>2000.1</v>
      </c>
      <c r="M115" s="31">
        <v>2.5853100000000002</v>
      </c>
      <c r="N115" s="1"/>
      <c r="O115" s="1"/>
    </row>
    <row r="116" spans="1:15" ht="12.75" customHeight="1">
      <c r="A116" s="33">
        <v>106</v>
      </c>
      <c r="B116" s="53" t="s">
        <v>352</v>
      </c>
      <c r="C116" s="31">
        <v>7006.7</v>
      </c>
      <c r="D116" s="36">
        <v>7034.9666666666672</v>
      </c>
      <c r="E116" s="36">
        <v>6966.7333333333345</v>
      </c>
      <c r="F116" s="36">
        <v>6926.7666666666673</v>
      </c>
      <c r="G116" s="36">
        <v>6858.5333333333347</v>
      </c>
      <c r="H116" s="36">
        <v>7074.9333333333343</v>
      </c>
      <c r="I116" s="36">
        <v>7143.1666666666679</v>
      </c>
      <c r="J116" s="36">
        <v>7183.1333333333341</v>
      </c>
      <c r="K116" s="31">
        <v>7103.2</v>
      </c>
      <c r="L116" s="31">
        <v>6995</v>
      </c>
      <c r="M116" s="31">
        <v>7.5840000000000005E-2</v>
      </c>
      <c r="N116" s="1"/>
      <c r="O116" s="1"/>
    </row>
    <row r="117" spans="1:15" ht="12.75" customHeight="1">
      <c r="A117" s="33">
        <v>107</v>
      </c>
      <c r="B117" s="53" t="s">
        <v>353</v>
      </c>
      <c r="C117" s="31">
        <v>784.4</v>
      </c>
      <c r="D117" s="36">
        <v>782.78333333333342</v>
      </c>
      <c r="E117" s="36">
        <v>766.56666666666683</v>
      </c>
      <c r="F117" s="36">
        <v>748.73333333333346</v>
      </c>
      <c r="G117" s="36">
        <v>732.51666666666688</v>
      </c>
      <c r="H117" s="36">
        <v>800.61666666666679</v>
      </c>
      <c r="I117" s="36">
        <v>816.83333333333326</v>
      </c>
      <c r="J117" s="36">
        <v>834.66666666666674</v>
      </c>
      <c r="K117" s="31">
        <v>799</v>
      </c>
      <c r="L117" s="31">
        <v>764.95</v>
      </c>
      <c r="M117" s="31">
        <v>6.9928600000000003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389.15</v>
      </c>
      <c r="D118" s="36">
        <v>392.98333333333335</v>
      </c>
      <c r="E118" s="36">
        <v>383.36666666666667</v>
      </c>
      <c r="F118" s="36">
        <v>377.58333333333331</v>
      </c>
      <c r="G118" s="36">
        <v>367.96666666666664</v>
      </c>
      <c r="H118" s="36">
        <v>398.76666666666671</v>
      </c>
      <c r="I118" s="36">
        <v>408.38333333333338</v>
      </c>
      <c r="J118" s="36">
        <v>414.16666666666674</v>
      </c>
      <c r="K118" s="31">
        <v>402.6</v>
      </c>
      <c r="L118" s="31">
        <v>387.2</v>
      </c>
      <c r="M118" s="31">
        <v>20.362220000000001</v>
      </c>
      <c r="N118" s="1"/>
      <c r="O118" s="1"/>
    </row>
    <row r="119" spans="1:15" ht="12.75" customHeight="1">
      <c r="A119" s="33">
        <v>109</v>
      </c>
      <c r="B119" s="53" t="s">
        <v>354</v>
      </c>
      <c r="C119" s="31">
        <v>469.95</v>
      </c>
      <c r="D119" s="36">
        <v>472.59999999999997</v>
      </c>
      <c r="E119" s="36">
        <v>465.34999999999991</v>
      </c>
      <c r="F119" s="36">
        <v>460.74999999999994</v>
      </c>
      <c r="G119" s="36">
        <v>453.49999999999989</v>
      </c>
      <c r="H119" s="36">
        <v>477.19999999999993</v>
      </c>
      <c r="I119" s="36">
        <v>484.45000000000005</v>
      </c>
      <c r="J119" s="36">
        <v>489.04999999999995</v>
      </c>
      <c r="K119" s="31">
        <v>479.85</v>
      </c>
      <c r="L119" s="31">
        <v>468</v>
      </c>
      <c r="M119" s="31">
        <v>0.65054999999999996</v>
      </c>
      <c r="N119" s="1"/>
      <c r="O119" s="1"/>
    </row>
    <row r="120" spans="1:15" ht="12.75" customHeight="1">
      <c r="A120" s="33">
        <v>110</v>
      </c>
      <c r="B120" s="53" t="s">
        <v>1024</v>
      </c>
      <c r="C120" s="31">
        <v>917.65</v>
      </c>
      <c r="D120" s="36">
        <v>915.2833333333333</v>
      </c>
      <c r="E120" s="36">
        <v>904.36666666666656</v>
      </c>
      <c r="F120" s="36">
        <v>891.08333333333326</v>
      </c>
      <c r="G120" s="36">
        <v>880.16666666666652</v>
      </c>
      <c r="H120" s="36">
        <v>928.56666666666661</v>
      </c>
      <c r="I120" s="36">
        <v>939.48333333333335</v>
      </c>
      <c r="J120" s="36">
        <v>952.76666666666665</v>
      </c>
      <c r="K120" s="31">
        <v>926.2</v>
      </c>
      <c r="L120" s="31">
        <v>902</v>
      </c>
      <c r="M120" s="31">
        <v>7.4434199999999997</v>
      </c>
      <c r="N120" s="1"/>
      <c r="O120" s="1"/>
    </row>
    <row r="121" spans="1:15" ht="12.75" customHeight="1">
      <c r="A121" s="33">
        <v>111</v>
      </c>
      <c r="B121" s="53" t="s">
        <v>355</v>
      </c>
      <c r="C121" s="31">
        <v>1084.5</v>
      </c>
      <c r="D121" s="36">
        <v>1086.8333333333333</v>
      </c>
      <c r="E121" s="36">
        <v>1075.6666666666665</v>
      </c>
      <c r="F121" s="36">
        <v>1066.8333333333333</v>
      </c>
      <c r="G121" s="36">
        <v>1055.6666666666665</v>
      </c>
      <c r="H121" s="36">
        <v>1095.6666666666665</v>
      </c>
      <c r="I121" s="36">
        <v>1106.833333333333</v>
      </c>
      <c r="J121" s="36">
        <v>1115.6666666666665</v>
      </c>
      <c r="K121" s="31">
        <v>1098</v>
      </c>
      <c r="L121" s="31">
        <v>1078</v>
      </c>
      <c r="M121" s="31">
        <v>1.1647099999999999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1241.0999999999999</v>
      </c>
      <c r="D122" s="36">
        <v>1237.1666666666665</v>
      </c>
      <c r="E122" s="36">
        <v>1218.5333333333331</v>
      </c>
      <c r="F122" s="36">
        <v>1195.9666666666665</v>
      </c>
      <c r="G122" s="36">
        <v>1177.333333333333</v>
      </c>
      <c r="H122" s="36">
        <v>1259.7333333333331</v>
      </c>
      <c r="I122" s="36">
        <v>1278.3666666666663</v>
      </c>
      <c r="J122" s="36">
        <v>1300.9333333333332</v>
      </c>
      <c r="K122" s="31">
        <v>1255.8</v>
      </c>
      <c r="L122" s="31">
        <v>1214.5999999999999</v>
      </c>
      <c r="M122" s="31">
        <v>27.33548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1447.2</v>
      </c>
      <c r="D123" s="36">
        <v>1453.3</v>
      </c>
      <c r="E123" s="36">
        <v>1433.8999999999999</v>
      </c>
      <c r="F123" s="36">
        <v>1420.6</v>
      </c>
      <c r="G123" s="36">
        <v>1401.1999999999998</v>
      </c>
      <c r="H123" s="36">
        <v>1466.6</v>
      </c>
      <c r="I123" s="36">
        <v>1486</v>
      </c>
      <c r="J123" s="36">
        <v>1499.3</v>
      </c>
      <c r="K123" s="31">
        <v>1472.7</v>
      </c>
      <c r="L123" s="31">
        <v>1440</v>
      </c>
      <c r="M123" s="31">
        <v>32.707430000000002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143.1</v>
      </c>
      <c r="D124" s="36">
        <v>144.15</v>
      </c>
      <c r="E124" s="36">
        <v>141.30000000000001</v>
      </c>
      <c r="F124" s="36">
        <v>139.5</v>
      </c>
      <c r="G124" s="36">
        <v>136.65</v>
      </c>
      <c r="H124" s="36">
        <v>145.95000000000002</v>
      </c>
      <c r="I124" s="36">
        <v>148.79999999999998</v>
      </c>
      <c r="J124" s="36">
        <v>150.60000000000002</v>
      </c>
      <c r="K124" s="31">
        <v>147</v>
      </c>
      <c r="L124" s="31">
        <v>142.35</v>
      </c>
      <c r="M124" s="31">
        <v>46.80444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1306.4000000000001</v>
      </c>
      <c r="D125" s="36">
        <v>1315.4666666666667</v>
      </c>
      <c r="E125" s="36">
        <v>1291.9333333333334</v>
      </c>
      <c r="F125" s="36">
        <v>1277.4666666666667</v>
      </c>
      <c r="G125" s="36">
        <v>1253.9333333333334</v>
      </c>
      <c r="H125" s="36">
        <v>1329.9333333333334</v>
      </c>
      <c r="I125" s="36">
        <v>1353.4666666666667</v>
      </c>
      <c r="J125" s="36">
        <v>1367.9333333333334</v>
      </c>
      <c r="K125" s="31">
        <v>1339</v>
      </c>
      <c r="L125" s="31">
        <v>1301</v>
      </c>
      <c r="M125" s="31">
        <v>0.70591000000000004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491.2</v>
      </c>
      <c r="D126" s="36">
        <v>487.76666666666665</v>
      </c>
      <c r="E126" s="36">
        <v>482.43333333333328</v>
      </c>
      <c r="F126" s="36">
        <v>473.66666666666663</v>
      </c>
      <c r="G126" s="36">
        <v>468.33333333333326</v>
      </c>
      <c r="H126" s="36">
        <v>496.5333333333333</v>
      </c>
      <c r="I126" s="36">
        <v>501.86666666666667</v>
      </c>
      <c r="J126" s="36">
        <v>510.63333333333333</v>
      </c>
      <c r="K126" s="31">
        <v>493.1</v>
      </c>
      <c r="L126" s="31">
        <v>479</v>
      </c>
      <c r="M126" s="31">
        <v>112.23848</v>
      </c>
      <c r="N126" s="1"/>
      <c r="O126" s="1"/>
    </row>
    <row r="127" spans="1:15" ht="12.75" customHeight="1">
      <c r="A127" s="33">
        <v>117</v>
      </c>
      <c r="B127" s="53" t="s">
        <v>356</v>
      </c>
      <c r="C127" s="31">
        <v>1947.65</v>
      </c>
      <c r="D127" s="36">
        <v>1952.8833333333332</v>
      </c>
      <c r="E127" s="36">
        <v>1895.7666666666664</v>
      </c>
      <c r="F127" s="36">
        <v>1843.8833333333332</v>
      </c>
      <c r="G127" s="36">
        <v>1786.7666666666664</v>
      </c>
      <c r="H127" s="36">
        <v>2004.7666666666664</v>
      </c>
      <c r="I127" s="36">
        <v>2061.8833333333332</v>
      </c>
      <c r="J127" s="36">
        <v>2113.7666666666664</v>
      </c>
      <c r="K127" s="31">
        <v>2010</v>
      </c>
      <c r="L127" s="31">
        <v>1901</v>
      </c>
      <c r="M127" s="31">
        <v>75.22139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4971</v>
      </c>
      <c r="D128" s="36">
        <v>4976.6333333333332</v>
      </c>
      <c r="E128" s="36">
        <v>4934.3666666666668</v>
      </c>
      <c r="F128" s="36">
        <v>4897.7333333333336</v>
      </c>
      <c r="G128" s="36">
        <v>4855.4666666666672</v>
      </c>
      <c r="H128" s="36">
        <v>5013.2666666666664</v>
      </c>
      <c r="I128" s="36">
        <v>5055.5333333333328</v>
      </c>
      <c r="J128" s="36">
        <v>5092.1666666666661</v>
      </c>
      <c r="K128" s="31">
        <v>5018.8999999999996</v>
      </c>
      <c r="L128" s="31">
        <v>4940</v>
      </c>
      <c r="M128" s="31">
        <v>3.4930500000000002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2657.35</v>
      </c>
      <c r="D129" s="36">
        <v>2651.75</v>
      </c>
      <c r="E129" s="36">
        <v>2630.6</v>
      </c>
      <c r="F129" s="36">
        <v>2603.85</v>
      </c>
      <c r="G129" s="36">
        <v>2582.6999999999998</v>
      </c>
      <c r="H129" s="36">
        <v>2678.5</v>
      </c>
      <c r="I129" s="36">
        <v>2699.6499999999996</v>
      </c>
      <c r="J129" s="36">
        <v>2726.4</v>
      </c>
      <c r="K129" s="31">
        <v>2672.9</v>
      </c>
      <c r="L129" s="31">
        <v>2625</v>
      </c>
      <c r="M129" s="31">
        <v>8.5493699999999997</v>
      </c>
      <c r="N129" s="1"/>
      <c r="O129" s="1"/>
    </row>
    <row r="130" spans="1:15" ht="12.75" customHeight="1">
      <c r="A130" s="33">
        <v>120</v>
      </c>
      <c r="B130" s="53" t="s">
        <v>357</v>
      </c>
      <c r="C130" s="31">
        <v>3480.1</v>
      </c>
      <c r="D130" s="36">
        <v>3491.1166666666668</v>
      </c>
      <c r="E130" s="36">
        <v>3445.2333333333336</v>
      </c>
      <c r="F130" s="36">
        <v>3410.3666666666668</v>
      </c>
      <c r="G130" s="36">
        <v>3364.4833333333336</v>
      </c>
      <c r="H130" s="36">
        <v>3525.9833333333336</v>
      </c>
      <c r="I130" s="36">
        <v>3571.8666666666668</v>
      </c>
      <c r="J130" s="36">
        <v>3606.7333333333336</v>
      </c>
      <c r="K130" s="31">
        <v>3537</v>
      </c>
      <c r="L130" s="31">
        <v>3456.25</v>
      </c>
      <c r="M130" s="31">
        <v>1.91144</v>
      </c>
      <c r="N130" s="1"/>
      <c r="O130" s="1"/>
    </row>
    <row r="131" spans="1:15" ht="12.75" customHeight="1">
      <c r="A131" s="33">
        <v>121</v>
      </c>
      <c r="B131" s="53" t="s">
        <v>829</v>
      </c>
      <c r="C131" s="31">
        <v>1463.5</v>
      </c>
      <c r="D131" s="36">
        <v>1458.6000000000001</v>
      </c>
      <c r="E131" s="36">
        <v>1428.2000000000003</v>
      </c>
      <c r="F131" s="36">
        <v>1392.9</v>
      </c>
      <c r="G131" s="36">
        <v>1362.5000000000002</v>
      </c>
      <c r="H131" s="36">
        <v>1493.9000000000003</v>
      </c>
      <c r="I131" s="36">
        <v>1524.3000000000004</v>
      </c>
      <c r="J131" s="36">
        <v>1559.6000000000004</v>
      </c>
      <c r="K131" s="31">
        <v>1489</v>
      </c>
      <c r="L131" s="31">
        <v>1423.3</v>
      </c>
      <c r="M131" s="31">
        <v>2.4431799999999999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1074.8499999999999</v>
      </c>
      <c r="D132" s="36">
        <v>1067.3500000000001</v>
      </c>
      <c r="E132" s="36">
        <v>1054.0500000000002</v>
      </c>
      <c r="F132" s="36">
        <v>1033.25</v>
      </c>
      <c r="G132" s="36">
        <v>1019.95</v>
      </c>
      <c r="H132" s="36">
        <v>1088.1500000000003</v>
      </c>
      <c r="I132" s="36">
        <v>1101.45</v>
      </c>
      <c r="J132" s="36">
        <v>1122.2500000000005</v>
      </c>
      <c r="K132" s="31">
        <v>1080.6500000000001</v>
      </c>
      <c r="L132" s="31">
        <v>1046.55</v>
      </c>
      <c r="M132" s="31">
        <v>28.623919999999998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1307.3</v>
      </c>
      <c r="D133" s="36">
        <v>1304.5333333333333</v>
      </c>
      <c r="E133" s="36">
        <v>1295.1666666666665</v>
      </c>
      <c r="F133" s="36">
        <v>1283.0333333333333</v>
      </c>
      <c r="G133" s="36">
        <v>1273.6666666666665</v>
      </c>
      <c r="H133" s="36">
        <v>1316.6666666666665</v>
      </c>
      <c r="I133" s="36">
        <v>1326.0333333333333</v>
      </c>
      <c r="J133" s="36">
        <v>1338.1666666666665</v>
      </c>
      <c r="K133" s="31">
        <v>1313.9</v>
      </c>
      <c r="L133" s="31">
        <v>1292.4000000000001</v>
      </c>
      <c r="M133" s="31">
        <v>4.7423000000000002</v>
      </c>
      <c r="N133" s="1"/>
      <c r="O133" s="1"/>
    </row>
    <row r="134" spans="1:15" ht="12.75" customHeight="1">
      <c r="A134" s="33">
        <v>124</v>
      </c>
      <c r="B134" s="53" t="s">
        <v>795</v>
      </c>
      <c r="C134" s="31">
        <v>4231.1000000000004</v>
      </c>
      <c r="D134" s="36">
        <v>4205.7</v>
      </c>
      <c r="E134" s="36">
        <v>4152.3999999999996</v>
      </c>
      <c r="F134" s="36">
        <v>4073.7</v>
      </c>
      <c r="G134" s="36">
        <v>4020.3999999999996</v>
      </c>
      <c r="H134" s="36">
        <v>4284.3999999999996</v>
      </c>
      <c r="I134" s="36">
        <v>4337.7000000000007</v>
      </c>
      <c r="J134" s="36">
        <v>4416.3999999999996</v>
      </c>
      <c r="K134" s="31">
        <v>4259</v>
      </c>
      <c r="L134" s="31">
        <v>4127</v>
      </c>
      <c r="M134" s="31">
        <v>0.27892</v>
      </c>
      <c r="N134" s="1"/>
      <c r="O134" s="1"/>
    </row>
    <row r="135" spans="1:15" ht="12.75" customHeight="1">
      <c r="A135" s="33">
        <v>125</v>
      </c>
      <c r="B135" s="53" t="s">
        <v>358</v>
      </c>
      <c r="C135" s="31">
        <v>1323.85</v>
      </c>
      <c r="D135" s="36">
        <v>1322.3666666666668</v>
      </c>
      <c r="E135" s="36">
        <v>1307.7833333333335</v>
      </c>
      <c r="F135" s="36">
        <v>1291.7166666666667</v>
      </c>
      <c r="G135" s="36">
        <v>1277.1333333333334</v>
      </c>
      <c r="H135" s="36">
        <v>1338.4333333333336</v>
      </c>
      <c r="I135" s="36">
        <v>1353.0166666666667</v>
      </c>
      <c r="J135" s="36">
        <v>1369.0833333333337</v>
      </c>
      <c r="K135" s="31">
        <v>1336.95</v>
      </c>
      <c r="L135" s="31">
        <v>1306.3</v>
      </c>
      <c r="M135" s="31">
        <v>1.5656399999999999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392.25</v>
      </c>
      <c r="D136" s="36">
        <v>391.7</v>
      </c>
      <c r="E136" s="36">
        <v>389.54999999999995</v>
      </c>
      <c r="F136" s="36">
        <v>386.84999999999997</v>
      </c>
      <c r="G136" s="36">
        <v>384.69999999999993</v>
      </c>
      <c r="H136" s="36">
        <v>394.4</v>
      </c>
      <c r="I136" s="36">
        <v>396.54999999999995</v>
      </c>
      <c r="J136" s="36">
        <v>399.25</v>
      </c>
      <c r="K136" s="31">
        <v>393.85</v>
      </c>
      <c r="L136" s="31">
        <v>389</v>
      </c>
      <c r="M136" s="31">
        <v>16.670549999999999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3551.3</v>
      </c>
      <c r="D137" s="36">
        <v>3535.5166666666664</v>
      </c>
      <c r="E137" s="36">
        <v>3476.0333333333328</v>
      </c>
      <c r="F137" s="36">
        <v>3400.7666666666664</v>
      </c>
      <c r="G137" s="36">
        <v>3341.2833333333328</v>
      </c>
      <c r="H137" s="36">
        <v>3610.7833333333328</v>
      </c>
      <c r="I137" s="36">
        <v>3670.2666666666664</v>
      </c>
      <c r="J137" s="36">
        <v>3745.5333333333328</v>
      </c>
      <c r="K137" s="31">
        <v>3595</v>
      </c>
      <c r="L137" s="31">
        <v>3460.25</v>
      </c>
      <c r="M137" s="31">
        <v>27.78125</v>
      </c>
      <c r="N137" s="1"/>
      <c r="O137" s="1"/>
    </row>
    <row r="138" spans="1:15" ht="12.75" customHeight="1">
      <c r="A138" s="33">
        <v>128</v>
      </c>
      <c r="B138" s="53" t="s">
        <v>359</v>
      </c>
      <c r="C138" s="31">
        <v>1734.75</v>
      </c>
      <c r="D138" s="36">
        <v>1732.2333333333333</v>
      </c>
      <c r="E138" s="36">
        <v>1720.5166666666667</v>
      </c>
      <c r="F138" s="36">
        <v>1706.2833333333333</v>
      </c>
      <c r="G138" s="36">
        <v>1694.5666666666666</v>
      </c>
      <c r="H138" s="36">
        <v>1746.4666666666667</v>
      </c>
      <c r="I138" s="36">
        <v>1758.1833333333334</v>
      </c>
      <c r="J138" s="36">
        <v>1772.4166666666667</v>
      </c>
      <c r="K138" s="31">
        <v>1743.95</v>
      </c>
      <c r="L138" s="31">
        <v>1718</v>
      </c>
      <c r="M138" s="31">
        <v>1.54467</v>
      </c>
      <c r="N138" s="1"/>
      <c r="O138" s="1"/>
    </row>
    <row r="139" spans="1:15" ht="12.75" customHeight="1">
      <c r="A139" s="33">
        <v>129</v>
      </c>
      <c r="B139" s="53" t="s">
        <v>360</v>
      </c>
      <c r="C139" s="31">
        <v>998.2</v>
      </c>
      <c r="D139" s="36">
        <v>992.73333333333323</v>
      </c>
      <c r="E139" s="36">
        <v>983.46666666666647</v>
      </c>
      <c r="F139" s="36">
        <v>968.73333333333323</v>
      </c>
      <c r="G139" s="36">
        <v>959.46666666666647</v>
      </c>
      <c r="H139" s="36">
        <v>1007.4666666666665</v>
      </c>
      <c r="I139" s="36">
        <v>1016.7333333333331</v>
      </c>
      <c r="J139" s="36">
        <v>1031.4666666666665</v>
      </c>
      <c r="K139" s="31">
        <v>1002</v>
      </c>
      <c r="L139" s="31">
        <v>978</v>
      </c>
      <c r="M139" s="31">
        <v>0.78290999999999999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815.65</v>
      </c>
      <c r="D140" s="36">
        <v>814.88333333333333</v>
      </c>
      <c r="E140" s="36">
        <v>806.11666666666667</v>
      </c>
      <c r="F140" s="36">
        <v>796.58333333333337</v>
      </c>
      <c r="G140" s="36">
        <v>787.81666666666672</v>
      </c>
      <c r="H140" s="36">
        <v>824.41666666666663</v>
      </c>
      <c r="I140" s="36">
        <v>833.18333333333328</v>
      </c>
      <c r="J140" s="36">
        <v>842.71666666666658</v>
      </c>
      <c r="K140" s="31">
        <v>823.65</v>
      </c>
      <c r="L140" s="31">
        <v>805.35</v>
      </c>
      <c r="M140" s="31">
        <v>122.1041</v>
      </c>
      <c r="N140" s="1"/>
      <c r="O140" s="1"/>
    </row>
    <row r="141" spans="1:15" ht="12.75" customHeight="1">
      <c r="A141" s="33">
        <v>131</v>
      </c>
      <c r="B141" s="53" t="s">
        <v>1025</v>
      </c>
      <c r="C141" s="31">
        <v>1925.45</v>
      </c>
      <c r="D141" s="36">
        <v>1933.7</v>
      </c>
      <c r="E141" s="36">
        <v>1878.8000000000002</v>
      </c>
      <c r="F141" s="36">
        <v>1832.15</v>
      </c>
      <c r="G141" s="36">
        <v>1777.2500000000002</v>
      </c>
      <c r="H141" s="36">
        <v>1980.3500000000001</v>
      </c>
      <c r="I141" s="36">
        <v>2035.2500000000002</v>
      </c>
      <c r="J141" s="36">
        <v>2081.9</v>
      </c>
      <c r="K141" s="31">
        <v>1988.6</v>
      </c>
      <c r="L141" s="31">
        <v>1887.05</v>
      </c>
      <c r="M141" s="31">
        <v>4.2352100000000004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545.1</v>
      </c>
      <c r="D142" s="36">
        <v>546.71666666666658</v>
      </c>
      <c r="E142" s="36">
        <v>538.93333333333317</v>
      </c>
      <c r="F142" s="36">
        <v>532.76666666666654</v>
      </c>
      <c r="G142" s="36">
        <v>524.98333333333312</v>
      </c>
      <c r="H142" s="36">
        <v>552.88333333333321</v>
      </c>
      <c r="I142" s="36">
        <v>560.66666666666674</v>
      </c>
      <c r="J142" s="36">
        <v>566.83333333333326</v>
      </c>
      <c r="K142" s="31">
        <v>554.5</v>
      </c>
      <c r="L142" s="31">
        <v>540.54999999999995</v>
      </c>
      <c r="M142" s="31">
        <v>111.92196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1775.7</v>
      </c>
      <c r="D143" s="36">
        <v>1770.2166666666665</v>
      </c>
      <c r="E143" s="36">
        <v>1755.4833333333329</v>
      </c>
      <c r="F143" s="36">
        <v>1735.2666666666664</v>
      </c>
      <c r="G143" s="36">
        <v>1720.5333333333328</v>
      </c>
      <c r="H143" s="36">
        <v>1790.4333333333329</v>
      </c>
      <c r="I143" s="36">
        <v>1805.1666666666665</v>
      </c>
      <c r="J143" s="36">
        <v>1825.383333333333</v>
      </c>
      <c r="K143" s="31">
        <v>1784.95</v>
      </c>
      <c r="L143" s="31">
        <v>1750</v>
      </c>
      <c r="M143" s="31">
        <v>2.6882600000000001</v>
      </c>
      <c r="N143" s="1"/>
      <c r="O143" s="1"/>
    </row>
    <row r="144" spans="1:15" ht="12.75" customHeight="1">
      <c r="A144" s="33">
        <v>134</v>
      </c>
      <c r="B144" s="53" t="s">
        <v>796</v>
      </c>
      <c r="C144" s="31">
        <v>2962.4</v>
      </c>
      <c r="D144" s="36">
        <v>2909.2999999999997</v>
      </c>
      <c r="E144" s="36">
        <v>2818.5999999999995</v>
      </c>
      <c r="F144" s="36">
        <v>2674.7999999999997</v>
      </c>
      <c r="G144" s="36">
        <v>2584.0999999999995</v>
      </c>
      <c r="H144" s="36">
        <v>3053.0999999999995</v>
      </c>
      <c r="I144" s="36">
        <v>3143.7999999999993</v>
      </c>
      <c r="J144" s="36">
        <v>3287.5999999999995</v>
      </c>
      <c r="K144" s="31">
        <v>3000</v>
      </c>
      <c r="L144" s="31">
        <v>2765.5</v>
      </c>
      <c r="M144" s="31">
        <v>12.53026</v>
      </c>
      <c r="N144" s="1"/>
      <c r="O144" s="1"/>
    </row>
    <row r="145" spans="1:15" ht="12.75" customHeight="1">
      <c r="A145" s="33">
        <v>135</v>
      </c>
      <c r="B145" s="53" t="s">
        <v>361</v>
      </c>
      <c r="C145" s="31">
        <v>566.70000000000005</v>
      </c>
      <c r="D145" s="36">
        <v>569.61666666666667</v>
      </c>
      <c r="E145" s="36">
        <v>556.2833333333333</v>
      </c>
      <c r="F145" s="36">
        <v>545.86666666666667</v>
      </c>
      <c r="G145" s="36">
        <v>532.5333333333333</v>
      </c>
      <c r="H145" s="36">
        <v>580.0333333333333</v>
      </c>
      <c r="I145" s="36">
        <v>593.36666666666656</v>
      </c>
      <c r="J145" s="36">
        <v>603.7833333333333</v>
      </c>
      <c r="K145" s="31">
        <v>582.95000000000005</v>
      </c>
      <c r="L145" s="31">
        <v>559.20000000000005</v>
      </c>
      <c r="M145" s="31">
        <v>21.30087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2191.3000000000002</v>
      </c>
      <c r="D146" s="36">
        <v>2187.1833333333334</v>
      </c>
      <c r="E146" s="36">
        <v>2169.1166666666668</v>
      </c>
      <c r="F146" s="36">
        <v>2146.9333333333334</v>
      </c>
      <c r="G146" s="36">
        <v>2128.8666666666668</v>
      </c>
      <c r="H146" s="36">
        <v>2209.3666666666668</v>
      </c>
      <c r="I146" s="36">
        <v>2227.4333333333334</v>
      </c>
      <c r="J146" s="36">
        <v>2249.6166666666668</v>
      </c>
      <c r="K146" s="31">
        <v>2205.25</v>
      </c>
      <c r="L146" s="31">
        <v>2165</v>
      </c>
      <c r="M146" s="31">
        <v>5.5466499999999996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385.1</v>
      </c>
      <c r="D147" s="36">
        <v>387.63333333333338</v>
      </c>
      <c r="E147" s="36">
        <v>377.56666666666678</v>
      </c>
      <c r="F147" s="36">
        <v>370.03333333333342</v>
      </c>
      <c r="G147" s="36">
        <v>359.96666666666681</v>
      </c>
      <c r="H147" s="36">
        <v>395.16666666666674</v>
      </c>
      <c r="I147" s="36">
        <v>405.23333333333335</v>
      </c>
      <c r="J147" s="36">
        <v>412.76666666666671</v>
      </c>
      <c r="K147" s="31">
        <v>397.7</v>
      </c>
      <c r="L147" s="31">
        <v>380.1</v>
      </c>
      <c r="M147" s="31">
        <v>33.259639999999997</v>
      </c>
      <c r="N147" s="1"/>
      <c r="O147" s="1"/>
    </row>
    <row r="148" spans="1:15" ht="12.75" customHeight="1">
      <c r="A148" s="33">
        <v>138</v>
      </c>
      <c r="B148" s="53" t="s">
        <v>362</v>
      </c>
      <c r="C148" s="31">
        <v>154</v>
      </c>
      <c r="D148" s="36">
        <v>153.36666666666667</v>
      </c>
      <c r="E148" s="36">
        <v>150.88333333333335</v>
      </c>
      <c r="F148" s="36">
        <v>147.76666666666668</v>
      </c>
      <c r="G148" s="36">
        <v>145.28333333333336</v>
      </c>
      <c r="H148" s="36">
        <v>156.48333333333335</v>
      </c>
      <c r="I148" s="36">
        <v>158.9666666666667</v>
      </c>
      <c r="J148" s="36">
        <v>162.08333333333334</v>
      </c>
      <c r="K148" s="31">
        <v>155.85</v>
      </c>
      <c r="L148" s="31">
        <v>150.25</v>
      </c>
      <c r="M148" s="31">
        <v>31.690429999999999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4307.2</v>
      </c>
      <c r="D149" s="36">
        <v>4351.0666666666666</v>
      </c>
      <c r="E149" s="36">
        <v>4246.2833333333328</v>
      </c>
      <c r="F149" s="36">
        <v>4185.3666666666659</v>
      </c>
      <c r="G149" s="36">
        <v>4080.5833333333321</v>
      </c>
      <c r="H149" s="36">
        <v>4411.9833333333336</v>
      </c>
      <c r="I149" s="36">
        <v>4516.7666666666682</v>
      </c>
      <c r="J149" s="36">
        <v>4577.6833333333343</v>
      </c>
      <c r="K149" s="31">
        <v>4455.8500000000004</v>
      </c>
      <c r="L149" s="31">
        <v>4290.1499999999996</v>
      </c>
      <c r="M149" s="31">
        <v>9.7057099999999998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9396.35</v>
      </c>
      <c r="D150" s="36">
        <v>9364.7999999999993</v>
      </c>
      <c r="E150" s="36">
        <v>9271.5999999999985</v>
      </c>
      <c r="F150" s="36">
        <v>9146.8499999999985</v>
      </c>
      <c r="G150" s="36">
        <v>9053.6499999999978</v>
      </c>
      <c r="H150" s="36">
        <v>9489.5499999999993</v>
      </c>
      <c r="I150" s="36">
        <v>9582.75</v>
      </c>
      <c r="J150" s="36">
        <v>9707.5</v>
      </c>
      <c r="K150" s="31">
        <v>9458</v>
      </c>
      <c r="L150" s="31">
        <v>9240.0499999999993</v>
      </c>
      <c r="M150" s="31">
        <v>4.3460799999999997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2647.85</v>
      </c>
      <c r="D151" s="36">
        <v>2640.5</v>
      </c>
      <c r="E151" s="36">
        <v>2625</v>
      </c>
      <c r="F151" s="36">
        <v>2602.15</v>
      </c>
      <c r="G151" s="36">
        <v>2586.65</v>
      </c>
      <c r="H151" s="36">
        <v>2663.35</v>
      </c>
      <c r="I151" s="36">
        <v>2678.85</v>
      </c>
      <c r="J151" s="36">
        <v>2701.7</v>
      </c>
      <c r="K151" s="31">
        <v>2656</v>
      </c>
      <c r="L151" s="31">
        <v>2617.65</v>
      </c>
      <c r="M151" s="31">
        <v>2.1560800000000002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5791.85</v>
      </c>
      <c r="D152" s="36">
        <v>5816.45</v>
      </c>
      <c r="E152" s="36">
        <v>5728.25</v>
      </c>
      <c r="F152" s="36">
        <v>5664.6500000000005</v>
      </c>
      <c r="G152" s="36">
        <v>5576.4500000000007</v>
      </c>
      <c r="H152" s="36">
        <v>5880.0499999999993</v>
      </c>
      <c r="I152" s="36">
        <v>5968.2499999999982</v>
      </c>
      <c r="J152" s="36">
        <v>6031.8499999999985</v>
      </c>
      <c r="K152" s="31">
        <v>5904.65</v>
      </c>
      <c r="L152" s="31">
        <v>5752.85</v>
      </c>
      <c r="M152" s="31">
        <v>10.29318</v>
      </c>
      <c r="N152" s="1"/>
      <c r="O152" s="1"/>
    </row>
    <row r="153" spans="1:15" ht="12.75" customHeight="1">
      <c r="A153" s="33">
        <v>143</v>
      </c>
      <c r="B153" s="53" t="s">
        <v>363</v>
      </c>
      <c r="C153" s="31">
        <v>668.05</v>
      </c>
      <c r="D153" s="36">
        <v>673.41666666666663</v>
      </c>
      <c r="E153" s="36">
        <v>658.18333333333328</v>
      </c>
      <c r="F153" s="36">
        <v>648.31666666666661</v>
      </c>
      <c r="G153" s="36">
        <v>633.08333333333326</v>
      </c>
      <c r="H153" s="36">
        <v>683.2833333333333</v>
      </c>
      <c r="I153" s="36">
        <v>698.51666666666665</v>
      </c>
      <c r="J153" s="36">
        <v>708.38333333333333</v>
      </c>
      <c r="K153" s="31">
        <v>688.65</v>
      </c>
      <c r="L153" s="31">
        <v>663.55</v>
      </c>
      <c r="M153" s="31">
        <v>6.5164799999999996</v>
      </c>
      <c r="N153" s="1"/>
      <c r="O153" s="1"/>
    </row>
    <row r="154" spans="1:15" ht="12.75" customHeight="1">
      <c r="A154" s="33">
        <v>144</v>
      </c>
      <c r="B154" s="53" t="s">
        <v>364</v>
      </c>
      <c r="C154" s="31">
        <v>431.6</v>
      </c>
      <c r="D154" s="36">
        <v>429.31666666666666</v>
      </c>
      <c r="E154" s="36">
        <v>418.83333333333331</v>
      </c>
      <c r="F154" s="36">
        <v>406.06666666666666</v>
      </c>
      <c r="G154" s="36">
        <v>395.58333333333331</v>
      </c>
      <c r="H154" s="36">
        <v>442.08333333333331</v>
      </c>
      <c r="I154" s="36">
        <v>452.56666666666666</v>
      </c>
      <c r="J154" s="36">
        <v>465.33333333333331</v>
      </c>
      <c r="K154" s="31">
        <v>439.8</v>
      </c>
      <c r="L154" s="31">
        <v>416.55</v>
      </c>
      <c r="M154" s="31">
        <v>17.886060000000001</v>
      </c>
      <c r="N154" s="1"/>
      <c r="O154" s="1"/>
    </row>
    <row r="155" spans="1:15" ht="12.75" customHeight="1">
      <c r="A155" s="33">
        <v>145</v>
      </c>
      <c r="B155" s="53" t="s">
        <v>365</v>
      </c>
      <c r="C155" s="31">
        <v>182.4</v>
      </c>
      <c r="D155" s="36">
        <v>182.06666666666669</v>
      </c>
      <c r="E155" s="36">
        <v>178.98333333333338</v>
      </c>
      <c r="F155" s="36">
        <v>175.56666666666669</v>
      </c>
      <c r="G155" s="36">
        <v>172.48333333333338</v>
      </c>
      <c r="H155" s="36">
        <v>185.48333333333338</v>
      </c>
      <c r="I155" s="36">
        <v>188.56666666666669</v>
      </c>
      <c r="J155" s="36">
        <v>191.98333333333338</v>
      </c>
      <c r="K155" s="31">
        <v>185.15</v>
      </c>
      <c r="L155" s="31">
        <v>178.65</v>
      </c>
      <c r="M155" s="31">
        <v>12.06113</v>
      </c>
      <c r="N155" s="1"/>
      <c r="O155" s="1"/>
    </row>
    <row r="156" spans="1:15" ht="12.75" customHeight="1">
      <c r="A156" s="33">
        <v>146</v>
      </c>
      <c r="B156" s="53" t="s">
        <v>366</v>
      </c>
      <c r="C156" s="31">
        <v>41.95</v>
      </c>
      <c r="D156" s="36">
        <v>42.18333333333333</v>
      </c>
      <c r="E156" s="36">
        <v>41.466666666666661</v>
      </c>
      <c r="F156" s="36">
        <v>40.983333333333334</v>
      </c>
      <c r="G156" s="36">
        <v>40.266666666666666</v>
      </c>
      <c r="H156" s="36">
        <v>42.666666666666657</v>
      </c>
      <c r="I156" s="36">
        <v>43.383333333333326</v>
      </c>
      <c r="J156" s="36">
        <v>43.866666666666653</v>
      </c>
      <c r="K156" s="31">
        <v>42.9</v>
      </c>
      <c r="L156" s="31">
        <v>41.7</v>
      </c>
      <c r="M156" s="31">
        <v>69.479389999999995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4733.45</v>
      </c>
      <c r="D157" s="36">
        <v>4730.5666666666666</v>
      </c>
      <c r="E157" s="36">
        <v>4671.1333333333332</v>
      </c>
      <c r="F157" s="36">
        <v>4608.8166666666666</v>
      </c>
      <c r="G157" s="36">
        <v>4549.3833333333332</v>
      </c>
      <c r="H157" s="36">
        <v>4792.8833333333332</v>
      </c>
      <c r="I157" s="36">
        <v>4852.3166666666657</v>
      </c>
      <c r="J157" s="36">
        <v>4914.6333333333332</v>
      </c>
      <c r="K157" s="31">
        <v>4790</v>
      </c>
      <c r="L157" s="31">
        <v>4668.25</v>
      </c>
      <c r="M157" s="31">
        <v>11.37018</v>
      </c>
      <c r="N157" s="1"/>
      <c r="O157" s="1"/>
    </row>
    <row r="158" spans="1:15" ht="12.75" customHeight="1">
      <c r="A158" s="33">
        <v>148</v>
      </c>
      <c r="B158" s="53" t="s">
        <v>1026</v>
      </c>
      <c r="C158" s="31">
        <v>1109.0999999999999</v>
      </c>
      <c r="D158" s="36">
        <v>1100.9166666666667</v>
      </c>
      <c r="E158" s="36">
        <v>1083.8333333333335</v>
      </c>
      <c r="F158" s="36">
        <v>1058.5666666666668</v>
      </c>
      <c r="G158" s="36">
        <v>1041.4833333333336</v>
      </c>
      <c r="H158" s="36">
        <v>1126.1833333333334</v>
      </c>
      <c r="I158" s="36">
        <v>1143.2666666666669</v>
      </c>
      <c r="J158" s="36">
        <v>1168.5333333333333</v>
      </c>
      <c r="K158" s="31">
        <v>1118</v>
      </c>
      <c r="L158" s="31">
        <v>1075.6500000000001</v>
      </c>
      <c r="M158" s="31">
        <v>2.2395299999999998</v>
      </c>
      <c r="N158" s="1"/>
      <c r="O158" s="1"/>
    </row>
    <row r="159" spans="1:15" ht="12.75" customHeight="1">
      <c r="A159" s="33">
        <v>149</v>
      </c>
      <c r="B159" s="53" t="s">
        <v>367</v>
      </c>
      <c r="C159" s="31">
        <v>610.70000000000005</v>
      </c>
      <c r="D159" s="36">
        <v>607.91666666666663</v>
      </c>
      <c r="E159" s="36">
        <v>595.83333333333326</v>
      </c>
      <c r="F159" s="36">
        <v>580.96666666666658</v>
      </c>
      <c r="G159" s="36">
        <v>568.88333333333321</v>
      </c>
      <c r="H159" s="36">
        <v>622.7833333333333</v>
      </c>
      <c r="I159" s="36">
        <v>634.86666666666656</v>
      </c>
      <c r="J159" s="36">
        <v>649.73333333333335</v>
      </c>
      <c r="K159" s="31">
        <v>620</v>
      </c>
      <c r="L159" s="31">
        <v>593.04999999999995</v>
      </c>
      <c r="M159" s="31">
        <v>3.6497999999999999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625.5</v>
      </c>
      <c r="D160" s="36">
        <v>621.58333333333337</v>
      </c>
      <c r="E160" s="36">
        <v>596.9666666666667</v>
      </c>
      <c r="F160" s="36">
        <v>568.43333333333328</v>
      </c>
      <c r="G160" s="36">
        <v>543.81666666666661</v>
      </c>
      <c r="H160" s="36">
        <v>650.11666666666679</v>
      </c>
      <c r="I160" s="36">
        <v>674.73333333333335</v>
      </c>
      <c r="J160" s="36">
        <v>703.26666666666688</v>
      </c>
      <c r="K160" s="31">
        <v>646.20000000000005</v>
      </c>
      <c r="L160" s="31">
        <v>593.04999999999995</v>
      </c>
      <c r="M160" s="31">
        <v>102.43411</v>
      </c>
      <c r="N160" s="1"/>
      <c r="O160" s="1"/>
    </row>
    <row r="161" spans="1:15" ht="12.75" customHeight="1">
      <c r="A161" s="33">
        <v>151</v>
      </c>
      <c r="B161" s="53" t="s">
        <v>368</v>
      </c>
      <c r="C161" s="31">
        <v>2218.8000000000002</v>
      </c>
      <c r="D161" s="36">
        <v>2212.9166666666665</v>
      </c>
      <c r="E161" s="36">
        <v>2180.833333333333</v>
      </c>
      <c r="F161" s="36">
        <v>2142.8666666666663</v>
      </c>
      <c r="G161" s="36">
        <v>2110.7833333333328</v>
      </c>
      <c r="H161" s="36">
        <v>2250.8833333333332</v>
      </c>
      <c r="I161" s="36">
        <v>2282.9666666666662</v>
      </c>
      <c r="J161" s="36">
        <v>2320.9333333333334</v>
      </c>
      <c r="K161" s="31">
        <v>2245</v>
      </c>
      <c r="L161" s="31">
        <v>2174.9499999999998</v>
      </c>
      <c r="M161" s="31">
        <v>0.78725000000000001</v>
      </c>
      <c r="N161" s="1"/>
      <c r="O161" s="1"/>
    </row>
    <row r="162" spans="1:15" ht="12.75" customHeight="1">
      <c r="A162" s="33">
        <v>152</v>
      </c>
      <c r="B162" s="53" t="s">
        <v>369</v>
      </c>
      <c r="C162" s="31">
        <v>248.35</v>
      </c>
      <c r="D162" s="36">
        <v>248.25</v>
      </c>
      <c r="E162" s="36">
        <v>241.25</v>
      </c>
      <c r="F162" s="36">
        <v>234.15</v>
      </c>
      <c r="G162" s="36">
        <v>227.15</v>
      </c>
      <c r="H162" s="36">
        <v>255.35</v>
      </c>
      <c r="I162" s="36">
        <v>262.35000000000002</v>
      </c>
      <c r="J162" s="36">
        <v>269.45</v>
      </c>
      <c r="K162" s="31">
        <v>255.25</v>
      </c>
      <c r="L162" s="31">
        <v>241.15</v>
      </c>
      <c r="M162" s="31">
        <v>106.20551</v>
      </c>
      <c r="N162" s="1"/>
      <c r="O162" s="1"/>
    </row>
    <row r="163" spans="1:15" ht="12.75" customHeight="1">
      <c r="A163" s="33">
        <v>153</v>
      </c>
      <c r="B163" s="53" t="s">
        <v>370</v>
      </c>
      <c r="C163" s="31">
        <v>92.6</v>
      </c>
      <c r="D163" s="36">
        <v>92.983333333333334</v>
      </c>
      <c r="E163" s="36">
        <v>91.366666666666674</v>
      </c>
      <c r="F163" s="36">
        <v>90.13333333333334</v>
      </c>
      <c r="G163" s="36">
        <v>88.51666666666668</v>
      </c>
      <c r="H163" s="36">
        <v>94.216666666666669</v>
      </c>
      <c r="I163" s="36">
        <v>95.833333333333314</v>
      </c>
      <c r="J163" s="36">
        <v>97.066666666666663</v>
      </c>
      <c r="K163" s="31">
        <v>94.6</v>
      </c>
      <c r="L163" s="31">
        <v>91.75</v>
      </c>
      <c r="M163" s="31">
        <v>22.93591</v>
      </c>
      <c r="N163" s="1"/>
      <c r="O163" s="1"/>
    </row>
    <row r="164" spans="1:15" ht="12.75" customHeight="1">
      <c r="A164" s="33">
        <v>154</v>
      </c>
      <c r="B164" s="53" t="s">
        <v>797</v>
      </c>
      <c r="C164" s="31">
        <v>916.1</v>
      </c>
      <c r="D164" s="36">
        <v>914.25</v>
      </c>
      <c r="E164" s="36">
        <v>903.5</v>
      </c>
      <c r="F164" s="36">
        <v>890.9</v>
      </c>
      <c r="G164" s="36">
        <v>880.15</v>
      </c>
      <c r="H164" s="36">
        <v>926.85</v>
      </c>
      <c r="I164" s="36">
        <v>937.6</v>
      </c>
      <c r="J164" s="36">
        <v>950.2</v>
      </c>
      <c r="K164" s="31">
        <v>925</v>
      </c>
      <c r="L164" s="31">
        <v>901.65</v>
      </c>
      <c r="M164" s="31">
        <v>2.9512299999999998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3818.3</v>
      </c>
      <c r="D165" s="36">
        <v>3834.7999999999997</v>
      </c>
      <c r="E165" s="36">
        <v>3775.5999999999995</v>
      </c>
      <c r="F165" s="36">
        <v>3732.8999999999996</v>
      </c>
      <c r="G165" s="36">
        <v>3673.6999999999994</v>
      </c>
      <c r="H165" s="36">
        <v>3877.4999999999995</v>
      </c>
      <c r="I165" s="36">
        <v>3936.6999999999994</v>
      </c>
      <c r="J165" s="36">
        <v>3979.3999999999996</v>
      </c>
      <c r="K165" s="31">
        <v>3894</v>
      </c>
      <c r="L165" s="31">
        <v>3792.1</v>
      </c>
      <c r="M165" s="31">
        <v>1.55772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488.25</v>
      </c>
      <c r="D166" s="36">
        <v>495</v>
      </c>
      <c r="E166" s="36">
        <v>478.45</v>
      </c>
      <c r="F166" s="36">
        <v>468.65</v>
      </c>
      <c r="G166" s="36">
        <v>452.09999999999997</v>
      </c>
      <c r="H166" s="36">
        <v>504.8</v>
      </c>
      <c r="I166" s="36">
        <v>521.34999999999991</v>
      </c>
      <c r="J166" s="36">
        <v>531.15000000000009</v>
      </c>
      <c r="K166" s="31">
        <v>511.55</v>
      </c>
      <c r="L166" s="31">
        <v>485.2</v>
      </c>
      <c r="M166" s="31">
        <v>82.225560000000002</v>
      </c>
      <c r="N166" s="1"/>
      <c r="O166" s="1"/>
    </row>
    <row r="167" spans="1:15" ht="12.75" customHeight="1">
      <c r="A167" s="33">
        <v>157</v>
      </c>
      <c r="B167" s="53" t="s">
        <v>371</v>
      </c>
      <c r="C167" s="31">
        <v>432.5</v>
      </c>
      <c r="D167" s="36">
        <v>441.68333333333334</v>
      </c>
      <c r="E167" s="36">
        <v>420.01666666666665</v>
      </c>
      <c r="F167" s="36">
        <v>407.5333333333333</v>
      </c>
      <c r="G167" s="36">
        <v>385.86666666666662</v>
      </c>
      <c r="H167" s="36">
        <v>454.16666666666669</v>
      </c>
      <c r="I167" s="36">
        <v>475.83333333333331</v>
      </c>
      <c r="J167" s="36">
        <v>488.31666666666672</v>
      </c>
      <c r="K167" s="31">
        <v>463.35</v>
      </c>
      <c r="L167" s="31">
        <v>429.2</v>
      </c>
      <c r="M167" s="31">
        <v>3.7165699999999999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164.2</v>
      </c>
      <c r="D168" s="36">
        <v>163.08333333333334</v>
      </c>
      <c r="E168" s="36">
        <v>161.26666666666668</v>
      </c>
      <c r="F168" s="36">
        <v>158.33333333333334</v>
      </c>
      <c r="G168" s="36">
        <v>156.51666666666668</v>
      </c>
      <c r="H168" s="36">
        <v>166.01666666666668</v>
      </c>
      <c r="I168" s="36">
        <v>167.83333333333334</v>
      </c>
      <c r="J168" s="36">
        <v>170.76666666666668</v>
      </c>
      <c r="K168" s="31">
        <v>164.9</v>
      </c>
      <c r="L168" s="31">
        <v>160.15</v>
      </c>
      <c r="M168" s="31">
        <v>49.752659999999999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162.05000000000001</v>
      </c>
      <c r="D169" s="36">
        <v>161.65</v>
      </c>
      <c r="E169" s="36">
        <v>160.55000000000001</v>
      </c>
      <c r="F169" s="36">
        <v>159.05000000000001</v>
      </c>
      <c r="G169" s="36">
        <v>157.95000000000002</v>
      </c>
      <c r="H169" s="36">
        <v>163.15</v>
      </c>
      <c r="I169" s="36">
        <v>164.24999999999997</v>
      </c>
      <c r="J169" s="36">
        <v>165.75</v>
      </c>
      <c r="K169" s="31">
        <v>162.75</v>
      </c>
      <c r="L169" s="31">
        <v>160.15</v>
      </c>
      <c r="M169" s="31">
        <v>87.053470000000004</v>
      </c>
      <c r="N169" s="1"/>
      <c r="O169" s="1"/>
    </row>
    <row r="170" spans="1:15" ht="12.75" customHeight="1">
      <c r="A170" s="33">
        <v>160</v>
      </c>
      <c r="B170" s="53" t="s">
        <v>372</v>
      </c>
      <c r="C170" s="31">
        <v>674.45</v>
      </c>
      <c r="D170" s="36">
        <v>680.48333333333335</v>
      </c>
      <c r="E170" s="36">
        <v>664.9666666666667</v>
      </c>
      <c r="F170" s="36">
        <v>655.48333333333335</v>
      </c>
      <c r="G170" s="36">
        <v>639.9666666666667</v>
      </c>
      <c r="H170" s="36">
        <v>689.9666666666667</v>
      </c>
      <c r="I170" s="36">
        <v>705.48333333333335</v>
      </c>
      <c r="J170" s="36">
        <v>714.9666666666667</v>
      </c>
      <c r="K170" s="31">
        <v>696</v>
      </c>
      <c r="L170" s="31">
        <v>671</v>
      </c>
      <c r="M170" s="31">
        <v>1.82298</v>
      </c>
      <c r="N170" s="1"/>
      <c r="O170" s="1"/>
    </row>
    <row r="171" spans="1:15" ht="12.75" customHeight="1">
      <c r="A171" s="33">
        <v>161</v>
      </c>
      <c r="B171" s="53" t="s">
        <v>373</v>
      </c>
      <c r="C171" s="31">
        <v>4435.8999999999996</v>
      </c>
      <c r="D171" s="36">
        <v>4451.3666666666659</v>
      </c>
      <c r="E171" s="36">
        <v>4390.2833333333319</v>
      </c>
      <c r="F171" s="36">
        <v>4344.6666666666661</v>
      </c>
      <c r="G171" s="36">
        <v>4283.5833333333321</v>
      </c>
      <c r="H171" s="36">
        <v>4496.9833333333318</v>
      </c>
      <c r="I171" s="36">
        <v>4558.0666666666657</v>
      </c>
      <c r="J171" s="36">
        <v>4603.6833333333316</v>
      </c>
      <c r="K171" s="31">
        <v>4512.45</v>
      </c>
      <c r="L171" s="31">
        <v>4405.75</v>
      </c>
      <c r="M171" s="31">
        <v>0.37717000000000001</v>
      </c>
      <c r="N171" s="1"/>
      <c r="O171" s="1"/>
    </row>
    <row r="172" spans="1:15" ht="12.75" customHeight="1">
      <c r="A172" s="33">
        <v>162</v>
      </c>
      <c r="B172" s="53" t="s">
        <v>374</v>
      </c>
      <c r="C172" s="31">
        <v>1435.4</v>
      </c>
      <c r="D172" s="36">
        <v>1440.5</v>
      </c>
      <c r="E172" s="36">
        <v>1415</v>
      </c>
      <c r="F172" s="36">
        <v>1394.6</v>
      </c>
      <c r="G172" s="36">
        <v>1369.1</v>
      </c>
      <c r="H172" s="36">
        <v>1460.9</v>
      </c>
      <c r="I172" s="36">
        <v>1486.4</v>
      </c>
      <c r="J172" s="36">
        <v>1506.8000000000002</v>
      </c>
      <c r="K172" s="31">
        <v>1466</v>
      </c>
      <c r="L172" s="31">
        <v>1420.1</v>
      </c>
      <c r="M172" s="31">
        <v>2.7646000000000002</v>
      </c>
      <c r="N172" s="1"/>
      <c r="O172" s="1"/>
    </row>
    <row r="173" spans="1:15" ht="12.75" customHeight="1">
      <c r="A173" s="33">
        <v>163</v>
      </c>
      <c r="B173" s="53" t="s">
        <v>375</v>
      </c>
      <c r="C173" s="31">
        <v>311.55</v>
      </c>
      <c r="D173" s="36">
        <v>313.89999999999998</v>
      </c>
      <c r="E173" s="36">
        <v>305.79999999999995</v>
      </c>
      <c r="F173" s="36">
        <v>300.04999999999995</v>
      </c>
      <c r="G173" s="36">
        <v>291.94999999999993</v>
      </c>
      <c r="H173" s="36">
        <v>319.64999999999998</v>
      </c>
      <c r="I173" s="36">
        <v>327.75</v>
      </c>
      <c r="J173" s="36">
        <v>333.5</v>
      </c>
      <c r="K173" s="31">
        <v>322</v>
      </c>
      <c r="L173" s="31">
        <v>308.14999999999998</v>
      </c>
      <c r="M173" s="31">
        <v>12.76535</v>
      </c>
      <c r="N173" s="1"/>
      <c r="O173" s="1"/>
    </row>
    <row r="174" spans="1:15" ht="12.75" customHeight="1">
      <c r="A174" s="33">
        <v>164</v>
      </c>
      <c r="B174" s="53" t="s">
        <v>376</v>
      </c>
      <c r="C174" s="31">
        <v>183.3</v>
      </c>
      <c r="D174" s="36">
        <v>185.06666666666669</v>
      </c>
      <c r="E174" s="36">
        <v>180.83333333333337</v>
      </c>
      <c r="F174" s="36">
        <v>178.36666666666667</v>
      </c>
      <c r="G174" s="36">
        <v>174.13333333333335</v>
      </c>
      <c r="H174" s="36">
        <v>187.53333333333339</v>
      </c>
      <c r="I174" s="36">
        <v>191.76666666666668</v>
      </c>
      <c r="J174" s="36">
        <v>194.23333333333341</v>
      </c>
      <c r="K174" s="31">
        <v>189.3</v>
      </c>
      <c r="L174" s="31">
        <v>182.6</v>
      </c>
      <c r="M174" s="31">
        <v>20.709029999999998</v>
      </c>
      <c r="N174" s="1"/>
      <c r="O174" s="1"/>
    </row>
    <row r="175" spans="1:15" ht="12.75" customHeight="1">
      <c r="A175" s="33">
        <v>165</v>
      </c>
      <c r="B175" s="53" t="s">
        <v>798</v>
      </c>
      <c r="C175" s="31">
        <v>757.05</v>
      </c>
      <c r="D175" s="36">
        <v>747.35</v>
      </c>
      <c r="E175" s="36">
        <v>722.7</v>
      </c>
      <c r="F175" s="36">
        <v>688.35</v>
      </c>
      <c r="G175" s="36">
        <v>663.7</v>
      </c>
      <c r="H175" s="36">
        <v>781.7</v>
      </c>
      <c r="I175" s="36">
        <v>806.34999999999991</v>
      </c>
      <c r="J175" s="36">
        <v>840.7</v>
      </c>
      <c r="K175" s="31">
        <v>772</v>
      </c>
      <c r="L175" s="31">
        <v>713</v>
      </c>
      <c r="M175" s="31">
        <v>26.069520000000001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475.1</v>
      </c>
      <c r="D176" s="36">
        <v>470.36666666666662</v>
      </c>
      <c r="E176" s="36">
        <v>455.83333333333326</v>
      </c>
      <c r="F176" s="36">
        <v>436.56666666666666</v>
      </c>
      <c r="G176" s="36">
        <v>422.0333333333333</v>
      </c>
      <c r="H176" s="36">
        <v>489.63333333333321</v>
      </c>
      <c r="I176" s="36">
        <v>504.16666666666663</v>
      </c>
      <c r="J176" s="36">
        <v>523.43333333333317</v>
      </c>
      <c r="K176" s="31">
        <v>484.9</v>
      </c>
      <c r="L176" s="31">
        <v>451.1</v>
      </c>
      <c r="M176" s="31">
        <v>23.795629999999999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204.3</v>
      </c>
      <c r="D177" s="36">
        <v>203.15</v>
      </c>
      <c r="E177" s="36">
        <v>201.15</v>
      </c>
      <c r="F177" s="36">
        <v>198</v>
      </c>
      <c r="G177" s="36">
        <v>196</v>
      </c>
      <c r="H177" s="36">
        <v>206.3</v>
      </c>
      <c r="I177" s="36">
        <v>208.3</v>
      </c>
      <c r="J177" s="36">
        <v>211.45000000000002</v>
      </c>
      <c r="K177" s="31">
        <v>205.15</v>
      </c>
      <c r="L177" s="31">
        <v>200</v>
      </c>
      <c r="M177" s="31">
        <v>454.10243000000003</v>
      </c>
      <c r="N177" s="1"/>
      <c r="O177" s="1"/>
    </row>
    <row r="178" spans="1:15" ht="12.75" customHeight="1">
      <c r="A178" s="33">
        <v>168</v>
      </c>
      <c r="B178" s="53" t="s">
        <v>377</v>
      </c>
      <c r="C178" s="31">
        <v>1233.5999999999999</v>
      </c>
      <c r="D178" s="36">
        <v>1241.5666666666666</v>
      </c>
      <c r="E178" s="36">
        <v>1221.0333333333333</v>
      </c>
      <c r="F178" s="36">
        <v>1208.4666666666667</v>
      </c>
      <c r="G178" s="36">
        <v>1187.9333333333334</v>
      </c>
      <c r="H178" s="36">
        <v>1254.1333333333332</v>
      </c>
      <c r="I178" s="36">
        <v>1274.6666666666665</v>
      </c>
      <c r="J178" s="36">
        <v>1287.2333333333331</v>
      </c>
      <c r="K178" s="31">
        <v>1262.0999999999999</v>
      </c>
      <c r="L178" s="31">
        <v>1229</v>
      </c>
      <c r="M178" s="31">
        <v>2.04338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84.6</v>
      </c>
      <c r="D179" s="36">
        <v>84.066666666666663</v>
      </c>
      <c r="E179" s="36">
        <v>83.033333333333331</v>
      </c>
      <c r="F179" s="36">
        <v>81.466666666666669</v>
      </c>
      <c r="G179" s="36">
        <v>80.433333333333337</v>
      </c>
      <c r="H179" s="36">
        <v>85.633333333333326</v>
      </c>
      <c r="I179" s="36">
        <v>86.666666666666657</v>
      </c>
      <c r="J179" s="36">
        <v>88.23333333333332</v>
      </c>
      <c r="K179" s="31">
        <v>85.1</v>
      </c>
      <c r="L179" s="31">
        <v>82.5</v>
      </c>
      <c r="M179" s="31">
        <v>819.26700000000005</v>
      </c>
      <c r="N179" s="1"/>
      <c r="O179" s="1"/>
    </row>
    <row r="180" spans="1:15" ht="12.75" customHeight="1">
      <c r="A180" s="33">
        <v>170</v>
      </c>
      <c r="B180" s="53" t="s">
        <v>785</v>
      </c>
      <c r="C180" s="31">
        <v>1369.4</v>
      </c>
      <c r="D180" s="36">
        <v>1382.5666666666666</v>
      </c>
      <c r="E180" s="36">
        <v>1343.8333333333333</v>
      </c>
      <c r="F180" s="36">
        <v>1318.2666666666667</v>
      </c>
      <c r="G180" s="36">
        <v>1279.5333333333333</v>
      </c>
      <c r="H180" s="36">
        <v>1408.1333333333332</v>
      </c>
      <c r="I180" s="36">
        <v>1446.8666666666668</v>
      </c>
      <c r="J180" s="36">
        <v>1472.4333333333332</v>
      </c>
      <c r="K180" s="31">
        <v>1421.3</v>
      </c>
      <c r="L180" s="31">
        <v>1357</v>
      </c>
      <c r="M180" s="31">
        <v>12.874420000000001</v>
      </c>
      <c r="N180" s="1"/>
      <c r="O180" s="1"/>
    </row>
    <row r="181" spans="1:15" ht="12.75" customHeight="1">
      <c r="A181" s="33">
        <v>171</v>
      </c>
      <c r="B181" s="53" t="s">
        <v>378</v>
      </c>
      <c r="C181" s="31">
        <v>356.1</v>
      </c>
      <c r="D181" s="36">
        <v>359.9666666666667</v>
      </c>
      <c r="E181" s="36">
        <v>351.23333333333341</v>
      </c>
      <c r="F181" s="36">
        <v>346.36666666666673</v>
      </c>
      <c r="G181" s="36">
        <v>337.63333333333344</v>
      </c>
      <c r="H181" s="36">
        <v>364.83333333333337</v>
      </c>
      <c r="I181" s="36">
        <v>373.56666666666672</v>
      </c>
      <c r="J181" s="36">
        <v>378.43333333333334</v>
      </c>
      <c r="K181" s="31">
        <v>368.7</v>
      </c>
      <c r="L181" s="31">
        <v>355.1</v>
      </c>
      <c r="M181" s="31">
        <v>11.767049999999999</v>
      </c>
      <c r="N181" s="1"/>
      <c r="O181" s="1"/>
    </row>
    <row r="182" spans="1:15" ht="12.75" customHeight="1">
      <c r="A182" s="33">
        <v>172</v>
      </c>
      <c r="B182" s="53" t="s">
        <v>830</v>
      </c>
      <c r="C182" s="31">
        <v>7138.7</v>
      </c>
      <c r="D182" s="36">
        <v>7152.9833333333336</v>
      </c>
      <c r="E182" s="36">
        <v>7055.9666666666672</v>
      </c>
      <c r="F182" s="36">
        <v>6973.2333333333336</v>
      </c>
      <c r="G182" s="36">
        <v>6876.2166666666672</v>
      </c>
      <c r="H182" s="36">
        <v>7235.7166666666672</v>
      </c>
      <c r="I182" s="36">
        <v>7332.7333333333336</v>
      </c>
      <c r="J182" s="36">
        <v>7415.4666666666672</v>
      </c>
      <c r="K182" s="31">
        <v>7250</v>
      </c>
      <c r="L182" s="31">
        <v>7070.25</v>
      </c>
      <c r="M182" s="31">
        <v>1.6914899999999999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1840.15</v>
      </c>
      <c r="D183" s="36">
        <v>1845.05</v>
      </c>
      <c r="E183" s="36">
        <v>1830.1</v>
      </c>
      <c r="F183" s="36">
        <v>1820.05</v>
      </c>
      <c r="G183" s="36">
        <v>1805.1</v>
      </c>
      <c r="H183" s="36">
        <v>1855.1</v>
      </c>
      <c r="I183" s="36">
        <v>1870.0500000000002</v>
      </c>
      <c r="J183" s="36">
        <v>1880.1</v>
      </c>
      <c r="K183" s="31">
        <v>1860</v>
      </c>
      <c r="L183" s="31">
        <v>1835</v>
      </c>
      <c r="M183" s="31">
        <v>1.9233499999999999</v>
      </c>
      <c r="N183" s="1"/>
      <c r="O183" s="1"/>
    </row>
    <row r="184" spans="1:15" ht="12.75" customHeight="1">
      <c r="A184" s="33">
        <v>174</v>
      </c>
      <c r="B184" s="53" t="s">
        <v>379</v>
      </c>
      <c r="C184" s="31">
        <v>2619.3000000000002</v>
      </c>
      <c r="D184" s="36">
        <v>2593.1166666666668</v>
      </c>
      <c r="E184" s="36">
        <v>2536.2333333333336</v>
      </c>
      <c r="F184" s="36">
        <v>2453.166666666667</v>
      </c>
      <c r="G184" s="36">
        <v>2396.2833333333338</v>
      </c>
      <c r="H184" s="36">
        <v>2676.1833333333334</v>
      </c>
      <c r="I184" s="36">
        <v>2733.0666666666666</v>
      </c>
      <c r="J184" s="36">
        <v>2816.1333333333332</v>
      </c>
      <c r="K184" s="31">
        <v>2650</v>
      </c>
      <c r="L184" s="31">
        <v>2510.0500000000002</v>
      </c>
      <c r="M184" s="31">
        <v>3.9514100000000001</v>
      </c>
      <c r="N184" s="1"/>
      <c r="O184" s="1"/>
    </row>
    <row r="185" spans="1:15" ht="12.75" customHeight="1">
      <c r="A185" s="33">
        <v>175</v>
      </c>
      <c r="B185" s="53" t="s">
        <v>831</v>
      </c>
      <c r="C185" s="31">
        <v>836.25</v>
      </c>
      <c r="D185" s="36">
        <v>832.56666666666661</v>
      </c>
      <c r="E185" s="36">
        <v>823.68333333333317</v>
      </c>
      <c r="F185" s="36">
        <v>811.11666666666656</v>
      </c>
      <c r="G185" s="36">
        <v>802.23333333333312</v>
      </c>
      <c r="H185" s="36">
        <v>845.13333333333321</v>
      </c>
      <c r="I185" s="36">
        <v>854.01666666666665</v>
      </c>
      <c r="J185" s="36">
        <v>866.58333333333326</v>
      </c>
      <c r="K185" s="31">
        <v>841.45</v>
      </c>
      <c r="L185" s="31">
        <v>820</v>
      </c>
      <c r="M185" s="31">
        <v>0.77783000000000002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1160.3499999999999</v>
      </c>
      <c r="D186" s="36">
        <v>1162.6499999999999</v>
      </c>
      <c r="E186" s="36">
        <v>1143.2999999999997</v>
      </c>
      <c r="F186" s="36">
        <v>1126.2499999999998</v>
      </c>
      <c r="G186" s="36">
        <v>1106.8999999999996</v>
      </c>
      <c r="H186" s="36">
        <v>1179.6999999999998</v>
      </c>
      <c r="I186" s="36">
        <v>1199.0499999999997</v>
      </c>
      <c r="J186" s="36">
        <v>1216.0999999999999</v>
      </c>
      <c r="K186" s="31">
        <v>1182</v>
      </c>
      <c r="L186" s="31">
        <v>1145.5999999999999</v>
      </c>
      <c r="M186" s="31">
        <v>14.546760000000001</v>
      </c>
      <c r="N186" s="1"/>
      <c r="O186" s="1"/>
    </row>
    <row r="187" spans="1:15" ht="12.75" customHeight="1">
      <c r="A187" s="33">
        <v>177</v>
      </c>
      <c r="B187" s="53" t="s">
        <v>801</v>
      </c>
      <c r="C187" s="31">
        <v>1191.8499999999999</v>
      </c>
      <c r="D187" s="36">
        <v>1180.9666666666665</v>
      </c>
      <c r="E187" s="36">
        <v>1146.9333333333329</v>
      </c>
      <c r="F187" s="36">
        <v>1102.0166666666664</v>
      </c>
      <c r="G187" s="36">
        <v>1067.9833333333329</v>
      </c>
      <c r="H187" s="36">
        <v>1225.883333333333</v>
      </c>
      <c r="I187" s="36">
        <v>1259.9166666666663</v>
      </c>
      <c r="J187" s="36">
        <v>1304.833333333333</v>
      </c>
      <c r="K187" s="31">
        <v>1215</v>
      </c>
      <c r="L187" s="31">
        <v>1136.05</v>
      </c>
      <c r="M187" s="31">
        <v>5.6638400000000004</v>
      </c>
      <c r="N187" s="1"/>
      <c r="O187" s="1"/>
    </row>
    <row r="188" spans="1:15" ht="12.75" customHeight="1">
      <c r="A188" s="33">
        <v>178</v>
      </c>
      <c r="B188" s="53" t="s">
        <v>832</v>
      </c>
      <c r="C188" s="31">
        <v>967.1</v>
      </c>
      <c r="D188" s="36">
        <v>949.91666666666663</v>
      </c>
      <c r="E188" s="36">
        <v>921.33333333333326</v>
      </c>
      <c r="F188" s="36">
        <v>875.56666666666661</v>
      </c>
      <c r="G188" s="36">
        <v>846.98333333333323</v>
      </c>
      <c r="H188" s="36">
        <v>995.68333333333328</v>
      </c>
      <c r="I188" s="36">
        <v>1024.2666666666664</v>
      </c>
      <c r="J188" s="36">
        <v>1070.0333333333333</v>
      </c>
      <c r="K188" s="31">
        <v>978.5</v>
      </c>
      <c r="L188" s="31">
        <v>904.15</v>
      </c>
      <c r="M188" s="31">
        <v>7.8719799999999998</v>
      </c>
      <c r="N188" s="1"/>
      <c r="O188" s="1"/>
    </row>
    <row r="189" spans="1:15" ht="12.75" customHeight="1">
      <c r="A189" s="33">
        <v>179</v>
      </c>
      <c r="B189" s="53" t="s">
        <v>380</v>
      </c>
      <c r="C189" s="31">
        <v>3882.1</v>
      </c>
      <c r="D189" s="36">
        <v>3873.2166666666667</v>
      </c>
      <c r="E189" s="36">
        <v>3761.5333333333333</v>
      </c>
      <c r="F189" s="36">
        <v>3640.9666666666667</v>
      </c>
      <c r="G189" s="36">
        <v>3529.2833333333333</v>
      </c>
      <c r="H189" s="36">
        <v>3993.7833333333333</v>
      </c>
      <c r="I189" s="36">
        <v>4105.4666666666672</v>
      </c>
      <c r="J189" s="36">
        <v>4226.0333333333328</v>
      </c>
      <c r="K189" s="31">
        <v>3984.9</v>
      </c>
      <c r="L189" s="31">
        <v>3752.65</v>
      </c>
      <c r="M189" s="31">
        <v>1.5142599999999999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1270.3499999999999</v>
      </c>
      <c r="D190" s="36">
        <v>1273.1333333333332</v>
      </c>
      <c r="E190" s="36">
        <v>1256.4666666666665</v>
      </c>
      <c r="F190" s="36">
        <v>1242.5833333333333</v>
      </c>
      <c r="G190" s="36">
        <v>1225.9166666666665</v>
      </c>
      <c r="H190" s="36">
        <v>1287.0166666666664</v>
      </c>
      <c r="I190" s="36">
        <v>1303.6833333333334</v>
      </c>
      <c r="J190" s="36">
        <v>1317.5666666666664</v>
      </c>
      <c r="K190" s="31">
        <v>1289.8</v>
      </c>
      <c r="L190" s="31">
        <v>1259.25</v>
      </c>
      <c r="M190" s="31">
        <v>13.850339999999999</v>
      </c>
      <c r="N190" s="1"/>
      <c r="O190" s="1"/>
    </row>
    <row r="191" spans="1:15" ht="12.75" customHeight="1">
      <c r="A191" s="33">
        <v>181</v>
      </c>
      <c r="B191" s="53" t="s">
        <v>381</v>
      </c>
      <c r="C191" s="31">
        <v>786.75</v>
      </c>
      <c r="D191" s="36">
        <v>790.80000000000007</v>
      </c>
      <c r="E191" s="36">
        <v>772.35000000000014</v>
      </c>
      <c r="F191" s="36">
        <v>757.95</v>
      </c>
      <c r="G191" s="36">
        <v>739.50000000000011</v>
      </c>
      <c r="H191" s="36">
        <v>805.20000000000016</v>
      </c>
      <c r="I191" s="36">
        <v>823.6500000000002</v>
      </c>
      <c r="J191" s="36">
        <v>838.05000000000018</v>
      </c>
      <c r="K191" s="31">
        <v>809.25</v>
      </c>
      <c r="L191" s="31">
        <v>776.4</v>
      </c>
      <c r="M191" s="31">
        <v>2.9818500000000001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2778.7</v>
      </c>
      <c r="D192" s="36">
        <v>2766.9</v>
      </c>
      <c r="E192" s="36">
        <v>2746.8</v>
      </c>
      <c r="F192" s="36">
        <v>2714.9</v>
      </c>
      <c r="G192" s="36">
        <v>2694.8</v>
      </c>
      <c r="H192" s="36">
        <v>2798.8</v>
      </c>
      <c r="I192" s="36">
        <v>2818.8999999999996</v>
      </c>
      <c r="J192" s="36">
        <v>2850.8</v>
      </c>
      <c r="K192" s="31">
        <v>2787</v>
      </c>
      <c r="L192" s="31">
        <v>2735</v>
      </c>
      <c r="M192" s="31">
        <v>6.1122800000000002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418.5</v>
      </c>
      <c r="D193" s="36">
        <v>421.16666666666669</v>
      </c>
      <c r="E193" s="36">
        <v>413.33333333333337</v>
      </c>
      <c r="F193" s="36">
        <v>408.16666666666669</v>
      </c>
      <c r="G193" s="36">
        <v>400.33333333333337</v>
      </c>
      <c r="H193" s="36">
        <v>426.33333333333337</v>
      </c>
      <c r="I193" s="36">
        <v>434.16666666666674</v>
      </c>
      <c r="J193" s="36">
        <v>439.33333333333337</v>
      </c>
      <c r="K193" s="31">
        <v>429</v>
      </c>
      <c r="L193" s="31">
        <v>416</v>
      </c>
      <c r="M193" s="31">
        <v>21.911819999999999</v>
      </c>
      <c r="N193" s="1"/>
      <c r="O193" s="1"/>
    </row>
    <row r="194" spans="1:15" ht="12.75" customHeight="1">
      <c r="A194" s="33">
        <v>184</v>
      </c>
      <c r="B194" s="53" t="s">
        <v>382</v>
      </c>
      <c r="C194" s="31">
        <v>565.4</v>
      </c>
      <c r="D194" s="36">
        <v>566.65</v>
      </c>
      <c r="E194" s="36">
        <v>560.29999999999995</v>
      </c>
      <c r="F194" s="36">
        <v>555.19999999999993</v>
      </c>
      <c r="G194" s="36">
        <v>548.84999999999991</v>
      </c>
      <c r="H194" s="36">
        <v>571.75</v>
      </c>
      <c r="I194" s="36">
        <v>578.10000000000014</v>
      </c>
      <c r="J194" s="36">
        <v>583.20000000000005</v>
      </c>
      <c r="K194" s="31">
        <v>573</v>
      </c>
      <c r="L194" s="31">
        <v>561.54999999999995</v>
      </c>
      <c r="M194" s="31">
        <v>5.1382000000000003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2316.25</v>
      </c>
      <c r="D195" s="36">
        <v>2324.7333333333331</v>
      </c>
      <c r="E195" s="36">
        <v>2287.4666666666662</v>
      </c>
      <c r="F195" s="36">
        <v>2258.6833333333329</v>
      </c>
      <c r="G195" s="36">
        <v>2221.4166666666661</v>
      </c>
      <c r="H195" s="36">
        <v>2353.5166666666664</v>
      </c>
      <c r="I195" s="36">
        <v>2390.7833333333338</v>
      </c>
      <c r="J195" s="36">
        <v>2419.5666666666666</v>
      </c>
      <c r="K195" s="31">
        <v>2362</v>
      </c>
      <c r="L195" s="31">
        <v>2295.9499999999998</v>
      </c>
      <c r="M195" s="31">
        <v>16.4482</v>
      </c>
      <c r="N195" s="1"/>
      <c r="O195" s="1"/>
    </row>
    <row r="196" spans="1:15" ht="12.75" customHeight="1">
      <c r="A196" s="33">
        <v>186</v>
      </c>
      <c r="B196" s="53" t="s">
        <v>383</v>
      </c>
      <c r="C196" s="31">
        <v>1077.3</v>
      </c>
      <c r="D196" s="36">
        <v>1063.0666666666666</v>
      </c>
      <c r="E196" s="36">
        <v>1032.3333333333333</v>
      </c>
      <c r="F196" s="36">
        <v>987.36666666666667</v>
      </c>
      <c r="G196" s="36">
        <v>956.63333333333333</v>
      </c>
      <c r="H196" s="36">
        <v>1108.0333333333333</v>
      </c>
      <c r="I196" s="36">
        <v>1138.7666666666669</v>
      </c>
      <c r="J196" s="36">
        <v>1183.7333333333331</v>
      </c>
      <c r="K196" s="31">
        <v>1093.8</v>
      </c>
      <c r="L196" s="31">
        <v>1018.1</v>
      </c>
      <c r="M196" s="31">
        <v>19</v>
      </c>
      <c r="N196" s="1"/>
      <c r="O196" s="1"/>
    </row>
    <row r="197" spans="1:15" ht="12.75" customHeight="1">
      <c r="A197" s="33">
        <v>187</v>
      </c>
      <c r="B197" s="53" t="s">
        <v>384</v>
      </c>
      <c r="C197" s="31">
        <v>2562.8000000000002</v>
      </c>
      <c r="D197" s="36">
        <v>2559.4500000000003</v>
      </c>
      <c r="E197" s="36">
        <v>2509.9000000000005</v>
      </c>
      <c r="F197" s="36">
        <v>2457.0000000000005</v>
      </c>
      <c r="G197" s="36">
        <v>2407.4500000000007</v>
      </c>
      <c r="H197" s="36">
        <v>2612.3500000000004</v>
      </c>
      <c r="I197" s="36">
        <v>2661.9000000000005</v>
      </c>
      <c r="J197" s="36">
        <v>2714.8</v>
      </c>
      <c r="K197" s="31">
        <v>2609</v>
      </c>
      <c r="L197" s="31">
        <v>2506.5500000000002</v>
      </c>
      <c r="M197" s="31">
        <v>3.2537799999999999</v>
      </c>
      <c r="N197" s="1"/>
      <c r="O197" s="1"/>
    </row>
    <row r="198" spans="1:15" ht="12.75" customHeight="1">
      <c r="A198" s="33">
        <v>188</v>
      </c>
      <c r="B198" s="53" t="s">
        <v>385</v>
      </c>
      <c r="C198" s="31">
        <v>143.35</v>
      </c>
      <c r="D198" s="36">
        <v>143.43333333333331</v>
      </c>
      <c r="E198" s="36">
        <v>141.51666666666662</v>
      </c>
      <c r="F198" s="36">
        <v>139.68333333333331</v>
      </c>
      <c r="G198" s="36">
        <v>137.76666666666662</v>
      </c>
      <c r="H198" s="36">
        <v>145.26666666666662</v>
      </c>
      <c r="I198" s="36">
        <v>147.18333333333331</v>
      </c>
      <c r="J198" s="36">
        <v>149.01666666666662</v>
      </c>
      <c r="K198" s="31">
        <v>145.35</v>
      </c>
      <c r="L198" s="31">
        <v>141.6</v>
      </c>
      <c r="M198" s="31">
        <v>2.94184</v>
      </c>
      <c r="N198" s="1"/>
      <c r="O198" s="1"/>
    </row>
    <row r="199" spans="1:15" ht="12.75" customHeight="1">
      <c r="A199" s="33">
        <v>189</v>
      </c>
      <c r="B199" s="53" t="s">
        <v>386</v>
      </c>
      <c r="C199" s="31">
        <v>3038</v>
      </c>
      <c r="D199" s="36">
        <v>3041.8000000000006</v>
      </c>
      <c r="E199" s="36">
        <v>2998.0000000000014</v>
      </c>
      <c r="F199" s="36">
        <v>2958.0000000000009</v>
      </c>
      <c r="G199" s="36">
        <v>2914.2000000000016</v>
      </c>
      <c r="H199" s="36">
        <v>3081.8000000000011</v>
      </c>
      <c r="I199" s="36">
        <v>3125.6000000000004</v>
      </c>
      <c r="J199" s="36">
        <v>3165.6000000000008</v>
      </c>
      <c r="K199" s="31">
        <v>3085.6</v>
      </c>
      <c r="L199" s="31">
        <v>3001.8</v>
      </c>
      <c r="M199" s="31">
        <v>0.99153000000000002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551.35</v>
      </c>
      <c r="D200" s="36">
        <v>549.15</v>
      </c>
      <c r="E200" s="36">
        <v>540.29999999999995</v>
      </c>
      <c r="F200" s="36">
        <v>529.25</v>
      </c>
      <c r="G200" s="36">
        <v>520.4</v>
      </c>
      <c r="H200" s="36">
        <v>560.19999999999993</v>
      </c>
      <c r="I200" s="36">
        <v>569.05000000000007</v>
      </c>
      <c r="J200" s="36">
        <v>580.09999999999991</v>
      </c>
      <c r="K200" s="31">
        <v>558</v>
      </c>
      <c r="L200" s="31">
        <v>538.1</v>
      </c>
      <c r="M200" s="31">
        <v>18.10821</v>
      </c>
      <c r="N200" s="1"/>
      <c r="O200" s="1"/>
    </row>
    <row r="201" spans="1:15" ht="12.75" customHeight="1">
      <c r="A201" s="33">
        <v>191</v>
      </c>
      <c r="B201" s="53" t="s">
        <v>1027</v>
      </c>
      <c r="C201" s="31">
        <v>392.35</v>
      </c>
      <c r="D201" s="36">
        <v>391.25</v>
      </c>
      <c r="E201" s="36">
        <v>384</v>
      </c>
      <c r="F201" s="36">
        <v>375.65</v>
      </c>
      <c r="G201" s="36">
        <v>368.4</v>
      </c>
      <c r="H201" s="36">
        <v>399.6</v>
      </c>
      <c r="I201" s="36">
        <v>406.85</v>
      </c>
      <c r="J201" s="36">
        <v>415.20000000000005</v>
      </c>
      <c r="K201" s="31">
        <v>398.5</v>
      </c>
      <c r="L201" s="31">
        <v>382.9</v>
      </c>
      <c r="M201" s="31">
        <v>12.59937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633.65</v>
      </c>
      <c r="D202" s="36">
        <v>639.11666666666667</v>
      </c>
      <c r="E202" s="36">
        <v>626.5333333333333</v>
      </c>
      <c r="F202" s="36">
        <v>619.41666666666663</v>
      </c>
      <c r="G202" s="36">
        <v>606.83333333333326</v>
      </c>
      <c r="H202" s="36">
        <v>646.23333333333335</v>
      </c>
      <c r="I202" s="36">
        <v>658.81666666666661</v>
      </c>
      <c r="J202" s="36">
        <v>665.93333333333339</v>
      </c>
      <c r="K202" s="31">
        <v>651.70000000000005</v>
      </c>
      <c r="L202" s="31">
        <v>632</v>
      </c>
      <c r="M202" s="31">
        <v>11.65394</v>
      </c>
      <c r="N202" s="1"/>
      <c r="O202" s="1"/>
    </row>
    <row r="203" spans="1:15" ht="12.75" customHeight="1">
      <c r="A203" s="33">
        <v>193</v>
      </c>
      <c r="B203" s="53" t="s">
        <v>387</v>
      </c>
      <c r="C203" s="31">
        <v>194.2</v>
      </c>
      <c r="D203" s="36">
        <v>193.70000000000002</v>
      </c>
      <c r="E203" s="36">
        <v>191.60000000000002</v>
      </c>
      <c r="F203" s="36">
        <v>189</v>
      </c>
      <c r="G203" s="36">
        <v>186.9</v>
      </c>
      <c r="H203" s="36">
        <v>196.30000000000004</v>
      </c>
      <c r="I203" s="36">
        <v>198.4</v>
      </c>
      <c r="J203" s="36">
        <v>201.00000000000006</v>
      </c>
      <c r="K203" s="31">
        <v>195.8</v>
      </c>
      <c r="L203" s="31">
        <v>191.1</v>
      </c>
      <c r="M203" s="31">
        <v>21.326599999999999</v>
      </c>
      <c r="N203" s="1"/>
      <c r="O203" s="1"/>
    </row>
    <row r="204" spans="1:15" ht="12.75" customHeight="1">
      <c r="A204" s="33">
        <v>194</v>
      </c>
      <c r="B204" s="53" t="s">
        <v>388</v>
      </c>
      <c r="C204" s="31">
        <v>210.55</v>
      </c>
      <c r="D204" s="36">
        <v>211.80000000000004</v>
      </c>
      <c r="E204" s="36">
        <v>208.20000000000007</v>
      </c>
      <c r="F204" s="36">
        <v>205.85000000000002</v>
      </c>
      <c r="G204" s="36">
        <v>202.25000000000006</v>
      </c>
      <c r="H204" s="36">
        <v>214.15000000000009</v>
      </c>
      <c r="I204" s="36">
        <v>217.75000000000006</v>
      </c>
      <c r="J204" s="36">
        <v>220.10000000000011</v>
      </c>
      <c r="K204" s="31">
        <v>215.4</v>
      </c>
      <c r="L204" s="31">
        <v>209.45</v>
      </c>
      <c r="M204" s="31">
        <v>19.054379999999998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290</v>
      </c>
      <c r="D205" s="36">
        <v>288.61666666666667</v>
      </c>
      <c r="E205" s="36">
        <v>285.88333333333333</v>
      </c>
      <c r="F205" s="36">
        <v>281.76666666666665</v>
      </c>
      <c r="G205" s="36">
        <v>279.0333333333333</v>
      </c>
      <c r="H205" s="36">
        <v>292.73333333333335</v>
      </c>
      <c r="I205" s="36">
        <v>295.4666666666667</v>
      </c>
      <c r="J205" s="36">
        <v>299.58333333333337</v>
      </c>
      <c r="K205" s="31">
        <v>291.35000000000002</v>
      </c>
      <c r="L205" s="31">
        <v>284.5</v>
      </c>
      <c r="M205" s="31">
        <v>8.9983199999999997</v>
      </c>
      <c r="N205" s="1"/>
      <c r="O205" s="1"/>
    </row>
    <row r="206" spans="1:15" ht="12.75" customHeight="1">
      <c r="A206" s="33">
        <v>196</v>
      </c>
      <c r="B206" s="53" t="s">
        <v>389</v>
      </c>
      <c r="C206" s="31">
        <v>2297.65</v>
      </c>
      <c r="D206" s="36">
        <v>2272.35</v>
      </c>
      <c r="E206" s="36">
        <v>2229.6999999999998</v>
      </c>
      <c r="F206" s="36">
        <v>2161.75</v>
      </c>
      <c r="G206" s="36">
        <v>2119.1</v>
      </c>
      <c r="H206" s="36">
        <v>2340.2999999999997</v>
      </c>
      <c r="I206" s="36">
        <v>2382.9500000000003</v>
      </c>
      <c r="J206" s="36">
        <v>2450.8999999999996</v>
      </c>
      <c r="K206" s="31">
        <v>2315</v>
      </c>
      <c r="L206" s="31">
        <v>2204.4</v>
      </c>
      <c r="M206" s="31">
        <v>3.2709000000000001</v>
      </c>
      <c r="N206" s="1"/>
      <c r="O206" s="1"/>
    </row>
    <row r="207" spans="1:15" ht="12.75" customHeight="1">
      <c r="A207" s="33">
        <v>197</v>
      </c>
      <c r="B207" s="53" t="s">
        <v>1028</v>
      </c>
      <c r="C207" s="31">
        <v>496.45</v>
      </c>
      <c r="D207" s="36">
        <v>499.7166666666667</v>
      </c>
      <c r="E207" s="36">
        <v>487.98333333333341</v>
      </c>
      <c r="F207" s="36">
        <v>479.51666666666671</v>
      </c>
      <c r="G207" s="36">
        <v>467.78333333333342</v>
      </c>
      <c r="H207" s="36">
        <v>508.18333333333339</v>
      </c>
      <c r="I207" s="36">
        <v>519.91666666666674</v>
      </c>
      <c r="J207" s="36">
        <v>528.38333333333344</v>
      </c>
      <c r="K207" s="31">
        <v>511.45</v>
      </c>
      <c r="L207" s="31">
        <v>491.25</v>
      </c>
      <c r="M207" s="31">
        <v>11.806559999999999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1324.1</v>
      </c>
      <c r="D208" s="36">
        <v>1326.9166666666667</v>
      </c>
      <c r="E208" s="36">
        <v>1312.9333333333334</v>
      </c>
      <c r="F208" s="36">
        <v>1301.7666666666667</v>
      </c>
      <c r="G208" s="36">
        <v>1287.7833333333333</v>
      </c>
      <c r="H208" s="36">
        <v>1338.0833333333335</v>
      </c>
      <c r="I208" s="36">
        <v>1352.0666666666666</v>
      </c>
      <c r="J208" s="36">
        <v>1363.2333333333336</v>
      </c>
      <c r="K208" s="31">
        <v>1340.9</v>
      </c>
      <c r="L208" s="31">
        <v>1315.75</v>
      </c>
      <c r="M208" s="31">
        <v>103.19045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3884.3</v>
      </c>
      <c r="D209" s="36">
        <v>3851.0833333333335</v>
      </c>
      <c r="E209" s="36">
        <v>3797.2166666666672</v>
      </c>
      <c r="F209" s="36">
        <v>3710.1333333333337</v>
      </c>
      <c r="G209" s="36">
        <v>3656.2666666666673</v>
      </c>
      <c r="H209" s="36">
        <v>3938.166666666667</v>
      </c>
      <c r="I209" s="36">
        <v>3992.0333333333328</v>
      </c>
      <c r="J209" s="36">
        <v>4079.1166666666668</v>
      </c>
      <c r="K209" s="31">
        <v>3904.95</v>
      </c>
      <c r="L209" s="31">
        <v>3764</v>
      </c>
      <c r="M209" s="31">
        <v>6.3496600000000001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1531.55</v>
      </c>
      <c r="D210" s="36">
        <v>1527.1833333333334</v>
      </c>
      <c r="E210" s="36">
        <v>1518.3666666666668</v>
      </c>
      <c r="F210" s="36">
        <v>1505.1833333333334</v>
      </c>
      <c r="G210" s="36">
        <v>1496.3666666666668</v>
      </c>
      <c r="H210" s="36">
        <v>1540.3666666666668</v>
      </c>
      <c r="I210" s="36">
        <v>1549.1833333333334</v>
      </c>
      <c r="J210" s="36">
        <v>1562.3666666666668</v>
      </c>
      <c r="K210" s="31">
        <v>1536</v>
      </c>
      <c r="L210" s="31">
        <v>1514</v>
      </c>
      <c r="M210" s="31">
        <v>370.39794000000001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549.85</v>
      </c>
      <c r="D211" s="36">
        <v>550.9</v>
      </c>
      <c r="E211" s="36">
        <v>545.5</v>
      </c>
      <c r="F211" s="36">
        <v>541.15</v>
      </c>
      <c r="G211" s="36">
        <v>535.75</v>
      </c>
      <c r="H211" s="36">
        <v>555.25</v>
      </c>
      <c r="I211" s="36">
        <v>560.64999999999986</v>
      </c>
      <c r="J211" s="36">
        <v>565</v>
      </c>
      <c r="K211" s="31">
        <v>556.29999999999995</v>
      </c>
      <c r="L211" s="31">
        <v>546.54999999999995</v>
      </c>
      <c r="M211" s="31">
        <v>97.079899999999995</v>
      </c>
      <c r="N211" s="1"/>
      <c r="O211" s="1"/>
    </row>
    <row r="212" spans="1:15" ht="12.75" customHeight="1">
      <c r="A212" s="33">
        <v>202</v>
      </c>
      <c r="B212" s="53" t="s">
        <v>390</v>
      </c>
      <c r="C212" s="31">
        <v>103.75</v>
      </c>
      <c r="D212" s="36">
        <v>102.56666666666666</v>
      </c>
      <c r="E212" s="36">
        <v>100.63333333333333</v>
      </c>
      <c r="F212" s="36">
        <v>97.516666666666666</v>
      </c>
      <c r="G212" s="36">
        <v>95.583333333333329</v>
      </c>
      <c r="H212" s="36">
        <v>105.68333333333332</v>
      </c>
      <c r="I212" s="36">
        <v>107.61666666666666</v>
      </c>
      <c r="J212" s="36">
        <v>110.73333333333332</v>
      </c>
      <c r="K212" s="31">
        <v>104.5</v>
      </c>
      <c r="L212" s="31">
        <v>99.45</v>
      </c>
      <c r="M212" s="31">
        <v>195.62723</v>
      </c>
      <c r="N212" s="1"/>
      <c r="O212" s="1"/>
    </row>
    <row r="213" spans="1:15" ht="12.75" customHeight="1">
      <c r="A213" s="33">
        <v>203</v>
      </c>
      <c r="B213" s="53" t="s">
        <v>391</v>
      </c>
      <c r="C213" s="31">
        <v>788.5</v>
      </c>
      <c r="D213" s="36">
        <v>790.5333333333333</v>
      </c>
      <c r="E213" s="36">
        <v>784.06666666666661</v>
      </c>
      <c r="F213" s="36">
        <v>779.63333333333333</v>
      </c>
      <c r="G213" s="36">
        <v>773.16666666666663</v>
      </c>
      <c r="H213" s="36">
        <v>794.96666666666658</v>
      </c>
      <c r="I213" s="36">
        <v>801.43333333333328</v>
      </c>
      <c r="J213" s="36">
        <v>805.86666666666656</v>
      </c>
      <c r="K213" s="31">
        <v>797</v>
      </c>
      <c r="L213" s="31">
        <v>786.1</v>
      </c>
      <c r="M213" s="31">
        <v>1.9834400000000001</v>
      </c>
      <c r="N213" s="1"/>
      <c r="O213" s="1"/>
    </row>
    <row r="214" spans="1:15" ht="12.75" customHeight="1">
      <c r="A214" s="33">
        <v>204</v>
      </c>
      <c r="B214" s="53" t="s">
        <v>1029</v>
      </c>
      <c r="C214" s="31">
        <v>1116.05</v>
      </c>
      <c r="D214" s="36">
        <v>1112.4333333333334</v>
      </c>
      <c r="E214" s="36">
        <v>1092.8666666666668</v>
      </c>
      <c r="F214" s="36">
        <v>1069.6833333333334</v>
      </c>
      <c r="G214" s="36">
        <v>1050.1166666666668</v>
      </c>
      <c r="H214" s="36">
        <v>1135.6166666666668</v>
      </c>
      <c r="I214" s="36">
        <v>1155.1833333333334</v>
      </c>
      <c r="J214" s="36">
        <v>1178.3666666666668</v>
      </c>
      <c r="K214" s="31">
        <v>1132</v>
      </c>
      <c r="L214" s="31">
        <v>1089.25</v>
      </c>
      <c r="M214" s="31">
        <v>5.5639599999999998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1907.3</v>
      </c>
      <c r="D215" s="36">
        <v>1904.4833333333333</v>
      </c>
      <c r="E215" s="36">
        <v>1858.9166666666667</v>
      </c>
      <c r="F215" s="36">
        <v>1810.5333333333333</v>
      </c>
      <c r="G215" s="36">
        <v>1764.9666666666667</v>
      </c>
      <c r="H215" s="36">
        <v>1952.8666666666668</v>
      </c>
      <c r="I215" s="36">
        <v>1998.4333333333334</v>
      </c>
      <c r="J215" s="36">
        <v>2046.8166666666668</v>
      </c>
      <c r="K215" s="31">
        <v>1950.05</v>
      </c>
      <c r="L215" s="31">
        <v>1856.1</v>
      </c>
      <c r="M215" s="31">
        <v>26.345600000000001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5119.6000000000004</v>
      </c>
      <c r="D216" s="36">
        <v>5104.3499999999995</v>
      </c>
      <c r="E216" s="36">
        <v>5018.7499999999991</v>
      </c>
      <c r="F216" s="36">
        <v>4917.8999999999996</v>
      </c>
      <c r="G216" s="36">
        <v>4832.2999999999993</v>
      </c>
      <c r="H216" s="36">
        <v>5205.1999999999989</v>
      </c>
      <c r="I216" s="36">
        <v>5290.7999999999993</v>
      </c>
      <c r="J216" s="36">
        <v>5391.6499999999987</v>
      </c>
      <c r="K216" s="31">
        <v>5189.95</v>
      </c>
      <c r="L216" s="31">
        <v>5003.5</v>
      </c>
      <c r="M216" s="31">
        <v>19.050699999999999</v>
      </c>
      <c r="N216" s="1"/>
      <c r="O216" s="1"/>
    </row>
    <row r="217" spans="1:15" ht="12.75" customHeight="1">
      <c r="A217" s="33">
        <v>207</v>
      </c>
      <c r="B217" s="53" t="s">
        <v>1030</v>
      </c>
      <c r="C217" s="31">
        <v>332.9</v>
      </c>
      <c r="D217" s="36">
        <v>335.0333333333333</v>
      </c>
      <c r="E217" s="36">
        <v>328.86666666666662</v>
      </c>
      <c r="F217" s="36">
        <v>324.83333333333331</v>
      </c>
      <c r="G217" s="36">
        <v>318.66666666666663</v>
      </c>
      <c r="H217" s="36">
        <v>339.06666666666661</v>
      </c>
      <c r="I217" s="36">
        <v>345.23333333333335</v>
      </c>
      <c r="J217" s="36">
        <v>349.26666666666659</v>
      </c>
      <c r="K217" s="31">
        <v>341.2</v>
      </c>
      <c r="L217" s="31">
        <v>331</v>
      </c>
      <c r="M217" s="31">
        <v>4.5111100000000004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689.35</v>
      </c>
      <c r="D218" s="36">
        <v>692.38333333333333</v>
      </c>
      <c r="E218" s="36">
        <v>681.31666666666661</v>
      </c>
      <c r="F218" s="36">
        <v>673.2833333333333</v>
      </c>
      <c r="G218" s="36">
        <v>662.21666666666658</v>
      </c>
      <c r="H218" s="36">
        <v>700.41666666666663</v>
      </c>
      <c r="I218" s="36">
        <v>711.48333333333346</v>
      </c>
      <c r="J218" s="36">
        <v>719.51666666666665</v>
      </c>
      <c r="K218" s="31">
        <v>703.45</v>
      </c>
      <c r="L218" s="31">
        <v>684.35</v>
      </c>
      <c r="M218" s="31">
        <v>136.20282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4973.8500000000004</v>
      </c>
      <c r="D219" s="36">
        <v>4959.6166666666677</v>
      </c>
      <c r="E219" s="36">
        <v>4876.4333333333352</v>
      </c>
      <c r="F219" s="36">
        <v>4779.0166666666673</v>
      </c>
      <c r="G219" s="36">
        <v>4695.8333333333348</v>
      </c>
      <c r="H219" s="36">
        <v>5057.0333333333356</v>
      </c>
      <c r="I219" s="36">
        <v>5140.2166666666681</v>
      </c>
      <c r="J219" s="36">
        <v>5237.6333333333359</v>
      </c>
      <c r="K219" s="31">
        <v>5042.8</v>
      </c>
      <c r="L219" s="31">
        <v>4862.2</v>
      </c>
      <c r="M219" s="31">
        <v>39.122340000000001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355.9</v>
      </c>
      <c r="D220" s="36">
        <v>357.93333333333334</v>
      </c>
      <c r="E220" s="36">
        <v>351.4666666666667</v>
      </c>
      <c r="F220" s="36">
        <v>347.03333333333336</v>
      </c>
      <c r="G220" s="36">
        <v>340.56666666666672</v>
      </c>
      <c r="H220" s="36">
        <v>362.36666666666667</v>
      </c>
      <c r="I220" s="36">
        <v>368.83333333333326</v>
      </c>
      <c r="J220" s="36">
        <v>373.26666666666665</v>
      </c>
      <c r="K220" s="31">
        <v>364.4</v>
      </c>
      <c r="L220" s="31">
        <v>353.5</v>
      </c>
      <c r="M220" s="31">
        <v>168.14959999999999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537.35</v>
      </c>
      <c r="D221" s="36">
        <v>538.18333333333339</v>
      </c>
      <c r="E221" s="36">
        <v>531.66666666666674</v>
      </c>
      <c r="F221" s="36">
        <v>525.98333333333335</v>
      </c>
      <c r="G221" s="36">
        <v>519.4666666666667</v>
      </c>
      <c r="H221" s="36">
        <v>543.86666666666679</v>
      </c>
      <c r="I221" s="36">
        <v>550.38333333333344</v>
      </c>
      <c r="J221" s="36">
        <v>556.06666666666683</v>
      </c>
      <c r="K221" s="31">
        <v>544.70000000000005</v>
      </c>
      <c r="L221" s="31">
        <v>532.5</v>
      </c>
      <c r="M221" s="31">
        <v>78.633330000000001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2329.0500000000002</v>
      </c>
      <c r="D222" s="36">
        <v>2341.3666666666668</v>
      </c>
      <c r="E222" s="36">
        <v>2305.2833333333338</v>
      </c>
      <c r="F222" s="36">
        <v>2281.5166666666669</v>
      </c>
      <c r="G222" s="36">
        <v>2245.4333333333338</v>
      </c>
      <c r="H222" s="36">
        <v>2365.1333333333337</v>
      </c>
      <c r="I222" s="36">
        <v>2401.2166666666667</v>
      </c>
      <c r="J222" s="36">
        <v>2424.9833333333336</v>
      </c>
      <c r="K222" s="31">
        <v>2377.4499999999998</v>
      </c>
      <c r="L222" s="31">
        <v>2317.6</v>
      </c>
      <c r="M222" s="31">
        <v>55.29186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687.25</v>
      </c>
      <c r="D223" s="36">
        <v>689.68333333333339</v>
      </c>
      <c r="E223" s="36">
        <v>672.81666666666683</v>
      </c>
      <c r="F223" s="36">
        <v>658.38333333333344</v>
      </c>
      <c r="G223" s="36">
        <v>641.51666666666688</v>
      </c>
      <c r="H223" s="36">
        <v>704.11666666666679</v>
      </c>
      <c r="I223" s="36">
        <v>720.98333333333335</v>
      </c>
      <c r="J223" s="36">
        <v>735.41666666666674</v>
      </c>
      <c r="K223" s="31">
        <v>706.55</v>
      </c>
      <c r="L223" s="31">
        <v>675.25</v>
      </c>
      <c r="M223" s="31">
        <v>25.909600000000001</v>
      </c>
      <c r="N223" s="1"/>
      <c r="O223" s="1"/>
    </row>
    <row r="224" spans="1:15" ht="12.75" customHeight="1">
      <c r="A224" s="33">
        <v>214</v>
      </c>
      <c r="B224" s="53" t="s">
        <v>393</v>
      </c>
      <c r="C224" s="31">
        <v>10767.15</v>
      </c>
      <c r="D224" s="36">
        <v>10778.4</v>
      </c>
      <c r="E224" s="36">
        <v>10632.9</v>
      </c>
      <c r="F224" s="36">
        <v>10498.65</v>
      </c>
      <c r="G224" s="36">
        <v>10353.15</v>
      </c>
      <c r="H224" s="36">
        <v>10912.65</v>
      </c>
      <c r="I224" s="36">
        <v>11058.15</v>
      </c>
      <c r="J224" s="36">
        <v>11192.4</v>
      </c>
      <c r="K224" s="31">
        <v>10923.9</v>
      </c>
      <c r="L224" s="31">
        <v>10644.15</v>
      </c>
      <c r="M224" s="31">
        <v>1.33809</v>
      </c>
      <c r="N224" s="1"/>
      <c r="O224" s="1"/>
    </row>
    <row r="225" spans="1:15" ht="12.75" customHeight="1">
      <c r="A225" s="33">
        <v>215</v>
      </c>
      <c r="B225" s="53" t="s">
        <v>394</v>
      </c>
      <c r="C225" s="31">
        <v>817.95</v>
      </c>
      <c r="D225" s="36">
        <v>815.15</v>
      </c>
      <c r="E225" s="36">
        <v>807.8</v>
      </c>
      <c r="F225" s="36">
        <v>797.65</v>
      </c>
      <c r="G225" s="36">
        <v>790.3</v>
      </c>
      <c r="H225" s="36">
        <v>825.3</v>
      </c>
      <c r="I225" s="36">
        <v>832.65000000000009</v>
      </c>
      <c r="J225" s="36">
        <v>842.8</v>
      </c>
      <c r="K225" s="31">
        <v>822.5</v>
      </c>
      <c r="L225" s="31">
        <v>805</v>
      </c>
      <c r="M225" s="31">
        <v>1.4559899999999999</v>
      </c>
      <c r="N225" s="1"/>
      <c r="O225" s="1"/>
    </row>
    <row r="226" spans="1:15" ht="12.75" customHeight="1">
      <c r="A226" s="33">
        <v>216</v>
      </c>
      <c r="B226" s="53" t="s">
        <v>1031</v>
      </c>
      <c r="C226" s="31">
        <v>441.6</v>
      </c>
      <c r="D226" s="36">
        <v>437.95</v>
      </c>
      <c r="E226" s="36">
        <v>427.9</v>
      </c>
      <c r="F226" s="36">
        <v>414.2</v>
      </c>
      <c r="G226" s="36">
        <v>404.15</v>
      </c>
      <c r="H226" s="36">
        <v>451.65</v>
      </c>
      <c r="I226" s="36">
        <v>461.70000000000005</v>
      </c>
      <c r="J226" s="36">
        <v>475.4</v>
      </c>
      <c r="K226" s="31">
        <v>448</v>
      </c>
      <c r="L226" s="31">
        <v>424.25</v>
      </c>
      <c r="M226" s="31">
        <v>16.26418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51424.6</v>
      </c>
      <c r="D227" s="36">
        <v>51711.333333333336</v>
      </c>
      <c r="E227" s="36">
        <v>50675.366666666669</v>
      </c>
      <c r="F227" s="36">
        <v>49926.133333333331</v>
      </c>
      <c r="G227" s="36">
        <v>48890.166666666664</v>
      </c>
      <c r="H227" s="36">
        <v>52460.566666666673</v>
      </c>
      <c r="I227" s="36">
        <v>53496.533333333333</v>
      </c>
      <c r="J227" s="36">
        <v>54245.766666666677</v>
      </c>
      <c r="K227" s="31">
        <v>52747.3</v>
      </c>
      <c r="L227" s="31">
        <v>50962.1</v>
      </c>
      <c r="M227" s="31">
        <v>4.8300000000000003E-2</v>
      </c>
      <c r="N227" s="1"/>
      <c r="O227" s="1"/>
    </row>
    <row r="228" spans="1:15" ht="12.75" customHeight="1">
      <c r="A228" s="33">
        <v>218</v>
      </c>
      <c r="B228" s="53" t="s">
        <v>395</v>
      </c>
      <c r="C228" s="31">
        <v>273.8</v>
      </c>
      <c r="D228" s="36">
        <v>268.73333333333329</v>
      </c>
      <c r="E228" s="36">
        <v>262.46666666666658</v>
      </c>
      <c r="F228" s="36">
        <v>251.13333333333327</v>
      </c>
      <c r="G228" s="36">
        <v>244.86666666666656</v>
      </c>
      <c r="H228" s="36">
        <v>280.06666666666661</v>
      </c>
      <c r="I228" s="36">
        <v>286.33333333333337</v>
      </c>
      <c r="J228" s="36">
        <v>297.66666666666663</v>
      </c>
      <c r="K228" s="31">
        <v>275</v>
      </c>
      <c r="L228" s="31">
        <v>257.39999999999998</v>
      </c>
      <c r="M228" s="31">
        <v>386.69277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1121.05</v>
      </c>
      <c r="D229" s="36">
        <v>1120.9666666666665</v>
      </c>
      <c r="E229" s="36">
        <v>1111.333333333333</v>
      </c>
      <c r="F229" s="36">
        <v>1101.6166666666666</v>
      </c>
      <c r="G229" s="36">
        <v>1091.9833333333331</v>
      </c>
      <c r="H229" s="36">
        <v>1130.6833333333329</v>
      </c>
      <c r="I229" s="36">
        <v>1140.3166666666666</v>
      </c>
      <c r="J229" s="36">
        <v>1150.0333333333328</v>
      </c>
      <c r="K229" s="31">
        <v>1130.5999999999999</v>
      </c>
      <c r="L229" s="31">
        <v>1111.25</v>
      </c>
      <c r="M229" s="31">
        <v>261.97717999999998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1580.75</v>
      </c>
      <c r="D230" s="36">
        <v>1582.0833333333333</v>
      </c>
      <c r="E230" s="36">
        <v>1565.9166666666665</v>
      </c>
      <c r="F230" s="36">
        <v>1551.0833333333333</v>
      </c>
      <c r="G230" s="36">
        <v>1534.9166666666665</v>
      </c>
      <c r="H230" s="36">
        <v>1596.9166666666665</v>
      </c>
      <c r="I230" s="36">
        <v>1613.083333333333</v>
      </c>
      <c r="J230" s="36">
        <v>1627.9166666666665</v>
      </c>
      <c r="K230" s="31">
        <v>1598.25</v>
      </c>
      <c r="L230" s="31">
        <v>1567.25</v>
      </c>
      <c r="M230" s="31">
        <v>25.482780000000002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545.45000000000005</v>
      </c>
      <c r="D231" s="36">
        <v>547.65</v>
      </c>
      <c r="E231" s="36">
        <v>541.09999999999991</v>
      </c>
      <c r="F231" s="36">
        <v>536.74999999999989</v>
      </c>
      <c r="G231" s="36">
        <v>530.19999999999982</v>
      </c>
      <c r="H231" s="36">
        <v>552</v>
      </c>
      <c r="I231" s="36">
        <v>558.54999999999995</v>
      </c>
      <c r="J231" s="36">
        <v>562.90000000000009</v>
      </c>
      <c r="K231" s="31">
        <v>554.20000000000005</v>
      </c>
      <c r="L231" s="31">
        <v>543.29999999999995</v>
      </c>
      <c r="M231" s="31">
        <v>24.222300000000001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714.75</v>
      </c>
      <c r="D232" s="36">
        <v>715.43333333333339</v>
      </c>
      <c r="E232" s="36">
        <v>709.86666666666679</v>
      </c>
      <c r="F232" s="36">
        <v>704.98333333333335</v>
      </c>
      <c r="G232" s="36">
        <v>699.41666666666674</v>
      </c>
      <c r="H232" s="36">
        <v>720.31666666666683</v>
      </c>
      <c r="I232" s="36">
        <v>725.88333333333344</v>
      </c>
      <c r="J232" s="36">
        <v>730.76666666666688</v>
      </c>
      <c r="K232" s="31">
        <v>721</v>
      </c>
      <c r="L232" s="31">
        <v>710.55</v>
      </c>
      <c r="M232" s="31">
        <v>2.5363600000000002</v>
      </c>
      <c r="N232" s="1"/>
      <c r="O232" s="1"/>
    </row>
    <row r="233" spans="1:15" ht="12.75" customHeight="1">
      <c r="A233" s="33">
        <v>223</v>
      </c>
      <c r="B233" s="53" t="s">
        <v>396</v>
      </c>
      <c r="C233" s="31">
        <v>85.6</v>
      </c>
      <c r="D233" s="36">
        <v>84.933333333333337</v>
      </c>
      <c r="E233" s="36">
        <v>83.966666666666669</v>
      </c>
      <c r="F233" s="36">
        <v>82.333333333333329</v>
      </c>
      <c r="G233" s="36">
        <v>81.36666666666666</v>
      </c>
      <c r="H233" s="36">
        <v>86.566666666666677</v>
      </c>
      <c r="I233" s="36">
        <v>87.533333333333346</v>
      </c>
      <c r="J233" s="36">
        <v>89.166666666666686</v>
      </c>
      <c r="K233" s="31">
        <v>85.9</v>
      </c>
      <c r="L233" s="31">
        <v>83.3</v>
      </c>
      <c r="M233" s="31">
        <v>74.002409999999998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76.400000000000006</v>
      </c>
      <c r="D234" s="36">
        <v>77.066666666666677</v>
      </c>
      <c r="E234" s="36">
        <v>75.433333333333351</v>
      </c>
      <c r="F234" s="36">
        <v>74.466666666666669</v>
      </c>
      <c r="G234" s="36">
        <v>72.833333333333343</v>
      </c>
      <c r="H234" s="36">
        <v>78.03333333333336</v>
      </c>
      <c r="I234" s="36">
        <v>79.666666666666686</v>
      </c>
      <c r="J234" s="36">
        <v>80.633333333333368</v>
      </c>
      <c r="K234" s="31">
        <v>78.7</v>
      </c>
      <c r="L234" s="31">
        <v>76.099999999999994</v>
      </c>
      <c r="M234" s="31">
        <v>566.08087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113.35</v>
      </c>
      <c r="D235" s="36">
        <v>113.8</v>
      </c>
      <c r="E235" s="36">
        <v>112.05</v>
      </c>
      <c r="F235" s="36">
        <v>110.75</v>
      </c>
      <c r="G235" s="36">
        <v>109</v>
      </c>
      <c r="H235" s="36">
        <v>115.1</v>
      </c>
      <c r="I235" s="36">
        <v>116.85</v>
      </c>
      <c r="J235" s="36">
        <v>118.14999999999999</v>
      </c>
      <c r="K235" s="31">
        <v>115.55</v>
      </c>
      <c r="L235" s="31">
        <v>112.5</v>
      </c>
      <c r="M235" s="31">
        <v>78.783730000000006</v>
      </c>
      <c r="N235" s="1"/>
      <c r="O235" s="1"/>
    </row>
    <row r="236" spans="1:15" ht="12.75" customHeight="1">
      <c r="A236" s="33">
        <v>226</v>
      </c>
      <c r="B236" s="53" t="s">
        <v>398</v>
      </c>
      <c r="C236" s="31">
        <v>399.25</v>
      </c>
      <c r="D236" s="36">
        <v>402.06666666666666</v>
      </c>
      <c r="E236" s="36">
        <v>393.18333333333334</v>
      </c>
      <c r="F236" s="36">
        <v>387.11666666666667</v>
      </c>
      <c r="G236" s="36">
        <v>378.23333333333335</v>
      </c>
      <c r="H236" s="36">
        <v>408.13333333333333</v>
      </c>
      <c r="I236" s="36">
        <v>417.01666666666665</v>
      </c>
      <c r="J236" s="36">
        <v>423.08333333333331</v>
      </c>
      <c r="K236" s="31">
        <v>410.95</v>
      </c>
      <c r="L236" s="31">
        <v>396</v>
      </c>
      <c r="M236" s="31">
        <v>12.17981</v>
      </c>
      <c r="N236" s="1"/>
      <c r="O236" s="1"/>
    </row>
    <row r="237" spans="1:15" ht="12.75" customHeight="1">
      <c r="A237" s="33">
        <v>227</v>
      </c>
      <c r="B237" s="53" t="s">
        <v>399</v>
      </c>
      <c r="C237" s="31">
        <v>66.099999999999994</v>
      </c>
      <c r="D237" s="36">
        <v>65.816666666666677</v>
      </c>
      <c r="E237" s="36">
        <v>64.933333333333351</v>
      </c>
      <c r="F237" s="36">
        <v>63.76666666666668</v>
      </c>
      <c r="G237" s="36">
        <v>62.883333333333354</v>
      </c>
      <c r="H237" s="36">
        <v>66.983333333333348</v>
      </c>
      <c r="I237" s="36">
        <v>67.866666666666674</v>
      </c>
      <c r="J237" s="36">
        <v>69.033333333333346</v>
      </c>
      <c r="K237" s="31">
        <v>66.7</v>
      </c>
      <c r="L237" s="31">
        <v>64.650000000000006</v>
      </c>
      <c r="M237" s="31">
        <v>660.64004999999997</v>
      </c>
      <c r="N237" s="1"/>
      <c r="O237" s="1"/>
    </row>
    <row r="238" spans="1:15" ht="12.75" customHeight="1">
      <c r="A238" s="33">
        <v>228</v>
      </c>
      <c r="B238" s="53" t="s">
        <v>781</v>
      </c>
      <c r="C238" s="31">
        <v>270.8</v>
      </c>
      <c r="D238" s="36">
        <v>269.38333333333333</v>
      </c>
      <c r="E238" s="36">
        <v>263.56666666666666</v>
      </c>
      <c r="F238" s="36">
        <v>256.33333333333331</v>
      </c>
      <c r="G238" s="36">
        <v>250.51666666666665</v>
      </c>
      <c r="H238" s="36">
        <v>276.61666666666667</v>
      </c>
      <c r="I238" s="36">
        <v>282.43333333333328</v>
      </c>
      <c r="J238" s="36">
        <v>289.66666666666669</v>
      </c>
      <c r="K238" s="31">
        <v>275.2</v>
      </c>
      <c r="L238" s="31">
        <v>262.14999999999998</v>
      </c>
      <c r="M238" s="31">
        <v>148.15275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426.45</v>
      </c>
      <c r="D239" s="36">
        <v>426.75</v>
      </c>
      <c r="E239" s="36">
        <v>423.95</v>
      </c>
      <c r="F239" s="36">
        <v>421.45</v>
      </c>
      <c r="G239" s="36">
        <v>418.65</v>
      </c>
      <c r="H239" s="36">
        <v>429.25</v>
      </c>
      <c r="I239" s="36">
        <v>432.04999999999995</v>
      </c>
      <c r="J239" s="36">
        <v>434.55</v>
      </c>
      <c r="K239" s="31">
        <v>429.55</v>
      </c>
      <c r="L239" s="31">
        <v>424.25</v>
      </c>
      <c r="M239" s="31">
        <v>282.14102000000003</v>
      </c>
      <c r="N239" s="1"/>
      <c r="O239" s="1"/>
    </row>
    <row r="240" spans="1:15" ht="12.75" customHeight="1">
      <c r="A240" s="33">
        <v>230</v>
      </c>
      <c r="B240" s="53" t="s">
        <v>400</v>
      </c>
      <c r="C240" s="31">
        <v>297.10000000000002</v>
      </c>
      <c r="D240" s="36">
        <v>298.5</v>
      </c>
      <c r="E240" s="36">
        <v>292</v>
      </c>
      <c r="F240" s="36">
        <v>286.89999999999998</v>
      </c>
      <c r="G240" s="36">
        <v>280.39999999999998</v>
      </c>
      <c r="H240" s="36">
        <v>303.60000000000002</v>
      </c>
      <c r="I240" s="36">
        <v>310.10000000000002</v>
      </c>
      <c r="J240" s="36">
        <v>315.20000000000005</v>
      </c>
      <c r="K240" s="31">
        <v>305</v>
      </c>
      <c r="L240" s="31">
        <v>293.39999999999998</v>
      </c>
      <c r="M240" s="31">
        <v>14.981260000000001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204.5</v>
      </c>
      <c r="D241" s="36">
        <v>204.93333333333331</v>
      </c>
      <c r="E241" s="36">
        <v>202.56666666666661</v>
      </c>
      <c r="F241" s="36">
        <v>200.6333333333333</v>
      </c>
      <c r="G241" s="36">
        <v>198.26666666666659</v>
      </c>
      <c r="H241" s="36">
        <v>206.86666666666662</v>
      </c>
      <c r="I241" s="36">
        <v>209.23333333333335</v>
      </c>
      <c r="J241" s="36">
        <v>211.16666666666663</v>
      </c>
      <c r="K241" s="31">
        <v>207.3</v>
      </c>
      <c r="L241" s="31">
        <v>203</v>
      </c>
      <c r="M241" s="31">
        <v>15.775259999999999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157.5</v>
      </c>
      <c r="D242" s="36">
        <v>158.01666666666668</v>
      </c>
      <c r="E242" s="36">
        <v>156.53333333333336</v>
      </c>
      <c r="F242" s="36">
        <v>155.56666666666669</v>
      </c>
      <c r="G242" s="36">
        <v>154.08333333333337</v>
      </c>
      <c r="H242" s="36">
        <v>158.98333333333335</v>
      </c>
      <c r="I242" s="36">
        <v>160.46666666666664</v>
      </c>
      <c r="J242" s="36">
        <v>161.43333333333334</v>
      </c>
      <c r="K242" s="31">
        <v>159.5</v>
      </c>
      <c r="L242" s="31">
        <v>157.05000000000001</v>
      </c>
      <c r="M242" s="31">
        <v>36.157769999999999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2417.6999999999998</v>
      </c>
      <c r="D243" s="36">
        <v>2431.6166666666668</v>
      </c>
      <c r="E243" s="36">
        <v>2395.4333333333334</v>
      </c>
      <c r="F243" s="36">
        <v>2373.1666666666665</v>
      </c>
      <c r="G243" s="36">
        <v>2336.9833333333331</v>
      </c>
      <c r="H243" s="36">
        <v>2453.8833333333337</v>
      </c>
      <c r="I243" s="36">
        <v>2490.0666666666671</v>
      </c>
      <c r="J243" s="36">
        <v>2512.3333333333339</v>
      </c>
      <c r="K243" s="31">
        <v>2467.8000000000002</v>
      </c>
      <c r="L243" s="31">
        <v>2409.35</v>
      </c>
      <c r="M243" s="31">
        <v>4.4492399999999996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567.5</v>
      </c>
      <c r="D244" s="36">
        <v>572.31666666666672</v>
      </c>
      <c r="E244" s="36">
        <v>559.68333333333339</v>
      </c>
      <c r="F244" s="36">
        <v>551.86666666666667</v>
      </c>
      <c r="G244" s="36">
        <v>539.23333333333335</v>
      </c>
      <c r="H244" s="36">
        <v>580.13333333333344</v>
      </c>
      <c r="I244" s="36">
        <v>592.76666666666688</v>
      </c>
      <c r="J244" s="36">
        <v>600.58333333333348</v>
      </c>
      <c r="K244" s="31">
        <v>584.95000000000005</v>
      </c>
      <c r="L244" s="31">
        <v>564.5</v>
      </c>
      <c r="M244" s="31">
        <v>18.593959999999999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153.15</v>
      </c>
      <c r="D245" s="36">
        <v>153.76666666666668</v>
      </c>
      <c r="E245" s="36">
        <v>151.88333333333335</v>
      </c>
      <c r="F245" s="36">
        <v>150.61666666666667</v>
      </c>
      <c r="G245" s="36">
        <v>148.73333333333335</v>
      </c>
      <c r="H245" s="36">
        <v>155.03333333333336</v>
      </c>
      <c r="I245" s="36">
        <v>156.91666666666669</v>
      </c>
      <c r="J245" s="36">
        <v>158.18333333333337</v>
      </c>
      <c r="K245" s="31">
        <v>155.65</v>
      </c>
      <c r="L245" s="31">
        <v>152.5</v>
      </c>
      <c r="M245" s="31">
        <v>57.22784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557.4</v>
      </c>
      <c r="D246" s="36">
        <v>555.4666666666667</v>
      </c>
      <c r="E246" s="36">
        <v>548.93333333333339</v>
      </c>
      <c r="F246" s="36">
        <v>540.4666666666667</v>
      </c>
      <c r="G246" s="36">
        <v>533.93333333333339</v>
      </c>
      <c r="H246" s="36">
        <v>563.93333333333339</v>
      </c>
      <c r="I246" s="36">
        <v>570.4666666666667</v>
      </c>
      <c r="J246" s="36">
        <v>578.93333333333339</v>
      </c>
      <c r="K246" s="31">
        <v>562</v>
      </c>
      <c r="L246" s="31">
        <v>547</v>
      </c>
      <c r="M246" s="31">
        <v>91.709400000000002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162.4</v>
      </c>
      <c r="D247" s="36">
        <v>162.4</v>
      </c>
      <c r="E247" s="36">
        <v>161.05000000000001</v>
      </c>
      <c r="F247" s="36">
        <v>159.70000000000002</v>
      </c>
      <c r="G247" s="36">
        <v>158.35000000000002</v>
      </c>
      <c r="H247" s="36">
        <v>163.75</v>
      </c>
      <c r="I247" s="36">
        <v>165.09999999999997</v>
      </c>
      <c r="J247" s="36">
        <v>166.45</v>
      </c>
      <c r="K247" s="31">
        <v>163.75</v>
      </c>
      <c r="L247" s="31">
        <v>161.05000000000001</v>
      </c>
      <c r="M247" s="31">
        <v>345.20337999999998</v>
      </c>
      <c r="N247" s="1"/>
      <c r="O247" s="1"/>
    </row>
    <row r="248" spans="1:15" ht="12.75" customHeight="1">
      <c r="A248" s="33">
        <v>238</v>
      </c>
      <c r="B248" s="53" t="s">
        <v>401</v>
      </c>
      <c r="C248" s="31">
        <v>68.900000000000006</v>
      </c>
      <c r="D248" s="36">
        <v>68.3</v>
      </c>
      <c r="E248" s="36">
        <v>66.8</v>
      </c>
      <c r="F248" s="36">
        <v>64.7</v>
      </c>
      <c r="G248" s="36">
        <v>63.2</v>
      </c>
      <c r="H248" s="36">
        <v>70.399999999999991</v>
      </c>
      <c r="I248" s="36">
        <v>71.899999999999991</v>
      </c>
      <c r="J248" s="36">
        <v>73.999999999999986</v>
      </c>
      <c r="K248" s="31">
        <v>69.8</v>
      </c>
      <c r="L248" s="31">
        <v>66.2</v>
      </c>
      <c r="M248" s="31">
        <v>305.05455000000001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1020.35</v>
      </c>
      <c r="D249" s="36">
        <v>1018.6999999999999</v>
      </c>
      <c r="E249" s="36">
        <v>999.64999999999986</v>
      </c>
      <c r="F249" s="36">
        <v>978.94999999999993</v>
      </c>
      <c r="G249" s="36">
        <v>959.89999999999986</v>
      </c>
      <c r="H249" s="36">
        <v>1039.3999999999999</v>
      </c>
      <c r="I249" s="36">
        <v>1058.4499999999998</v>
      </c>
      <c r="J249" s="36">
        <v>1079.1499999999999</v>
      </c>
      <c r="K249" s="31">
        <v>1037.75</v>
      </c>
      <c r="L249" s="31">
        <v>998</v>
      </c>
      <c r="M249" s="31">
        <v>47.836579999999998</v>
      </c>
      <c r="N249" s="1"/>
      <c r="O249" s="1"/>
    </row>
    <row r="250" spans="1:15" ht="12.75" customHeight="1">
      <c r="A250" s="33">
        <v>240</v>
      </c>
      <c r="B250" s="53" t="s">
        <v>402</v>
      </c>
      <c r="C250" s="31">
        <v>177.8</v>
      </c>
      <c r="D250" s="36">
        <v>176.58333333333334</v>
      </c>
      <c r="E250" s="36">
        <v>173.31666666666669</v>
      </c>
      <c r="F250" s="36">
        <v>168.83333333333334</v>
      </c>
      <c r="G250" s="36">
        <v>165.56666666666669</v>
      </c>
      <c r="H250" s="36">
        <v>181.06666666666669</v>
      </c>
      <c r="I250" s="36">
        <v>184.33333333333334</v>
      </c>
      <c r="J250" s="36">
        <v>188.81666666666669</v>
      </c>
      <c r="K250" s="31">
        <v>179.85</v>
      </c>
      <c r="L250" s="31">
        <v>172.1</v>
      </c>
      <c r="M250" s="31">
        <v>564.35353999999995</v>
      </c>
      <c r="N250" s="1"/>
      <c r="O250" s="1"/>
    </row>
    <row r="251" spans="1:15" ht="12.75" customHeight="1">
      <c r="A251" s="33">
        <v>241</v>
      </c>
      <c r="B251" s="53" t="s">
        <v>403</v>
      </c>
      <c r="C251" s="31">
        <v>1340.3</v>
      </c>
      <c r="D251" s="36">
        <v>1351.6166666666668</v>
      </c>
      <c r="E251" s="36">
        <v>1324.2333333333336</v>
      </c>
      <c r="F251" s="36">
        <v>1308.1666666666667</v>
      </c>
      <c r="G251" s="36">
        <v>1280.7833333333335</v>
      </c>
      <c r="H251" s="36">
        <v>1367.6833333333336</v>
      </c>
      <c r="I251" s="36">
        <v>1395.0666666666668</v>
      </c>
      <c r="J251" s="36">
        <v>1411.1333333333337</v>
      </c>
      <c r="K251" s="31">
        <v>1379</v>
      </c>
      <c r="L251" s="31">
        <v>1335.55</v>
      </c>
      <c r="M251" s="31">
        <v>0.20193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441.95</v>
      </c>
      <c r="D252" s="36">
        <v>443.68333333333334</v>
      </c>
      <c r="E252" s="36">
        <v>431.9666666666667</v>
      </c>
      <c r="F252" s="36">
        <v>421.98333333333335</v>
      </c>
      <c r="G252" s="36">
        <v>410.26666666666671</v>
      </c>
      <c r="H252" s="36">
        <v>453.66666666666669</v>
      </c>
      <c r="I252" s="36">
        <v>465.38333333333327</v>
      </c>
      <c r="J252" s="36">
        <v>475.36666666666667</v>
      </c>
      <c r="K252" s="31">
        <v>455.4</v>
      </c>
      <c r="L252" s="31">
        <v>433.7</v>
      </c>
      <c r="M252" s="31">
        <v>421.07600000000002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348.15</v>
      </c>
      <c r="D253" s="36">
        <v>346.95</v>
      </c>
      <c r="E253" s="36">
        <v>343.2</v>
      </c>
      <c r="F253" s="36">
        <v>338.25</v>
      </c>
      <c r="G253" s="36">
        <v>334.5</v>
      </c>
      <c r="H253" s="36">
        <v>351.9</v>
      </c>
      <c r="I253" s="36">
        <v>355.65</v>
      </c>
      <c r="J253" s="36">
        <v>360.59999999999997</v>
      </c>
      <c r="K253" s="31">
        <v>350.7</v>
      </c>
      <c r="L253" s="31">
        <v>342</v>
      </c>
      <c r="M253" s="31">
        <v>1106.51268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1461.85</v>
      </c>
      <c r="D254" s="36">
        <v>1459.4333333333334</v>
      </c>
      <c r="E254" s="36">
        <v>1448.9666666666667</v>
      </c>
      <c r="F254" s="36">
        <v>1436.0833333333333</v>
      </c>
      <c r="G254" s="36">
        <v>1425.6166666666666</v>
      </c>
      <c r="H254" s="36">
        <v>1472.3166666666668</v>
      </c>
      <c r="I254" s="36">
        <v>1482.7833333333335</v>
      </c>
      <c r="J254" s="36">
        <v>1495.666666666667</v>
      </c>
      <c r="K254" s="31">
        <v>1469.9</v>
      </c>
      <c r="L254" s="31">
        <v>1446.55</v>
      </c>
      <c r="M254" s="31">
        <v>35.465049999999998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5697.1</v>
      </c>
      <c r="D255" s="36">
        <v>5719.0333333333328</v>
      </c>
      <c r="E255" s="36">
        <v>5638.0666666666657</v>
      </c>
      <c r="F255" s="36">
        <v>5579.0333333333328</v>
      </c>
      <c r="G255" s="36">
        <v>5498.0666666666657</v>
      </c>
      <c r="H255" s="36">
        <v>5778.0666666666657</v>
      </c>
      <c r="I255" s="36">
        <v>5859.0333333333328</v>
      </c>
      <c r="J255" s="36">
        <v>5918.0666666666657</v>
      </c>
      <c r="K255" s="31">
        <v>5800</v>
      </c>
      <c r="L255" s="31">
        <v>5660</v>
      </c>
      <c r="M255" s="31">
        <v>8.3839299999999994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1406.9</v>
      </c>
      <c r="D256" s="36">
        <v>1414.55</v>
      </c>
      <c r="E256" s="36">
        <v>1392.35</v>
      </c>
      <c r="F256" s="36">
        <v>1377.8</v>
      </c>
      <c r="G256" s="36">
        <v>1355.6</v>
      </c>
      <c r="H256" s="36">
        <v>1429.1</v>
      </c>
      <c r="I256" s="36">
        <v>1451.3000000000002</v>
      </c>
      <c r="J256" s="36">
        <v>1465.85</v>
      </c>
      <c r="K256" s="31">
        <v>1436.75</v>
      </c>
      <c r="L256" s="31">
        <v>1400</v>
      </c>
      <c r="M256" s="31">
        <v>371.13815</v>
      </c>
      <c r="N256" s="1"/>
      <c r="O256" s="1"/>
    </row>
    <row r="257" spans="1:15" ht="12.75" customHeight="1">
      <c r="A257" s="33">
        <v>247</v>
      </c>
      <c r="B257" s="53" t="s">
        <v>1032</v>
      </c>
      <c r="C257" s="31">
        <v>148.94999999999999</v>
      </c>
      <c r="D257" s="36">
        <v>147.04999999999998</v>
      </c>
      <c r="E257" s="36">
        <v>144.49999999999997</v>
      </c>
      <c r="F257" s="36">
        <v>140.04999999999998</v>
      </c>
      <c r="G257" s="36">
        <v>137.49999999999997</v>
      </c>
      <c r="H257" s="36">
        <v>151.49999999999997</v>
      </c>
      <c r="I257" s="36">
        <v>154.04999999999998</v>
      </c>
      <c r="J257" s="36">
        <v>158.49999999999997</v>
      </c>
      <c r="K257" s="31">
        <v>149.6</v>
      </c>
      <c r="L257" s="31">
        <v>142.6</v>
      </c>
      <c r="M257" s="31">
        <v>88.02413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918.3</v>
      </c>
      <c r="D258" s="36">
        <v>915.11666666666667</v>
      </c>
      <c r="E258" s="36">
        <v>892.33333333333337</v>
      </c>
      <c r="F258" s="36">
        <v>866.36666666666667</v>
      </c>
      <c r="G258" s="36">
        <v>843.58333333333337</v>
      </c>
      <c r="H258" s="36">
        <v>941.08333333333337</v>
      </c>
      <c r="I258" s="36">
        <v>963.86666666666667</v>
      </c>
      <c r="J258" s="36">
        <v>989.83333333333337</v>
      </c>
      <c r="K258" s="31">
        <v>937.9</v>
      </c>
      <c r="L258" s="31">
        <v>889.15</v>
      </c>
      <c r="M258" s="31">
        <v>4.3132799999999998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4189.05</v>
      </c>
      <c r="D259" s="36">
        <v>4171.083333333333</v>
      </c>
      <c r="E259" s="36">
        <v>4124.3666666666659</v>
      </c>
      <c r="F259" s="36">
        <v>4059.6833333333325</v>
      </c>
      <c r="G259" s="36">
        <v>4012.9666666666653</v>
      </c>
      <c r="H259" s="36">
        <v>4235.7666666666664</v>
      </c>
      <c r="I259" s="36">
        <v>4282.4833333333336</v>
      </c>
      <c r="J259" s="36">
        <v>4347.166666666667</v>
      </c>
      <c r="K259" s="31">
        <v>4217.8</v>
      </c>
      <c r="L259" s="31">
        <v>4106.3999999999996</v>
      </c>
      <c r="M259" s="31">
        <v>18.39602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1152.1500000000001</v>
      </c>
      <c r="D260" s="36">
        <v>1179.55</v>
      </c>
      <c r="E260" s="36">
        <v>1119.1999999999998</v>
      </c>
      <c r="F260" s="36">
        <v>1086.2499999999998</v>
      </c>
      <c r="G260" s="36">
        <v>1025.8999999999996</v>
      </c>
      <c r="H260" s="36">
        <v>1212.5</v>
      </c>
      <c r="I260" s="36">
        <v>1272.8499999999999</v>
      </c>
      <c r="J260" s="36">
        <v>1305.8000000000002</v>
      </c>
      <c r="K260" s="31">
        <v>1239.9000000000001</v>
      </c>
      <c r="L260" s="31">
        <v>1146.5999999999999</v>
      </c>
      <c r="M260" s="31">
        <v>24.219580000000001</v>
      </c>
      <c r="N260" s="1"/>
      <c r="O260" s="1"/>
    </row>
    <row r="261" spans="1:15" ht="12.75" customHeight="1">
      <c r="A261" s="33">
        <v>251</v>
      </c>
      <c r="B261" s="53" t="s">
        <v>404</v>
      </c>
      <c r="C261" s="31">
        <v>1771.9</v>
      </c>
      <c r="D261" s="36">
        <v>1772.0166666666667</v>
      </c>
      <c r="E261" s="36">
        <v>1724.0333333333333</v>
      </c>
      <c r="F261" s="36">
        <v>1676.1666666666667</v>
      </c>
      <c r="G261" s="36">
        <v>1628.1833333333334</v>
      </c>
      <c r="H261" s="36">
        <v>1819.8833333333332</v>
      </c>
      <c r="I261" s="36">
        <v>1867.8666666666663</v>
      </c>
      <c r="J261" s="36">
        <v>1915.7333333333331</v>
      </c>
      <c r="K261" s="31">
        <v>1820</v>
      </c>
      <c r="L261" s="31">
        <v>1724.15</v>
      </c>
      <c r="M261" s="31">
        <v>2.3852699999999998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3872.25</v>
      </c>
      <c r="D262" s="36">
        <v>3886.3166666666671</v>
      </c>
      <c r="E262" s="36">
        <v>3837.0833333333339</v>
      </c>
      <c r="F262" s="36">
        <v>3801.916666666667</v>
      </c>
      <c r="G262" s="36">
        <v>3752.6833333333338</v>
      </c>
      <c r="H262" s="36">
        <v>3921.483333333334</v>
      </c>
      <c r="I262" s="36">
        <v>3970.7166666666667</v>
      </c>
      <c r="J262" s="36">
        <v>4005.8833333333341</v>
      </c>
      <c r="K262" s="31">
        <v>3935.55</v>
      </c>
      <c r="L262" s="31">
        <v>3851.15</v>
      </c>
      <c r="M262" s="31">
        <v>2.03877</v>
      </c>
      <c r="N262" s="1"/>
      <c r="O262" s="1"/>
    </row>
    <row r="263" spans="1:15" ht="12.75" customHeight="1">
      <c r="A263" s="33">
        <v>253</v>
      </c>
      <c r="B263" s="53" t="s">
        <v>405</v>
      </c>
      <c r="C263" s="31">
        <v>2091.5500000000002</v>
      </c>
      <c r="D263" s="36">
        <v>2061.85</v>
      </c>
      <c r="E263" s="36">
        <v>2014.6999999999998</v>
      </c>
      <c r="F263" s="36">
        <v>1937.85</v>
      </c>
      <c r="G263" s="36">
        <v>1890.6999999999998</v>
      </c>
      <c r="H263" s="36">
        <v>2138.6999999999998</v>
      </c>
      <c r="I263" s="36">
        <v>2185.8500000000004</v>
      </c>
      <c r="J263" s="36">
        <v>2262.6999999999998</v>
      </c>
      <c r="K263" s="31">
        <v>2109</v>
      </c>
      <c r="L263" s="31">
        <v>1985</v>
      </c>
      <c r="M263" s="31">
        <v>4.64466</v>
      </c>
      <c r="N263" s="1"/>
      <c r="O263" s="1"/>
    </row>
    <row r="264" spans="1:15" ht="12.75" customHeight="1">
      <c r="A264" s="33">
        <v>254</v>
      </c>
      <c r="B264" s="53" t="s">
        <v>406</v>
      </c>
      <c r="C264" s="31">
        <v>784.3</v>
      </c>
      <c r="D264" s="36">
        <v>786.76666666666677</v>
      </c>
      <c r="E264" s="36">
        <v>777.53333333333353</v>
      </c>
      <c r="F264" s="36">
        <v>770.76666666666677</v>
      </c>
      <c r="G264" s="36">
        <v>761.53333333333353</v>
      </c>
      <c r="H264" s="36">
        <v>793.53333333333353</v>
      </c>
      <c r="I264" s="36">
        <v>802.76666666666688</v>
      </c>
      <c r="J264" s="36">
        <v>809.53333333333353</v>
      </c>
      <c r="K264" s="31">
        <v>796</v>
      </c>
      <c r="L264" s="31">
        <v>780</v>
      </c>
      <c r="M264" s="31">
        <v>1.1701900000000001</v>
      </c>
      <c r="N264" s="1"/>
      <c r="O264" s="1"/>
    </row>
    <row r="265" spans="1:15" ht="12.75" customHeight="1">
      <c r="A265" s="33">
        <v>255</v>
      </c>
      <c r="B265" s="53" t="s">
        <v>407</v>
      </c>
      <c r="C265" s="31">
        <v>385.5</v>
      </c>
      <c r="D265" s="36">
        <v>382.86666666666662</v>
      </c>
      <c r="E265" s="36">
        <v>378.83333333333326</v>
      </c>
      <c r="F265" s="36">
        <v>372.16666666666663</v>
      </c>
      <c r="G265" s="36">
        <v>368.13333333333327</v>
      </c>
      <c r="H265" s="36">
        <v>389.53333333333325</v>
      </c>
      <c r="I265" s="36">
        <v>393.56666666666666</v>
      </c>
      <c r="J265" s="36">
        <v>400.23333333333323</v>
      </c>
      <c r="K265" s="31">
        <v>386.9</v>
      </c>
      <c r="L265" s="31">
        <v>376.2</v>
      </c>
      <c r="M265" s="31">
        <v>10.25943</v>
      </c>
      <c r="N265" s="1"/>
      <c r="O265" s="1"/>
    </row>
    <row r="266" spans="1:15" ht="12.75" customHeight="1">
      <c r="A266" s="33">
        <v>256</v>
      </c>
      <c r="B266" s="53" t="s">
        <v>408</v>
      </c>
      <c r="C266" s="31">
        <v>78.599999999999994</v>
      </c>
      <c r="D266" s="36">
        <v>79.166666666666657</v>
      </c>
      <c r="E266" s="36">
        <v>77.533333333333317</v>
      </c>
      <c r="F266" s="36">
        <v>76.466666666666654</v>
      </c>
      <c r="G266" s="36">
        <v>74.833333333333314</v>
      </c>
      <c r="H266" s="36">
        <v>80.23333333333332</v>
      </c>
      <c r="I266" s="36">
        <v>81.866666666666646</v>
      </c>
      <c r="J266" s="36">
        <v>82.933333333333323</v>
      </c>
      <c r="K266" s="31">
        <v>80.8</v>
      </c>
      <c r="L266" s="31">
        <v>78.099999999999994</v>
      </c>
      <c r="M266" s="31">
        <v>20.234670000000001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613</v>
      </c>
      <c r="D267" s="36">
        <v>614.13333333333333</v>
      </c>
      <c r="E267" s="36">
        <v>598.26666666666665</v>
      </c>
      <c r="F267" s="36">
        <v>583.5333333333333</v>
      </c>
      <c r="G267" s="36">
        <v>567.66666666666663</v>
      </c>
      <c r="H267" s="36">
        <v>628.86666666666667</v>
      </c>
      <c r="I267" s="36">
        <v>644.73333333333323</v>
      </c>
      <c r="J267" s="36">
        <v>659.4666666666667</v>
      </c>
      <c r="K267" s="31">
        <v>630</v>
      </c>
      <c r="L267" s="31">
        <v>599.4</v>
      </c>
      <c r="M267" s="31">
        <v>471.81862999999998</v>
      </c>
      <c r="N267" s="1"/>
      <c r="O267" s="1"/>
    </row>
    <row r="268" spans="1:15" ht="12.75" customHeight="1">
      <c r="A268" s="33">
        <v>258</v>
      </c>
      <c r="B268" s="53" t="s">
        <v>1033</v>
      </c>
      <c r="C268" s="31">
        <v>283.05</v>
      </c>
      <c r="D268" s="36">
        <v>281.86666666666662</v>
      </c>
      <c r="E268" s="36">
        <v>278.23333333333323</v>
      </c>
      <c r="F268" s="36">
        <v>273.41666666666663</v>
      </c>
      <c r="G268" s="36">
        <v>269.78333333333325</v>
      </c>
      <c r="H268" s="36">
        <v>286.68333333333322</v>
      </c>
      <c r="I268" s="36">
        <v>290.31666666666655</v>
      </c>
      <c r="J268" s="36">
        <v>295.13333333333321</v>
      </c>
      <c r="K268" s="31">
        <v>285.5</v>
      </c>
      <c r="L268" s="31">
        <v>277.05</v>
      </c>
      <c r="M268" s="31">
        <v>33.283340000000003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880.55</v>
      </c>
      <c r="D269" s="36">
        <v>884.33333333333337</v>
      </c>
      <c r="E269" s="36">
        <v>873.2166666666667</v>
      </c>
      <c r="F269" s="36">
        <v>865.88333333333333</v>
      </c>
      <c r="G269" s="36">
        <v>854.76666666666665</v>
      </c>
      <c r="H269" s="36">
        <v>891.66666666666674</v>
      </c>
      <c r="I269" s="36">
        <v>902.7833333333333</v>
      </c>
      <c r="J269" s="36">
        <v>910.11666666666679</v>
      </c>
      <c r="K269" s="31">
        <v>895.45</v>
      </c>
      <c r="L269" s="31">
        <v>877</v>
      </c>
      <c r="M269" s="31">
        <v>52.497610000000002</v>
      </c>
      <c r="N269" s="1"/>
      <c r="O269" s="1"/>
    </row>
    <row r="270" spans="1:15" ht="12.75" customHeight="1">
      <c r="A270" s="33">
        <v>260</v>
      </c>
      <c r="B270" s="53" t="s">
        <v>1034</v>
      </c>
      <c r="C270" s="31">
        <v>867.3</v>
      </c>
      <c r="D270" s="36">
        <v>872.38333333333333</v>
      </c>
      <c r="E270" s="36">
        <v>844.91666666666663</v>
      </c>
      <c r="F270" s="36">
        <v>822.5333333333333</v>
      </c>
      <c r="G270" s="36">
        <v>795.06666666666661</v>
      </c>
      <c r="H270" s="36">
        <v>894.76666666666665</v>
      </c>
      <c r="I270" s="36">
        <v>922.23333333333335</v>
      </c>
      <c r="J270" s="36">
        <v>944.61666666666667</v>
      </c>
      <c r="K270" s="31">
        <v>899.85</v>
      </c>
      <c r="L270" s="31">
        <v>850</v>
      </c>
      <c r="M270" s="31">
        <v>2.3941300000000001</v>
      </c>
      <c r="N270" s="1"/>
      <c r="O270" s="1"/>
    </row>
    <row r="271" spans="1:15" ht="12.75" customHeight="1">
      <c r="A271" s="33">
        <v>261</v>
      </c>
      <c r="B271" s="53" t="s">
        <v>1035</v>
      </c>
      <c r="C271" s="31">
        <v>131.69999999999999</v>
      </c>
      <c r="D271" s="36">
        <v>130.01666666666668</v>
      </c>
      <c r="E271" s="36">
        <v>126.23333333333335</v>
      </c>
      <c r="F271" s="36">
        <v>120.76666666666667</v>
      </c>
      <c r="G271" s="36">
        <v>116.98333333333333</v>
      </c>
      <c r="H271" s="36">
        <v>135.48333333333335</v>
      </c>
      <c r="I271" s="36">
        <v>139.26666666666671</v>
      </c>
      <c r="J271" s="36">
        <v>144.73333333333338</v>
      </c>
      <c r="K271" s="31">
        <v>133.80000000000001</v>
      </c>
      <c r="L271" s="31">
        <v>124.55</v>
      </c>
      <c r="M271" s="31">
        <v>59.966189999999997</v>
      </c>
      <c r="N271" s="1"/>
      <c r="O271" s="1"/>
    </row>
    <row r="272" spans="1:15" ht="12.75" customHeight="1">
      <c r="A272" s="33">
        <v>262</v>
      </c>
      <c r="B272" s="53" t="s">
        <v>833</v>
      </c>
      <c r="C272" s="31">
        <v>537.79999999999995</v>
      </c>
      <c r="D272" s="36">
        <v>539.93333333333328</v>
      </c>
      <c r="E272" s="36">
        <v>530.86666666666656</v>
      </c>
      <c r="F272" s="36">
        <v>523.93333333333328</v>
      </c>
      <c r="G272" s="36">
        <v>514.86666666666656</v>
      </c>
      <c r="H272" s="36">
        <v>546.86666666666656</v>
      </c>
      <c r="I272" s="36">
        <v>555.93333333333339</v>
      </c>
      <c r="J272" s="36">
        <v>562.86666666666656</v>
      </c>
      <c r="K272" s="31">
        <v>549</v>
      </c>
      <c r="L272" s="31">
        <v>533</v>
      </c>
      <c r="M272" s="31">
        <v>9.7255699999999994</v>
      </c>
      <c r="N272" s="1"/>
      <c r="O272" s="1"/>
    </row>
    <row r="273" spans="1:15" ht="12.75" customHeight="1">
      <c r="A273" s="33">
        <v>263</v>
      </c>
      <c r="B273" s="53" t="s">
        <v>409</v>
      </c>
      <c r="C273" s="31">
        <v>793.5</v>
      </c>
      <c r="D273" s="36">
        <v>782.18333333333339</v>
      </c>
      <c r="E273" s="36">
        <v>727.36666666666679</v>
      </c>
      <c r="F273" s="36">
        <v>661.23333333333335</v>
      </c>
      <c r="G273" s="36">
        <v>606.41666666666674</v>
      </c>
      <c r="H273" s="36">
        <v>848.31666666666683</v>
      </c>
      <c r="I273" s="36">
        <v>903.13333333333344</v>
      </c>
      <c r="J273" s="36">
        <v>969.26666666666688</v>
      </c>
      <c r="K273" s="31">
        <v>837</v>
      </c>
      <c r="L273" s="31">
        <v>716.05</v>
      </c>
      <c r="M273" s="31">
        <v>447.37405999999999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1028.1500000000001</v>
      </c>
      <c r="D274" s="36">
        <v>1030.4666666666667</v>
      </c>
      <c r="E274" s="36">
        <v>1014.2833333333333</v>
      </c>
      <c r="F274" s="36">
        <v>1000.4166666666666</v>
      </c>
      <c r="G274" s="36">
        <v>984.23333333333323</v>
      </c>
      <c r="H274" s="36">
        <v>1044.3333333333335</v>
      </c>
      <c r="I274" s="36">
        <v>1060.5166666666669</v>
      </c>
      <c r="J274" s="36">
        <v>1074.3833333333334</v>
      </c>
      <c r="K274" s="31">
        <v>1046.6500000000001</v>
      </c>
      <c r="L274" s="31">
        <v>1016.6</v>
      </c>
      <c r="M274" s="31">
        <v>32.453789999999998</v>
      </c>
      <c r="N274" s="1"/>
      <c r="O274" s="1"/>
    </row>
    <row r="275" spans="1:15" ht="12.75" customHeight="1">
      <c r="A275" s="33">
        <v>265</v>
      </c>
      <c r="B275" s="53" t="s">
        <v>1036</v>
      </c>
      <c r="C275" s="31">
        <v>344.35</v>
      </c>
      <c r="D275" s="36">
        <v>348.11666666666662</v>
      </c>
      <c r="E275" s="36">
        <v>338.33333333333326</v>
      </c>
      <c r="F275" s="36">
        <v>332.31666666666666</v>
      </c>
      <c r="G275" s="36">
        <v>322.5333333333333</v>
      </c>
      <c r="H275" s="36">
        <v>354.13333333333321</v>
      </c>
      <c r="I275" s="36">
        <v>363.91666666666663</v>
      </c>
      <c r="J275" s="36">
        <v>369.93333333333317</v>
      </c>
      <c r="K275" s="31">
        <v>357.9</v>
      </c>
      <c r="L275" s="31">
        <v>342.1</v>
      </c>
      <c r="M275" s="31">
        <v>342.13952999999998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494</v>
      </c>
      <c r="D276" s="36">
        <v>498</v>
      </c>
      <c r="E276" s="36">
        <v>487</v>
      </c>
      <c r="F276" s="36">
        <v>480</v>
      </c>
      <c r="G276" s="36">
        <v>469</v>
      </c>
      <c r="H276" s="36">
        <v>505</v>
      </c>
      <c r="I276" s="36">
        <v>516</v>
      </c>
      <c r="J276" s="36">
        <v>523</v>
      </c>
      <c r="K276" s="31">
        <v>509</v>
      </c>
      <c r="L276" s="31">
        <v>491</v>
      </c>
      <c r="M276" s="31">
        <v>65.180049999999994</v>
      </c>
      <c r="N276" s="1"/>
      <c r="O276" s="1"/>
    </row>
    <row r="277" spans="1:15" ht="12.75" customHeight="1">
      <c r="A277" s="33">
        <v>267</v>
      </c>
      <c r="B277" s="53" t="s">
        <v>410</v>
      </c>
      <c r="C277" s="31">
        <v>500.15</v>
      </c>
      <c r="D277" s="36">
        <v>502.7166666666667</v>
      </c>
      <c r="E277" s="36">
        <v>497.43333333333339</v>
      </c>
      <c r="F277" s="36">
        <v>494.7166666666667</v>
      </c>
      <c r="G277" s="36">
        <v>489.43333333333339</v>
      </c>
      <c r="H277" s="36">
        <v>505.43333333333339</v>
      </c>
      <c r="I277" s="36">
        <v>510.7166666666667</v>
      </c>
      <c r="J277" s="36">
        <v>513.43333333333339</v>
      </c>
      <c r="K277" s="31">
        <v>508</v>
      </c>
      <c r="L277" s="31">
        <v>500</v>
      </c>
      <c r="M277" s="31">
        <v>1.1580999999999999</v>
      </c>
      <c r="N277" s="1"/>
      <c r="O277" s="1"/>
    </row>
    <row r="278" spans="1:15" ht="12.75" customHeight="1">
      <c r="A278" s="33">
        <v>268</v>
      </c>
      <c r="B278" s="53" t="s">
        <v>411</v>
      </c>
      <c r="C278" s="31">
        <v>688.05</v>
      </c>
      <c r="D278" s="36">
        <v>692.06666666666661</v>
      </c>
      <c r="E278" s="36">
        <v>666.88333333333321</v>
      </c>
      <c r="F278" s="36">
        <v>645.71666666666658</v>
      </c>
      <c r="G278" s="36">
        <v>620.53333333333319</v>
      </c>
      <c r="H278" s="36">
        <v>713.23333333333323</v>
      </c>
      <c r="I278" s="36">
        <v>738.41666666666663</v>
      </c>
      <c r="J278" s="36">
        <v>759.58333333333326</v>
      </c>
      <c r="K278" s="31">
        <v>717.25</v>
      </c>
      <c r="L278" s="31">
        <v>670.9</v>
      </c>
      <c r="M278" s="31">
        <v>3.77881</v>
      </c>
      <c r="N278" s="1"/>
      <c r="O278" s="1"/>
    </row>
    <row r="279" spans="1:15" ht="12.75" customHeight="1">
      <c r="A279" s="33">
        <v>269</v>
      </c>
      <c r="B279" s="53" t="s">
        <v>1037</v>
      </c>
      <c r="C279" s="31">
        <v>602.20000000000005</v>
      </c>
      <c r="D279" s="36">
        <v>590.08333333333337</v>
      </c>
      <c r="E279" s="36">
        <v>565.16666666666674</v>
      </c>
      <c r="F279" s="36">
        <v>528.13333333333333</v>
      </c>
      <c r="G279" s="36">
        <v>503.2166666666667</v>
      </c>
      <c r="H279" s="36">
        <v>627.11666666666679</v>
      </c>
      <c r="I279" s="36">
        <v>652.03333333333353</v>
      </c>
      <c r="J279" s="36">
        <v>689.06666666666683</v>
      </c>
      <c r="K279" s="31">
        <v>615</v>
      </c>
      <c r="L279" s="31">
        <v>553.04999999999995</v>
      </c>
      <c r="M279" s="31">
        <v>55.11309</v>
      </c>
      <c r="N279" s="1"/>
      <c r="O279" s="1"/>
    </row>
    <row r="280" spans="1:15" ht="12.75" customHeight="1">
      <c r="A280" s="33">
        <v>270</v>
      </c>
      <c r="B280" s="53" t="s">
        <v>412</v>
      </c>
      <c r="C280" s="31">
        <v>932.3</v>
      </c>
      <c r="D280" s="36">
        <v>935.36666666666667</v>
      </c>
      <c r="E280" s="36">
        <v>925.93333333333339</v>
      </c>
      <c r="F280" s="36">
        <v>919.56666666666672</v>
      </c>
      <c r="G280" s="36">
        <v>910.13333333333344</v>
      </c>
      <c r="H280" s="36">
        <v>941.73333333333335</v>
      </c>
      <c r="I280" s="36">
        <v>951.16666666666652</v>
      </c>
      <c r="J280" s="36">
        <v>957.5333333333333</v>
      </c>
      <c r="K280" s="31">
        <v>944.8</v>
      </c>
      <c r="L280" s="31">
        <v>929</v>
      </c>
      <c r="M280" s="31">
        <v>2.9228499999999999</v>
      </c>
      <c r="N280" s="1"/>
      <c r="O280" s="1"/>
    </row>
    <row r="281" spans="1:15" ht="12.75" customHeight="1">
      <c r="A281" s="33">
        <v>271</v>
      </c>
      <c r="B281" s="53" t="s">
        <v>413</v>
      </c>
      <c r="C281" s="31">
        <v>400.5</v>
      </c>
      <c r="D281" s="36">
        <v>405.65000000000003</v>
      </c>
      <c r="E281" s="36">
        <v>389.60000000000008</v>
      </c>
      <c r="F281" s="36">
        <v>378.70000000000005</v>
      </c>
      <c r="G281" s="36">
        <v>362.65000000000009</v>
      </c>
      <c r="H281" s="36">
        <v>416.55000000000007</v>
      </c>
      <c r="I281" s="36">
        <v>432.6</v>
      </c>
      <c r="J281" s="36">
        <v>443.50000000000006</v>
      </c>
      <c r="K281" s="31">
        <v>421.7</v>
      </c>
      <c r="L281" s="31">
        <v>394.75</v>
      </c>
      <c r="M281" s="31">
        <v>12.94833</v>
      </c>
      <c r="N281" s="1"/>
      <c r="O281" s="1"/>
    </row>
    <row r="282" spans="1:15" ht="12.75" customHeight="1">
      <c r="A282" s="33">
        <v>272</v>
      </c>
      <c r="B282" s="53" t="s">
        <v>414</v>
      </c>
      <c r="C282" s="31">
        <v>769.75</v>
      </c>
      <c r="D282" s="36">
        <v>770.33333333333337</v>
      </c>
      <c r="E282" s="36">
        <v>749.41666666666674</v>
      </c>
      <c r="F282" s="36">
        <v>729.08333333333337</v>
      </c>
      <c r="G282" s="36">
        <v>708.16666666666674</v>
      </c>
      <c r="H282" s="36">
        <v>790.66666666666674</v>
      </c>
      <c r="I282" s="36">
        <v>811.58333333333348</v>
      </c>
      <c r="J282" s="36">
        <v>831.91666666666674</v>
      </c>
      <c r="K282" s="31">
        <v>791.25</v>
      </c>
      <c r="L282" s="31">
        <v>750</v>
      </c>
      <c r="M282" s="31">
        <v>1.47519</v>
      </c>
      <c r="N282" s="1"/>
      <c r="O282" s="1"/>
    </row>
    <row r="283" spans="1:15" ht="12.75" customHeight="1">
      <c r="A283" s="33">
        <v>273</v>
      </c>
      <c r="B283" s="53" t="s">
        <v>415</v>
      </c>
      <c r="C283" s="31">
        <v>4099.8</v>
      </c>
      <c r="D283" s="36">
        <v>4114.25</v>
      </c>
      <c r="E283" s="36">
        <v>4050.55</v>
      </c>
      <c r="F283" s="36">
        <v>4001.3</v>
      </c>
      <c r="G283" s="36">
        <v>3937.6000000000004</v>
      </c>
      <c r="H283" s="36">
        <v>4163.5</v>
      </c>
      <c r="I283" s="36">
        <v>4227.2000000000007</v>
      </c>
      <c r="J283" s="36">
        <v>4276.45</v>
      </c>
      <c r="K283" s="31">
        <v>4177.95</v>
      </c>
      <c r="L283" s="31">
        <v>4065</v>
      </c>
      <c r="M283" s="31">
        <v>2.4584800000000002</v>
      </c>
      <c r="N283" s="1"/>
      <c r="O283" s="1"/>
    </row>
    <row r="284" spans="1:15" ht="12.75" customHeight="1">
      <c r="A284" s="33">
        <v>274</v>
      </c>
      <c r="B284" s="53" t="s">
        <v>416</v>
      </c>
      <c r="C284" s="31">
        <v>317.89999999999998</v>
      </c>
      <c r="D284" s="36">
        <v>314.74999999999994</v>
      </c>
      <c r="E284" s="36">
        <v>298.7999999999999</v>
      </c>
      <c r="F284" s="36">
        <v>279.69999999999993</v>
      </c>
      <c r="G284" s="36">
        <v>263.74999999999989</v>
      </c>
      <c r="H284" s="36">
        <v>333.84999999999991</v>
      </c>
      <c r="I284" s="36">
        <v>349.79999999999995</v>
      </c>
      <c r="J284" s="36">
        <v>368.89999999999992</v>
      </c>
      <c r="K284" s="31">
        <v>330.7</v>
      </c>
      <c r="L284" s="31">
        <v>295.64999999999998</v>
      </c>
      <c r="M284" s="31">
        <v>137.64535000000001</v>
      </c>
      <c r="N284" s="1"/>
      <c r="O284" s="1"/>
    </row>
    <row r="285" spans="1:15" ht="12.75" customHeight="1">
      <c r="A285" s="33">
        <v>275</v>
      </c>
      <c r="B285" s="53" t="s">
        <v>417</v>
      </c>
      <c r="C285" s="31">
        <v>1457.25</v>
      </c>
      <c r="D285" s="36">
        <v>1463.3333333333333</v>
      </c>
      <c r="E285" s="36">
        <v>1434.1666666666665</v>
      </c>
      <c r="F285" s="36">
        <v>1411.0833333333333</v>
      </c>
      <c r="G285" s="36">
        <v>1381.9166666666665</v>
      </c>
      <c r="H285" s="36">
        <v>1486.4166666666665</v>
      </c>
      <c r="I285" s="36">
        <v>1515.583333333333</v>
      </c>
      <c r="J285" s="36">
        <v>1538.6666666666665</v>
      </c>
      <c r="K285" s="31">
        <v>1492.5</v>
      </c>
      <c r="L285" s="31">
        <v>1440.25</v>
      </c>
      <c r="M285" s="31">
        <v>6.1986600000000003</v>
      </c>
      <c r="N285" s="1"/>
      <c r="O285" s="1"/>
    </row>
    <row r="286" spans="1:15" ht="12.75" customHeight="1">
      <c r="A286" s="33">
        <v>276</v>
      </c>
      <c r="B286" s="53" t="s">
        <v>418</v>
      </c>
      <c r="C286" s="31">
        <v>266.95</v>
      </c>
      <c r="D286" s="36">
        <v>268.58333333333331</v>
      </c>
      <c r="E286" s="36">
        <v>264.46666666666664</v>
      </c>
      <c r="F286" s="36">
        <v>261.98333333333335</v>
      </c>
      <c r="G286" s="36">
        <v>257.86666666666667</v>
      </c>
      <c r="H286" s="36">
        <v>271.06666666666661</v>
      </c>
      <c r="I286" s="36">
        <v>275.18333333333328</v>
      </c>
      <c r="J286" s="36">
        <v>277.66666666666657</v>
      </c>
      <c r="K286" s="31">
        <v>272.7</v>
      </c>
      <c r="L286" s="31">
        <v>266.10000000000002</v>
      </c>
      <c r="M286" s="31">
        <v>5.7306699999999999</v>
      </c>
      <c r="N286" s="1"/>
      <c r="O286" s="1"/>
    </row>
    <row r="287" spans="1:15" ht="12.75" customHeight="1">
      <c r="A287" s="33">
        <v>277</v>
      </c>
      <c r="B287" s="53" t="s">
        <v>800</v>
      </c>
      <c r="C287" s="31">
        <v>4748.3500000000004</v>
      </c>
      <c r="D287" s="36">
        <v>4673.75</v>
      </c>
      <c r="E287" s="36">
        <v>4524.6000000000004</v>
      </c>
      <c r="F287" s="36">
        <v>4300.8500000000004</v>
      </c>
      <c r="G287" s="36">
        <v>4151.7000000000007</v>
      </c>
      <c r="H287" s="36">
        <v>4897.5</v>
      </c>
      <c r="I287" s="36">
        <v>5046.6499999999996</v>
      </c>
      <c r="J287" s="36">
        <v>5270.4</v>
      </c>
      <c r="K287" s="31">
        <v>4822.8999999999996</v>
      </c>
      <c r="L287" s="31">
        <v>4450</v>
      </c>
      <c r="M287" s="31">
        <v>0.51790000000000003</v>
      </c>
      <c r="N287" s="1"/>
      <c r="O287" s="1"/>
    </row>
    <row r="288" spans="1:15" ht="12.75" customHeight="1">
      <c r="A288" s="33">
        <v>278</v>
      </c>
      <c r="B288" s="53" t="s">
        <v>419</v>
      </c>
      <c r="C288" s="31">
        <v>1205.3</v>
      </c>
      <c r="D288" s="36">
        <v>1216.6333333333334</v>
      </c>
      <c r="E288" s="36">
        <v>1179.5666666666668</v>
      </c>
      <c r="F288" s="36">
        <v>1153.8333333333335</v>
      </c>
      <c r="G288" s="36">
        <v>1116.7666666666669</v>
      </c>
      <c r="H288" s="36">
        <v>1242.3666666666668</v>
      </c>
      <c r="I288" s="36">
        <v>1279.4333333333334</v>
      </c>
      <c r="J288" s="36">
        <v>1305.1666666666667</v>
      </c>
      <c r="K288" s="31">
        <v>1253.7</v>
      </c>
      <c r="L288" s="31">
        <v>1190.9000000000001</v>
      </c>
      <c r="M288" s="31">
        <v>1.482</v>
      </c>
      <c r="N288" s="1"/>
      <c r="O288" s="1"/>
    </row>
    <row r="289" spans="1:15" ht="12.75" customHeight="1">
      <c r="A289" s="33">
        <v>279</v>
      </c>
      <c r="B289" s="53" t="s">
        <v>788</v>
      </c>
      <c r="C289" s="31">
        <v>1195.0999999999999</v>
      </c>
      <c r="D289" s="36">
        <v>1196.0666666666666</v>
      </c>
      <c r="E289" s="36">
        <v>1162.1333333333332</v>
      </c>
      <c r="F289" s="36">
        <v>1129.1666666666665</v>
      </c>
      <c r="G289" s="36">
        <v>1095.2333333333331</v>
      </c>
      <c r="H289" s="36">
        <v>1229.0333333333333</v>
      </c>
      <c r="I289" s="36">
        <v>1262.9666666666667</v>
      </c>
      <c r="J289" s="36">
        <v>1295.9333333333334</v>
      </c>
      <c r="K289" s="31">
        <v>1230</v>
      </c>
      <c r="L289" s="31">
        <v>1163.0999999999999</v>
      </c>
      <c r="M289" s="31">
        <v>4.75807</v>
      </c>
      <c r="N289" s="1"/>
      <c r="O289" s="1"/>
    </row>
    <row r="290" spans="1:15" ht="12.75" customHeight="1">
      <c r="A290" s="33">
        <v>280</v>
      </c>
      <c r="B290" s="53" t="s">
        <v>420</v>
      </c>
      <c r="C290" s="31">
        <v>388.45</v>
      </c>
      <c r="D290" s="36">
        <v>387.83333333333331</v>
      </c>
      <c r="E290" s="36">
        <v>377.66666666666663</v>
      </c>
      <c r="F290" s="36">
        <v>366.88333333333333</v>
      </c>
      <c r="G290" s="36">
        <v>356.71666666666664</v>
      </c>
      <c r="H290" s="36">
        <v>398.61666666666662</v>
      </c>
      <c r="I290" s="36">
        <v>408.78333333333325</v>
      </c>
      <c r="J290" s="36">
        <v>419.56666666666661</v>
      </c>
      <c r="K290" s="31">
        <v>398</v>
      </c>
      <c r="L290" s="31">
        <v>377.05</v>
      </c>
      <c r="M290" s="31">
        <v>25.008559999999999</v>
      </c>
      <c r="N290" s="1"/>
      <c r="O290" s="1"/>
    </row>
    <row r="291" spans="1:15" ht="12.75" customHeight="1">
      <c r="A291" s="33">
        <v>281</v>
      </c>
      <c r="B291" s="53" t="s">
        <v>421</v>
      </c>
      <c r="C291" s="31">
        <v>269.60000000000002</v>
      </c>
      <c r="D291" s="36">
        <v>268.81666666666666</v>
      </c>
      <c r="E291" s="36">
        <v>266.83333333333331</v>
      </c>
      <c r="F291" s="36">
        <v>264.06666666666666</v>
      </c>
      <c r="G291" s="36">
        <v>262.08333333333331</v>
      </c>
      <c r="H291" s="36">
        <v>271.58333333333331</v>
      </c>
      <c r="I291" s="36">
        <v>273.56666666666666</v>
      </c>
      <c r="J291" s="36">
        <v>276.33333333333331</v>
      </c>
      <c r="K291" s="31">
        <v>270.8</v>
      </c>
      <c r="L291" s="31">
        <v>266.05</v>
      </c>
      <c r="M291" s="31">
        <v>4.90205</v>
      </c>
      <c r="N291" s="1"/>
      <c r="O291" s="1"/>
    </row>
    <row r="292" spans="1:15" ht="12.75" customHeight="1">
      <c r="A292" s="33">
        <v>282</v>
      </c>
      <c r="B292" s="53" t="s">
        <v>422</v>
      </c>
      <c r="C292" s="31">
        <v>197.1</v>
      </c>
      <c r="D292" s="36">
        <v>196.53333333333333</v>
      </c>
      <c r="E292" s="36">
        <v>194.06666666666666</v>
      </c>
      <c r="F292" s="36">
        <v>191.03333333333333</v>
      </c>
      <c r="G292" s="36">
        <v>188.56666666666666</v>
      </c>
      <c r="H292" s="36">
        <v>199.56666666666666</v>
      </c>
      <c r="I292" s="36">
        <v>202.0333333333333</v>
      </c>
      <c r="J292" s="36">
        <v>205.06666666666666</v>
      </c>
      <c r="K292" s="31">
        <v>199</v>
      </c>
      <c r="L292" s="31">
        <v>193.5</v>
      </c>
      <c r="M292" s="31">
        <v>20.885259999999999</v>
      </c>
      <c r="N292" s="1"/>
      <c r="O292" s="1"/>
    </row>
    <row r="293" spans="1:15" ht="12.75" customHeight="1">
      <c r="A293" s="33">
        <v>283</v>
      </c>
      <c r="B293" s="53" t="s">
        <v>834</v>
      </c>
      <c r="C293" s="31">
        <v>3388.8</v>
      </c>
      <c r="D293" s="36">
        <v>3341.4666666666667</v>
      </c>
      <c r="E293" s="36">
        <v>3252.9333333333334</v>
      </c>
      <c r="F293" s="36">
        <v>3117.0666666666666</v>
      </c>
      <c r="G293" s="36">
        <v>3028.5333333333333</v>
      </c>
      <c r="H293" s="36">
        <v>3477.3333333333335</v>
      </c>
      <c r="I293" s="36">
        <v>3565.8666666666672</v>
      </c>
      <c r="J293" s="36">
        <v>3701.7333333333336</v>
      </c>
      <c r="K293" s="31">
        <v>3430</v>
      </c>
      <c r="L293" s="31">
        <v>3205.6</v>
      </c>
      <c r="M293" s="31">
        <v>2.6449699999999998</v>
      </c>
      <c r="N293" s="1"/>
      <c r="O293" s="1"/>
    </row>
    <row r="294" spans="1:15" ht="12.75" customHeight="1">
      <c r="A294" s="33">
        <v>284</v>
      </c>
      <c r="B294" s="53" t="s">
        <v>423</v>
      </c>
      <c r="C294" s="31">
        <v>738.5</v>
      </c>
      <c r="D294" s="36">
        <v>745.38333333333321</v>
      </c>
      <c r="E294" s="36">
        <v>729.4166666666664</v>
      </c>
      <c r="F294" s="36">
        <v>720.33333333333314</v>
      </c>
      <c r="G294" s="36">
        <v>704.36666666666633</v>
      </c>
      <c r="H294" s="36">
        <v>754.46666666666647</v>
      </c>
      <c r="I294" s="36">
        <v>770.43333333333317</v>
      </c>
      <c r="J294" s="36">
        <v>779.51666666666654</v>
      </c>
      <c r="K294" s="31">
        <v>761.35</v>
      </c>
      <c r="L294" s="31">
        <v>736.3</v>
      </c>
      <c r="M294" s="31">
        <v>1.7120899999999999</v>
      </c>
      <c r="N294" s="1"/>
      <c r="O294" s="1"/>
    </row>
    <row r="295" spans="1:15" ht="12.75" customHeight="1">
      <c r="A295" s="33">
        <v>285</v>
      </c>
      <c r="B295" s="53" t="s">
        <v>799</v>
      </c>
      <c r="C295" s="31">
        <v>696.45</v>
      </c>
      <c r="D295" s="36">
        <v>691.06666666666661</v>
      </c>
      <c r="E295" s="36">
        <v>683.68333333333317</v>
      </c>
      <c r="F295" s="36">
        <v>670.91666666666652</v>
      </c>
      <c r="G295" s="36">
        <v>663.53333333333308</v>
      </c>
      <c r="H295" s="36">
        <v>703.83333333333326</v>
      </c>
      <c r="I295" s="36">
        <v>711.2166666666667</v>
      </c>
      <c r="J295" s="36">
        <v>723.98333333333335</v>
      </c>
      <c r="K295" s="31">
        <v>698.45</v>
      </c>
      <c r="L295" s="31">
        <v>678.3</v>
      </c>
      <c r="M295" s="31">
        <v>13.61224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1680.4</v>
      </c>
      <c r="D296" s="36">
        <v>1681.3166666666666</v>
      </c>
      <c r="E296" s="36">
        <v>1659.6333333333332</v>
      </c>
      <c r="F296" s="36">
        <v>1638.8666666666666</v>
      </c>
      <c r="G296" s="36">
        <v>1617.1833333333332</v>
      </c>
      <c r="H296" s="36">
        <v>1702.0833333333333</v>
      </c>
      <c r="I296" s="36">
        <v>1723.7666666666667</v>
      </c>
      <c r="J296" s="36">
        <v>1744.5333333333333</v>
      </c>
      <c r="K296" s="31">
        <v>1703</v>
      </c>
      <c r="L296" s="31">
        <v>1660.55</v>
      </c>
      <c r="M296" s="31">
        <v>128.04476</v>
      </c>
      <c r="N296" s="1"/>
      <c r="O296" s="1"/>
    </row>
    <row r="297" spans="1:15" ht="12.75" customHeight="1">
      <c r="A297" s="33">
        <v>287</v>
      </c>
      <c r="B297" s="53" t="s">
        <v>424</v>
      </c>
      <c r="C297" s="31">
        <v>1826.2</v>
      </c>
      <c r="D297" s="36">
        <v>1828.0166666666667</v>
      </c>
      <c r="E297" s="36">
        <v>1806.2333333333333</v>
      </c>
      <c r="F297" s="36">
        <v>1786.2666666666667</v>
      </c>
      <c r="G297" s="36">
        <v>1764.4833333333333</v>
      </c>
      <c r="H297" s="36">
        <v>1847.9833333333333</v>
      </c>
      <c r="I297" s="36">
        <v>1869.7666666666667</v>
      </c>
      <c r="J297" s="36">
        <v>1889.7333333333333</v>
      </c>
      <c r="K297" s="31">
        <v>1849.8</v>
      </c>
      <c r="L297" s="31">
        <v>1808.05</v>
      </c>
      <c r="M297" s="31">
        <v>0.59409000000000001</v>
      </c>
      <c r="N297" s="1"/>
      <c r="O297" s="1"/>
    </row>
    <row r="298" spans="1:15" ht="12.75" customHeight="1">
      <c r="A298" s="33">
        <v>288</v>
      </c>
      <c r="B298" s="53" t="s">
        <v>855</v>
      </c>
      <c r="C298" s="31">
        <v>152.94999999999999</v>
      </c>
      <c r="D298" s="36">
        <v>154.01666666666665</v>
      </c>
      <c r="E298" s="36">
        <v>151.2833333333333</v>
      </c>
      <c r="F298" s="36">
        <v>149.61666666666665</v>
      </c>
      <c r="G298" s="36">
        <v>146.8833333333333</v>
      </c>
      <c r="H298" s="36">
        <v>155.68333333333331</v>
      </c>
      <c r="I298" s="36">
        <v>158.41666666666666</v>
      </c>
      <c r="J298" s="36">
        <v>160.08333333333331</v>
      </c>
      <c r="K298" s="31">
        <v>156.75</v>
      </c>
      <c r="L298" s="31">
        <v>152.35</v>
      </c>
      <c r="M298" s="31">
        <v>71.968010000000007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4490.8</v>
      </c>
      <c r="D299" s="36">
        <v>4504.3</v>
      </c>
      <c r="E299" s="36">
        <v>4418.6000000000004</v>
      </c>
      <c r="F299" s="36">
        <v>4346.4000000000005</v>
      </c>
      <c r="G299" s="36">
        <v>4260.7000000000007</v>
      </c>
      <c r="H299" s="36">
        <v>4576.5</v>
      </c>
      <c r="I299" s="36">
        <v>4662.1999999999989</v>
      </c>
      <c r="J299" s="36">
        <v>4734.3999999999996</v>
      </c>
      <c r="K299" s="31">
        <v>4590</v>
      </c>
      <c r="L299" s="31">
        <v>4432.1000000000004</v>
      </c>
      <c r="M299" s="31">
        <v>3.0870500000000001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632.70000000000005</v>
      </c>
      <c r="D300" s="36">
        <v>632.33333333333337</v>
      </c>
      <c r="E300" s="36">
        <v>625.66666666666674</v>
      </c>
      <c r="F300" s="36">
        <v>618.63333333333333</v>
      </c>
      <c r="G300" s="36">
        <v>611.9666666666667</v>
      </c>
      <c r="H300" s="36">
        <v>639.36666666666679</v>
      </c>
      <c r="I300" s="36">
        <v>646.03333333333353</v>
      </c>
      <c r="J300" s="36">
        <v>653.06666666666683</v>
      </c>
      <c r="K300" s="31">
        <v>639</v>
      </c>
      <c r="L300" s="31">
        <v>625.29999999999995</v>
      </c>
      <c r="M300" s="31">
        <v>25.973939999999999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4701.8999999999996</v>
      </c>
      <c r="D301" s="36">
        <v>4719.1833333333334</v>
      </c>
      <c r="E301" s="36">
        <v>4662.7166666666672</v>
      </c>
      <c r="F301" s="36">
        <v>4623.5333333333338</v>
      </c>
      <c r="G301" s="36">
        <v>4567.0666666666675</v>
      </c>
      <c r="H301" s="36">
        <v>4758.3666666666668</v>
      </c>
      <c r="I301" s="36">
        <v>4814.8333333333321</v>
      </c>
      <c r="J301" s="36">
        <v>4854.0166666666664</v>
      </c>
      <c r="K301" s="31">
        <v>4775.6499999999996</v>
      </c>
      <c r="L301" s="31">
        <v>4680</v>
      </c>
      <c r="M301" s="31">
        <v>9.6509199999999993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3669.3</v>
      </c>
      <c r="D302" s="36">
        <v>3683.5</v>
      </c>
      <c r="E302" s="36">
        <v>3622.2</v>
      </c>
      <c r="F302" s="36">
        <v>3575.1</v>
      </c>
      <c r="G302" s="36">
        <v>3513.7999999999997</v>
      </c>
      <c r="H302" s="36">
        <v>3730.6</v>
      </c>
      <c r="I302" s="36">
        <v>3791.9</v>
      </c>
      <c r="J302" s="36">
        <v>3839</v>
      </c>
      <c r="K302" s="31">
        <v>3744.8</v>
      </c>
      <c r="L302" s="31">
        <v>3636.4</v>
      </c>
      <c r="M302" s="31">
        <v>64.323409999999996</v>
      </c>
      <c r="N302" s="1"/>
      <c r="O302" s="1"/>
    </row>
    <row r="303" spans="1:15" ht="12.75" customHeight="1">
      <c r="A303" s="33">
        <v>293</v>
      </c>
      <c r="B303" s="53" t="s">
        <v>425</v>
      </c>
      <c r="C303" s="31">
        <v>476.3</v>
      </c>
      <c r="D303" s="36">
        <v>478.13333333333338</v>
      </c>
      <c r="E303" s="36">
        <v>465.21666666666675</v>
      </c>
      <c r="F303" s="36">
        <v>454.13333333333338</v>
      </c>
      <c r="G303" s="36">
        <v>441.21666666666675</v>
      </c>
      <c r="H303" s="36">
        <v>489.21666666666675</v>
      </c>
      <c r="I303" s="36">
        <v>502.13333333333338</v>
      </c>
      <c r="J303" s="36">
        <v>513.2166666666667</v>
      </c>
      <c r="K303" s="31">
        <v>491.05</v>
      </c>
      <c r="L303" s="31">
        <v>467.05</v>
      </c>
      <c r="M303" s="31">
        <v>4.1661999999999999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418.95</v>
      </c>
      <c r="D304" s="36">
        <v>422.59999999999997</v>
      </c>
      <c r="E304" s="36">
        <v>412.64999999999992</v>
      </c>
      <c r="F304" s="36">
        <v>406.34999999999997</v>
      </c>
      <c r="G304" s="36">
        <v>396.39999999999992</v>
      </c>
      <c r="H304" s="36">
        <v>428.89999999999992</v>
      </c>
      <c r="I304" s="36">
        <v>438.84999999999997</v>
      </c>
      <c r="J304" s="36">
        <v>445.14999999999992</v>
      </c>
      <c r="K304" s="31">
        <v>432.55</v>
      </c>
      <c r="L304" s="31">
        <v>416.3</v>
      </c>
      <c r="M304" s="31">
        <v>15.508369999999999</v>
      </c>
      <c r="N304" s="1"/>
      <c r="O304" s="1"/>
    </row>
    <row r="305" spans="1:15" ht="12.75" customHeight="1">
      <c r="A305" s="33">
        <v>295</v>
      </c>
      <c r="B305" s="53" t="s">
        <v>426</v>
      </c>
      <c r="C305" s="31">
        <v>239.5</v>
      </c>
      <c r="D305" s="36">
        <v>239.21666666666667</v>
      </c>
      <c r="E305" s="36">
        <v>237.18333333333334</v>
      </c>
      <c r="F305" s="36">
        <v>234.86666666666667</v>
      </c>
      <c r="G305" s="36">
        <v>232.83333333333334</v>
      </c>
      <c r="H305" s="36">
        <v>241.53333333333333</v>
      </c>
      <c r="I305" s="36">
        <v>243.56666666666669</v>
      </c>
      <c r="J305" s="36">
        <v>245.88333333333333</v>
      </c>
      <c r="K305" s="31">
        <v>241.25</v>
      </c>
      <c r="L305" s="31">
        <v>236.9</v>
      </c>
      <c r="M305" s="31">
        <v>4.1054700000000004</v>
      </c>
      <c r="N305" s="1"/>
      <c r="O305" s="1"/>
    </row>
    <row r="306" spans="1:15" ht="12.75" customHeight="1">
      <c r="A306" s="33">
        <v>296</v>
      </c>
      <c r="B306" s="53" t="s">
        <v>427</v>
      </c>
      <c r="C306" s="31">
        <v>136.35</v>
      </c>
      <c r="D306" s="36">
        <v>137.45000000000002</v>
      </c>
      <c r="E306" s="36">
        <v>134.40000000000003</v>
      </c>
      <c r="F306" s="36">
        <v>132.45000000000002</v>
      </c>
      <c r="G306" s="36">
        <v>129.40000000000003</v>
      </c>
      <c r="H306" s="36">
        <v>139.40000000000003</v>
      </c>
      <c r="I306" s="36">
        <v>142.45000000000005</v>
      </c>
      <c r="J306" s="36">
        <v>144.40000000000003</v>
      </c>
      <c r="K306" s="31">
        <v>140.5</v>
      </c>
      <c r="L306" s="31">
        <v>135.5</v>
      </c>
      <c r="M306" s="31">
        <v>41.532029999999999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1012.7</v>
      </c>
      <c r="D307" s="36">
        <v>1007.8166666666666</v>
      </c>
      <c r="E307" s="36">
        <v>997.63333333333321</v>
      </c>
      <c r="F307" s="36">
        <v>982.56666666666661</v>
      </c>
      <c r="G307" s="36">
        <v>972.38333333333321</v>
      </c>
      <c r="H307" s="36">
        <v>1022.8833333333332</v>
      </c>
      <c r="I307" s="36">
        <v>1033.0666666666666</v>
      </c>
      <c r="J307" s="36">
        <v>1048.1333333333332</v>
      </c>
      <c r="K307" s="31">
        <v>1018</v>
      </c>
      <c r="L307" s="31">
        <v>992.75</v>
      </c>
      <c r="M307" s="31">
        <v>34.325270000000003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8709.5499999999993</v>
      </c>
      <c r="D308" s="36">
        <v>8827.5166666666664</v>
      </c>
      <c r="E308" s="36">
        <v>8515.0333333333328</v>
      </c>
      <c r="F308" s="36">
        <v>8320.5166666666664</v>
      </c>
      <c r="G308" s="36">
        <v>8008.0333333333328</v>
      </c>
      <c r="H308" s="36">
        <v>9022.0333333333328</v>
      </c>
      <c r="I308" s="36">
        <v>9334.5166666666664</v>
      </c>
      <c r="J308" s="36">
        <v>9529.0333333333328</v>
      </c>
      <c r="K308" s="31">
        <v>9140</v>
      </c>
      <c r="L308" s="31">
        <v>8633</v>
      </c>
      <c r="M308" s="31">
        <v>1.5965499999999999</v>
      </c>
      <c r="N308" s="1"/>
      <c r="O308" s="1"/>
    </row>
    <row r="309" spans="1:15" ht="12.75" customHeight="1">
      <c r="A309" s="33">
        <v>299</v>
      </c>
      <c r="B309" s="53" t="s">
        <v>1038</v>
      </c>
      <c r="C309" s="31">
        <v>680.3</v>
      </c>
      <c r="D309" s="36">
        <v>679.48333333333323</v>
      </c>
      <c r="E309" s="36">
        <v>671.81666666666649</v>
      </c>
      <c r="F309" s="36">
        <v>663.33333333333326</v>
      </c>
      <c r="G309" s="36">
        <v>655.66666666666652</v>
      </c>
      <c r="H309" s="36">
        <v>687.96666666666647</v>
      </c>
      <c r="I309" s="36">
        <v>695.63333333333321</v>
      </c>
      <c r="J309" s="36">
        <v>704.11666666666645</v>
      </c>
      <c r="K309" s="31">
        <v>687.15</v>
      </c>
      <c r="L309" s="31">
        <v>671</v>
      </c>
      <c r="M309" s="31">
        <v>1.4650300000000001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1582.55</v>
      </c>
      <c r="D310" s="36">
        <v>1587.45</v>
      </c>
      <c r="E310" s="36">
        <v>1567.6000000000001</v>
      </c>
      <c r="F310" s="36">
        <v>1552.65</v>
      </c>
      <c r="G310" s="36">
        <v>1532.8000000000002</v>
      </c>
      <c r="H310" s="36">
        <v>1602.4</v>
      </c>
      <c r="I310" s="36">
        <v>1622.25</v>
      </c>
      <c r="J310" s="36">
        <v>1637.2</v>
      </c>
      <c r="K310" s="31">
        <v>1607.3</v>
      </c>
      <c r="L310" s="31">
        <v>1572.5</v>
      </c>
      <c r="M310" s="31">
        <v>28.974879999999999</v>
      </c>
      <c r="N310" s="1"/>
      <c r="O310" s="1"/>
    </row>
    <row r="311" spans="1:15" ht="12.75" customHeight="1">
      <c r="A311" s="33">
        <v>301</v>
      </c>
      <c r="B311" s="53" t="s">
        <v>428</v>
      </c>
      <c r="C311" s="31">
        <v>70.3</v>
      </c>
      <c r="D311" s="36">
        <v>70.350000000000009</v>
      </c>
      <c r="E311" s="36">
        <v>69.450000000000017</v>
      </c>
      <c r="F311" s="36">
        <v>68.600000000000009</v>
      </c>
      <c r="G311" s="36">
        <v>67.700000000000017</v>
      </c>
      <c r="H311" s="36">
        <v>71.200000000000017</v>
      </c>
      <c r="I311" s="36">
        <v>72.100000000000023</v>
      </c>
      <c r="J311" s="36">
        <v>72.950000000000017</v>
      </c>
      <c r="K311" s="31">
        <v>71.25</v>
      </c>
      <c r="L311" s="31">
        <v>69.5</v>
      </c>
      <c r="M311" s="31">
        <v>13.32169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125431.5</v>
      </c>
      <c r="D312" s="36">
        <v>125786.33333333333</v>
      </c>
      <c r="E312" s="36">
        <v>124672.71666666666</v>
      </c>
      <c r="F312" s="36">
        <v>123913.93333333333</v>
      </c>
      <c r="G312" s="36">
        <v>122800.31666666667</v>
      </c>
      <c r="H312" s="36">
        <v>126545.11666666665</v>
      </c>
      <c r="I312" s="36">
        <v>127658.73333333332</v>
      </c>
      <c r="J312" s="36">
        <v>128417.51666666665</v>
      </c>
      <c r="K312" s="31">
        <v>126899.95</v>
      </c>
      <c r="L312" s="31">
        <v>125027.55</v>
      </c>
      <c r="M312" s="31">
        <v>0.14691000000000001</v>
      </c>
      <c r="N312" s="1"/>
      <c r="O312" s="1"/>
    </row>
    <row r="313" spans="1:15" ht="12.75" customHeight="1">
      <c r="A313" s="33">
        <v>303</v>
      </c>
      <c r="B313" s="53" t="s">
        <v>429</v>
      </c>
      <c r="C313" s="31">
        <v>1800.6</v>
      </c>
      <c r="D313" s="36">
        <v>1805.4833333333333</v>
      </c>
      <c r="E313" s="36">
        <v>1781.1166666666668</v>
      </c>
      <c r="F313" s="36">
        <v>1761.6333333333334</v>
      </c>
      <c r="G313" s="36">
        <v>1737.2666666666669</v>
      </c>
      <c r="H313" s="36">
        <v>1824.9666666666667</v>
      </c>
      <c r="I313" s="36">
        <v>1849.333333333333</v>
      </c>
      <c r="J313" s="36">
        <v>1868.8166666666666</v>
      </c>
      <c r="K313" s="31">
        <v>1829.85</v>
      </c>
      <c r="L313" s="31">
        <v>1786</v>
      </c>
      <c r="M313" s="31">
        <v>3.3039299999999998</v>
      </c>
      <c r="N313" s="1"/>
      <c r="O313" s="1"/>
    </row>
    <row r="314" spans="1:15" ht="12.75" customHeight="1">
      <c r="A314" s="33">
        <v>304</v>
      </c>
      <c r="B314" s="53" t="s">
        <v>430</v>
      </c>
      <c r="C314" s="31">
        <v>1377.95</v>
      </c>
      <c r="D314" s="36">
        <v>1369.3999999999999</v>
      </c>
      <c r="E314" s="36">
        <v>1339.7999999999997</v>
      </c>
      <c r="F314" s="36">
        <v>1301.6499999999999</v>
      </c>
      <c r="G314" s="36">
        <v>1272.0499999999997</v>
      </c>
      <c r="H314" s="36">
        <v>1407.5499999999997</v>
      </c>
      <c r="I314" s="36">
        <v>1437.1499999999996</v>
      </c>
      <c r="J314" s="36">
        <v>1475.2999999999997</v>
      </c>
      <c r="K314" s="31">
        <v>1399</v>
      </c>
      <c r="L314" s="31">
        <v>1331.25</v>
      </c>
      <c r="M314" s="31">
        <v>139.74207999999999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1298</v>
      </c>
      <c r="D315" s="36">
        <v>1297.3666666666666</v>
      </c>
      <c r="E315" s="36">
        <v>1280.6333333333332</v>
      </c>
      <c r="F315" s="36">
        <v>1263.2666666666667</v>
      </c>
      <c r="G315" s="36">
        <v>1246.5333333333333</v>
      </c>
      <c r="H315" s="36">
        <v>1314.7333333333331</v>
      </c>
      <c r="I315" s="36">
        <v>1331.4666666666662</v>
      </c>
      <c r="J315" s="36">
        <v>1348.833333333333</v>
      </c>
      <c r="K315" s="31">
        <v>1314.1</v>
      </c>
      <c r="L315" s="31">
        <v>1280</v>
      </c>
      <c r="M315" s="31">
        <v>7.6683199999999996</v>
      </c>
      <c r="N315" s="1"/>
      <c r="O315" s="1"/>
    </row>
    <row r="316" spans="1:15" ht="12.75" customHeight="1">
      <c r="A316" s="33">
        <v>306</v>
      </c>
      <c r="B316" s="53" t="s">
        <v>1039</v>
      </c>
      <c r="C316" s="31">
        <v>655.20000000000005</v>
      </c>
      <c r="D316" s="36">
        <v>665.94999999999993</v>
      </c>
      <c r="E316" s="36">
        <v>640.34999999999991</v>
      </c>
      <c r="F316" s="36">
        <v>625.5</v>
      </c>
      <c r="G316" s="36">
        <v>599.9</v>
      </c>
      <c r="H316" s="36">
        <v>680.79999999999984</v>
      </c>
      <c r="I316" s="36">
        <v>706.4</v>
      </c>
      <c r="J316" s="36">
        <v>721.24999999999977</v>
      </c>
      <c r="K316" s="31">
        <v>691.55</v>
      </c>
      <c r="L316" s="31">
        <v>651.1</v>
      </c>
      <c r="M316" s="31">
        <v>8.0995200000000001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267.60000000000002</v>
      </c>
      <c r="D317" s="36">
        <v>266.65000000000003</v>
      </c>
      <c r="E317" s="36">
        <v>262.40000000000009</v>
      </c>
      <c r="F317" s="36">
        <v>257.20000000000005</v>
      </c>
      <c r="G317" s="36">
        <v>252.9500000000001</v>
      </c>
      <c r="H317" s="36">
        <v>271.85000000000008</v>
      </c>
      <c r="I317" s="36">
        <v>276.09999999999997</v>
      </c>
      <c r="J317" s="36">
        <v>281.30000000000007</v>
      </c>
      <c r="K317" s="31">
        <v>270.89999999999998</v>
      </c>
      <c r="L317" s="31">
        <v>261.45</v>
      </c>
      <c r="M317" s="31">
        <v>20.071470000000001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2506.25</v>
      </c>
      <c r="D318" s="36">
        <v>2523.5333333333333</v>
      </c>
      <c r="E318" s="36">
        <v>2477.8666666666668</v>
      </c>
      <c r="F318" s="36">
        <v>2449.4833333333336</v>
      </c>
      <c r="G318" s="36">
        <v>2403.8166666666671</v>
      </c>
      <c r="H318" s="36">
        <v>2551.9166666666665</v>
      </c>
      <c r="I318" s="36">
        <v>2597.5833333333335</v>
      </c>
      <c r="J318" s="36">
        <v>2625.9666666666662</v>
      </c>
      <c r="K318" s="31">
        <v>2569.1999999999998</v>
      </c>
      <c r="L318" s="31">
        <v>2495.15</v>
      </c>
      <c r="M318" s="31">
        <v>87.697239999999994</v>
      </c>
      <c r="N318" s="1"/>
      <c r="O318" s="1"/>
    </row>
    <row r="319" spans="1:15" ht="12.75" customHeight="1">
      <c r="A319" s="33">
        <v>309</v>
      </c>
      <c r="B319" s="53" t="s">
        <v>431</v>
      </c>
      <c r="C319" s="31">
        <v>403.05</v>
      </c>
      <c r="D319" s="36">
        <v>403.90000000000003</v>
      </c>
      <c r="E319" s="36">
        <v>399.40000000000009</v>
      </c>
      <c r="F319" s="36">
        <v>395.75000000000006</v>
      </c>
      <c r="G319" s="36">
        <v>391.25000000000011</v>
      </c>
      <c r="H319" s="36">
        <v>407.55000000000007</v>
      </c>
      <c r="I319" s="36">
        <v>412.04999999999995</v>
      </c>
      <c r="J319" s="36">
        <v>415.70000000000005</v>
      </c>
      <c r="K319" s="31">
        <v>408.4</v>
      </c>
      <c r="L319" s="31">
        <v>400.25</v>
      </c>
      <c r="M319" s="31">
        <v>1.0373600000000001</v>
      </c>
      <c r="N319" s="1"/>
      <c r="O319" s="1"/>
    </row>
    <row r="320" spans="1:15" ht="12.75" customHeight="1">
      <c r="A320" s="33">
        <v>310</v>
      </c>
      <c r="B320" s="53" t="s">
        <v>432</v>
      </c>
      <c r="C320" s="31">
        <v>577.25</v>
      </c>
      <c r="D320" s="36">
        <v>575.35</v>
      </c>
      <c r="E320" s="36">
        <v>568.05000000000007</v>
      </c>
      <c r="F320" s="36">
        <v>558.85</v>
      </c>
      <c r="G320" s="36">
        <v>551.55000000000007</v>
      </c>
      <c r="H320" s="36">
        <v>584.55000000000007</v>
      </c>
      <c r="I320" s="36">
        <v>591.85</v>
      </c>
      <c r="J320" s="36">
        <v>601.05000000000007</v>
      </c>
      <c r="K320" s="31">
        <v>582.65</v>
      </c>
      <c r="L320" s="31">
        <v>566.15</v>
      </c>
      <c r="M320" s="31">
        <v>3.1928800000000002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168.65</v>
      </c>
      <c r="D321" s="36">
        <v>169.15</v>
      </c>
      <c r="E321" s="36">
        <v>167.20000000000002</v>
      </c>
      <c r="F321" s="36">
        <v>165.75</v>
      </c>
      <c r="G321" s="36">
        <v>163.80000000000001</v>
      </c>
      <c r="H321" s="36">
        <v>170.60000000000002</v>
      </c>
      <c r="I321" s="36">
        <v>172.55</v>
      </c>
      <c r="J321" s="36">
        <v>174.00000000000003</v>
      </c>
      <c r="K321" s="31">
        <v>171.1</v>
      </c>
      <c r="L321" s="31">
        <v>167.7</v>
      </c>
      <c r="M321" s="31">
        <v>103.86400999999999</v>
      </c>
      <c r="N321" s="1"/>
      <c r="O321" s="1"/>
    </row>
    <row r="322" spans="1:15" ht="12.75" customHeight="1">
      <c r="A322" s="33">
        <v>312</v>
      </c>
      <c r="B322" s="53" t="s">
        <v>433</v>
      </c>
      <c r="C322" s="31">
        <v>203.15</v>
      </c>
      <c r="D322" s="36">
        <v>205.06666666666669</v>
      </c>
      <c r="E322" s="36">
        <v>199.43333333333339</v>
      </c>
      <c r="F322" s="36">
        <v>195.7166666666667</v>
      </c>
      <c r="G322" s="36">
        <v>190.0833333333334</v>
      </c>
      <c r="H322" s="36">
        <v>208.78333333333339</v>
      </c>
      <c r="I322" s="36">
        <v>214.41666666666666</v>
      </c>
      <c r="J322" s="36">
        <v>218.13333333333338</v>
      </c>
      <c r="K322" s="31">
        <v>210.7</v>
      </c>
      <c r="L322" s="31">
        <v>201.35</v>
      </c>
      <c r="M322" s="31">
        <v>38.431609999999999</v>
      </c>
      <c r="N322" s="1"/>
      <c r="O322" s="1"/>
    </row>
    <row r="323" spans="1:15" ht="12.75" customHeight="1">
      <c r="A323" s="33">
        <v>313</v>
      </c>
      <c r="B323" s="53" t="s">
        <v>805</v>
      </c>
      <c r="C323" s="31">
        <v>2139.75</v>
      </c>
      <c r="D323" s="36">
        <v>2146.0833333333335</v>
      </c>
      <c r="E323" s="36">
        <v>2092.166666666667</v>
      </c>
      <c r="F323" s="36">
        <v>2044.5833333333335</v>
      </c>
      <c r="G323" s="36">
        <v>1990.666666666667</v>
      </c>
      <c r="H323" s="36">
        <v>2193.666666666667</v>
      </c>
      <c r="I323" s="36">
        <v>2247.5833333333339</v>
      </c>
      <c r="J323" s="36">
        <v>2295.166666666667</v>
      </c>
      <c r="K323" s="31">
        <v>2200</v>
      </c>
      <c r="L323" s="31">
        <v>2098.5</v>
      </c>
      <c r="M323" s="31">
        <v>136.50658999999999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595.54999999999995</v>
      </c>
      <c r="D324" s="36">
        <v>596.86666666666667</v>
      </c>
      <c r="E324" s="36">
        <v>590.23333333333335</v>
      </c>
      <c r="F324" s="36">
        <v>584.91666666666663</v>
      </c>
      <c r="G324" s="36">
        <v>578.2833333333333</v>
      </c>
      <c r="H324" s="36">
        <v>602.18333333333339</v>
      </c>
      <c r="I324" s="36">
        <v>608.81666666666683</v>
      </c>
      <c r="J324" s="36">
        <v>614.13333333333344</v>
      </c>
      <c r="K324" s="31">
        <v>603.5</v>
      </c>
      <c r="L324" s="31">
        <v>591.54999999999995</v>
      </c>
      <c r="M324" s="31">
        <v>43.036239999999999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12399.3</v>
      </c>
      <c r="D325" s="36">
        <v>12454.216666666667</v>
      </c>
      <c r="E325" s="36">
        <v>12275.083333333334</v>
      </c>
      <c r="F325" s="36">
        <v>12150.866666666667</v>
      </c>
      <c r="G325" s="36">
        <v>11971.733333333334</v>
      </c>
      <c r="H325" s="36">
        <v>12578.433333333334</v>
      </c>
      <c r="I325" s="36">
        <v>12757.566666666666</v>
      </c>
      <c r="J325" s="36">
        <v>12881.783333333335</v>
      </c>
      <c r="K325" s="31">
        <v>12633.35</v>
      </c>
      <c r="L325" s="31">
        <v>12330</v>
      </c>
      <c r="M325" s="31">
        <v>9.0830400000000004</v>
      </c>
      <c r="N325" s="1"/>
      <c r="O325" s="1"/>
    </row>
    <row r="326" spans="1:15" ht="12.75" customHeight="1">
      <c r="A326" s="33">
        <v>316</v>
      </c>
      <c r="B326" s="53" t="s">
        <v>434</v>
      </c>
      <c r="C326" s="31">
        <v>2382.25</v>
      </c>
      <c r="D326" s="36">
        <v>2392.75</v>
      </c>
      <c r="E326" s="36">
        <v>2340.5</v>
      </c>
      <c r="F326" s="36">
        <v>2298.75</v>
      </c>
      <c r="G326" s="36">
        <v>2246.5</v>
      </c>
      <c r="H326" s="36">
        <v>2434.5</v>
      </c>
      <c r="I326" s="36">
        <v>2486.75</v>
      </c>
      <c r="J326" s="36">
        <v>2528.5</v>
      </c>
      <c r="K326" s="31">
        <v>2445</v>
      </c>
      <c r="L326" s="31">
        <v>2351</v>
      </c>
      <c r="M326" s="31">
        <v>0.49886000000000003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918.15</v>
      </c>
      <c r="D327" s="36">
        <v>920.19999999999993</v>
      </c>
      <c r="E327" s="36">
        <v>907.09999999999991</v>
      </c>
      <c r="F327" s="36">
        <v>896.05</v>
      </c>
      <c r="G327" s="36">
        <v>882.94999999999993</v>
      </c>
      <c r="H327" s="36">
        <v>931.24999999999989</v>
      </c>
      <c r="I327" s="36">
        <v>944.35</v>
      </c>
      <c r="J327" s="36">
        <v>955.39999999999986</v>
      </c>
      <c r="K327" s="31">
        <v>933.3</v>
      </c>
      <c r="L327" s="31">
        <v>909.15</v>
      </c>
      <c r="M327" s="31">
        <v>11.39664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751.8</v>
      </c>
      <c r="D328" s="36">
        <v>759.43333333333328</v>
      </c>
      <c r="E328" s="36">
        <v>735.46666666666658</v>
      </c>
      <c r="F328" s="36">
        <v>719.13333333333333</v>
      </c>
      <c r="G328" s="36">
        <v>695.16666666666663</v>
      </c>
      <c r="H328" s="36">
        <v>775.76666666666654</v>
      </c>
      <c r="I328" s="36">
        <v>799.73333333333323</v>
      </c>
      <c r="J328" s="36">
        <v>816.06666666666649</v>
      </c>
      <c r="K328" s="31">
        <v>783.4</v>
      </c>
      <c r="L328" s="31">
        <v>743.1</v>
      </c>
      <c r="M328" s="31">
        <v>55.235370000000003</v>
      </c>
      <c r="N328" s="1"/>
      <c r="O328" s="1"/>
    </row>
    <row r="329" spans="1:15" ht="12.75" customHeight="1">
      <c r="A329" s="33">
        <v>319</v>
      </c>
      <c r="B329" s="53" t="s">
        <v>435</v>
      </c>
      <c r="C329" s="31">
        <v>3184.05</v>
      </c>
      <c r="D329" s="36">
        <v>3219.9833333333336</v>
      </c>
      <c r="E329" s="36">
        <v>3106.0666666666671</v>
      </c>
      <c r="F329" s="36">
        <v>3028.0833333333335</v>
      </c>
      <c r="G329" s="36">
        <v>2914.166666666667</v>
      </c>
      <c r="H329" s="36">
        <v>3297.9666666666672</v>
      </c>
      <c r="I329" s="36">
        <v>3411.8833333333332</v>
      </c>
      <c r="J329" s="36">
        <v>3489.8666666666672</v>
      </c>
      <c r="K329" s="31">
        <v>3333.9</v>
      </c>
      <c r="L329" s="31">
        <v>3142</v>
      </c>
      <c r="M329" s="31">
        <v>38.124670000000002</v>
      </c>
      <c r="N329" s="1"/>
      <c r="O329" s="1"/>
    </row>
    <row r="330" spans="1:15" ht="12.75" customHeight="1">
      <c r="A330" s="33">
        <v>320</v>
      </c>
      <c r="B330" s="53" t="s">
        <v>436</v>
      </c>
      <c r="C330" s="31">
        <v>731.3</v>
      </c>
      <c r="D330" s="36">
        <v>723.2833333333333</v>
      </c>
      <c r="E330" s="36">
        <v>707.76666666666665</v>
      </c>
      <c r="F330" s="36">
        <v>684.23333333333335</v>
      </c>
      <c r="G330" s="36">
        <v>668.7166666666667</v>
      </c>
      <c r="H330" s="36">
        <v>746.81666666666661</v>
      </c>
      <c r="I330" s="36">
        <v>762.33333333333326</v>
      </c>
      <c r="J330" s="36">
        <v>785.86666666666656</v>
      </c>
      <c r="K330" s="31">
        <v>738.8</v>
      </c>
      <c r="L330" s="31">
        <v>699.75</v>
      </c>
      <c r="M330" s="31">
        <v>2.5710600000000001</v>
      </c>
      <c r="N330" s="1"/>
      <c r="O330" s="1"/>
    </row>
    <row r="331" spans="1:15" ht="12.75" customHeight="1">
      <c r="A331" s="33">
        <v>321</v>
      </c>
      <c r="B331" s="53" t="s">
        <v>437</v>
      </c>
      <c r="C331" s="31">
        <v>1135.55</v>
      </c>
      <c r="D331" s="36">
        <v>1152.7166666666667</v>
      </c>
      <c r="E331" s="36">
        <v>1109.4333333333334</v>
      </c>
      <c r="F331" s="36">
        <v>1083.3166666666666</v>
      </c>
      <c r="G331" s="36">
        <v>1040.0333333333333</v>
      </c>
      <c r="H331" s="36">
        <v>1178.8333333333335</v>
      </c>
      <c r="I331" s="36">
        <v>1222.1166666666668</v>
      </c>
      <c r="J331" s="36">
        <v>1248.2333333333336</v>
      </c>
      <c r="K331" s="31">
        <v>1196</v>
      </c>
      <c r="L331" s="31">
        <v>1126.5999999999999</v>
      </c>
      <c r="M331" s="31">
        <v>1.8828400000000001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1906.65</v>
      </c>
      <c r="D332" s="36">
        <v>1915.8666666666668</v>
      </c>
      <c r="E332" s="36">
        <v>1876.7333333333336</v>
      </c>
      <c r="F332" s="36">
        <v>1846.8166666666668</v>
      </c>
      <c r="G332" s="36">
        <v>1807.6833333333336</v>
      </c>
      <c r="H332" s="36">
        <v>1945.7833333333335</v>
      </c>
      <c r="I332" s="36">
        <v>1984.9166666666667</v>
      </c>
      <c r="J332" s="36">
        <v>2014.8333333333335</v>
      </c>
      <c r="K332" s="31">
        <v>1955</v>
      </c>
      <c r="L332" s="31">
        <v>1885.95</v>
      </c>
      <c r="M332" s="31">
        <v>1.8210900000000001</v>
      </c>
      <c r="N332" s="1"/>
      <c r="O332" s="1"/>
    </row>
    <row r="333" spans="1:15" ht="12.75" customHeight="1">
      <c r="A333" s="33">
        <v>323</v>
      </c>
      <c r="B333" s="53" t="s">
        <v>804</v>
      </c>
      <c r="C333" s="31">
        <v>425.35</v>
      </c>
      <c r="D333" s="36">
        <v>423.34999999999997</v>
      </c>
      <c r="E333" s="36">
        <v>418.69999999999993</v>
      </c>
      <c r="F333" s="36">
        <v>412.04999999999995</v>
      </c>
      <c r="G333" s="36">
        <v>407.39999999999992</v>
      </c>
      <c r="H333" s="36">
        <v>429.99999999999994</v>
      </c>
      <c r="I333" s="36">
        <v>434.64999999999992</v>
      </c>
      <c r="J333" s="36">
        <v>441.29999999999995</v>
      </c>
      <c r="K333" s="31">
        <v>428</v>
      </c>
      <c r="L333" s="31">
        <v>416.7</v>
      </c>
      <c r="M333" s="31">
        <v>6.0237100000000003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67.650000000000006</v>
      </c>
      <c r="D334" s="36">
        <v>67.45</v>
      </c>
      <c r="E334" s="36">
        <v>66.900000000000006</v>
      </c>
      <c r="F334" s="36">
        <v>66.150000000000006</v>
      </c>
      <c r="G334" s="36">
        <v>65.600000000000009</v>
      </c>
      <c r="H334" s="36">
        <v>68.2</v>
      </c>
      <c r="I334" s="36">
        <v>68.749999999999986</v>
      </c>
      <c r="J334" s="36">
        <v>69.5</v>
      </c>
      <c r="K334" s="31">
        <v>68</v>
      </c>
      <c r="L334" s="31">
        <v>66.7</v>
      </c>
      <c r="M334" s="31">
        <v>57.778799999999997</v>
      </c>
      <c r="N334" s="1"/>
      <c r="O334" s="1"/>
    </row>
    <row r="335" spans="1:15" ht="12.75" customHeight="1">
      <c r="A335" s="33">
        <v>325</v>
      </c>
      <c r="B335" s="53" t="s">
        <v>438</v>
      </c>
      <c r="C335" s="31">
        <v>2219.6999999999998</v>
      </c>
      <c r="D335" s="36">
        <v>2240.9666666666667</v>
      </c>
      <c r="E335" s="36">
        <v>2181.9333333333334</v>
      </c>
      <c r="F335" s="36">
        <v>2144.1666666666665</v>
      </c>
      <c r="G335" s="36">
        <v>2085.1333333333332</v>
      </c>
      <c r="H335" s="36">
        <v>2278.7333333333336</v>
      </c>
      <c r="I335" s="36">
        <v>2337.7666666666673</v>
      </c>
      <c r="J335" s="36">
        <v>2375.5333333333338</v>
      </c>
      <c r="K335" s="31">
        <v>2300</v>
      </c>
      <c r="L335" s="31">
        <v>2203.1999999999998</v>
      </c>
      <c r="M335" s="31">
        <v>1.6212599999999999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2284.1</v>
      </c>
      <c r="D336" s="36">
        <v>2298.2666666666669</v>
      </c>
      <c r="E336" s="36">
        <v>2261.5333333333338</v>
      </c>
      <c r="F336" s="36">
        <v>2238.9666666666667</v>
      </c>
      <c r="G336" s="36">
        <v>2202.2333333333336</v>
      </c>
      <c r="H336" s="36">
        <v>2320.8333333333339</v>
      </c>
      <c r="I336" s="36">
        <v>2357.5666666666666</v>
      </c>
      <c r="J336" s="36">
        <v>2380.1333333333341</v>
      </c>
      <c r="K336" s="31">
        <v>2335</v>
      </c>
      <c r="L336" s="31">
        <v>2275.6999999999998</v>
      </c>
      <c r="M336" s="31">
        <v>3.77956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3631.35</v>
      </c>
      <c r="D337" s="36">
        <v>3635.7833333333333</v>
      </c>
      <c r="E337" s="36">
        <v>3595.5666666666666</v>
      </c>
      <c r="F337" s="36">
        <v>3559.7833333333333</v>
      </c>
      <c r="G337" s="36">
        <v>3519.5666666666666</v>
      </c>
      <c r="H337" s="36">
        <v>3671.5666666666666</v>
      </c>
      <c r="I337" s="36">
        <v>3711.7833333333328</v>
      </c>
      <c r="J337" s="36">
        <v>3747.5666666666666</v>
      </c>
      <c r="K337" s="31">
        <v>3676</v>
      </c>
      <c r="L337" s="31">
        <v>3600</v>
      </c>
      <c r="M337" s="31">
        <v>3.3056800000000002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1683.45</v>
      </c>
      <c r="D338" s="36">
        <v>1700.9333333333334</v>
      </c>
      <c r="E338" s="36">
        <v>1657.2666666666669</v>
      </c>
      <c r="F338" s="36">
        <v>1631.0833333333335</v>
      </c>
      <c r="G338" s="36">
        <v>1587.416666666667</v>
      </c>
      <c r="H338" s="36">
        <v>1727.1166666666668</v>
      </c>
      <c r="I338" s="36">
        <v>1770.7833333333333</v>
      </c>
      <c r="J338" s="36">
        <v>1796.9666666666667</v>
      </c>
      <c r="K338" s="31">
        <v>1744.6</v>
      </c>
      <c r="L338" s="31">
        <v>1674.75</v>
      </c>
      <c r="M338" s="31">
        <v>23.336749999999999</v>
      </c>
      <c r="N338" s="1"/>
      <c r="O338" s="1"/>
    </row>
    <row r="339" spans="1:15" ht="12.75" customHeight="1">
      <c r="A339" s="33">
        <v>329</v>
      </c>
      <c r="B339" s="53" t="s">
        <v>439</v>
      </c>
      <c r="C339" s="31">
        <v>997.65</v>
      </c>
      <c r="D339" s="36">
        <v>1007.6333333333333</v>
      </c>
      <c r="E339" s="36">
        <v>984.26666666666665</v>
      </c>
      <c r="F339" s="36">
        <v>970.88333333333333</v>
      </c>
      <c r="G339" s="36">
        <v>947.51666666666665</v>
      </c>
      <c r="H339" s="36">
        <v>1021.0166666666667</v>
      </c>
      <c r="I339" s="36">
        <v>1044.3833333333332</v>
      </c>
      <c r="J339" s="36">
        <v>1057.7666666666667</v>
      </c>
      <c r="K339" s="31">
        <v>1031</v>
      </c>
      <c r="L339" s="31">
        <v>994.25</v>
      </c>
      <c r="M339" s="31">
        <v>6.9320599999999999</v>
      </c>
      <c r="N339" s="1"/>
      <c r="O339" s="1"/>
    </row>
    <row r="340" spans="1:15" ht="12.75" customHeight="1">
      <c r="A340" s="33">
        <v>330</v>
      </c>
      <c r="B340" s="53" t="s">
        <v>440</v>
      </c>
      <c r="C340" s="31">
        <v>142.4</v>
      </c>
      <c r="D340" s="36">
        <v>140.13333333333333</v>
      </c>
      <c r="E340" s="36">
        <v>137.26666666666665</v>
      </c>
      <c r="F340" s="36">
        <v>132.13333333333333</v>
      </c>
      <c r="G340" s="36">
        <v>129.26666666666665</v>
      </c>
      <c r="H340" s="36">
        <v>145.26666666666665</v>
      </c>
      <c r="I340" s="36">
        <v>148.13333333333333</v>
      </c>
      <c r="J340" s="36">
        <v>153.26666666666665</v>
      </c>
      <c r="K340" s="31">
        <v>143</v>
      </c>
      <c r="L340" s="31">
        <v>135</v>
      </c>
      <c r="M340" s="31">
        <v>191.57682</v>
      </c>
      <c r="N340" s="1"/>
      <c r="O340" s="1"/>
    </row>
    <row r="341" spans="1:15" ht="12.75" customHeight="1">
      <c r="A341" s="33">
        <v>331</v>
      </c>
      <c r="B341" s="53" t="s">
        <v>441</v>
      </c>
      <c r="C341" s="31">
        <v>286.95</v>
      </c>
      <c r="D341" s="36">
        <v>289.73333333333335</v>
      </c>
      <c r="E341" s="36">
        <v>281.76666666666671</v>
      </c>
      <c r="F341" s="36">
        <v>276.58333333333337</v>
      </c>
      <c r="G341" s="36">
        <v>268.61666666666673</v>
      </c>
      <c r="H341" s="36">
        <v>294.91666666666669</v>
      </c>
      <c r="I341" s="36">
        <v>302.88333333333338</v>
      </c>
      <c r="J341" s="36">
        <v>308.06666666666666</v>
      </c>
      <c r="K341" s="31">
        <v>297.7</v>
      </c>
      <c r="L341" s="31">
        <v>284.55</v>
      </c>
      <c r="M341" s="31">
        <v>96.142759999999996</v>
      </c>
      <c r="N341" s="1"/>
      <c r="O341" s="1"/>
    </row>
    <row r="342" spans="1:15" ht="12.75" customHeight="1">
      <c r="A342" s="33">
        <v>332</v>
      </c>
      <c r="B342" s="53" t="s">
        <v>442</v>
      </c>
      <c r="C342" s="31">
        <v>107.25</v>
      </c>
      <c r="D342" s="36">
        <v>106.36666666666667</v>
      </c>
      <c r="E342" s="36">
        <v>102.28333333333335</v>
      </c>
      <c r="F342" s="36">
        <v>97.316666666666677</v>
      </c>
      <c r="G342" s="36">
        <v>93.233333333333348</v>
      </c>
      <c r="H342" s="36">
        <v>111.33333333333334</v>
      </c>
      <c r="I342" s="36">
        <v>115.41666666666666</v>
      </c>
      <c r="J342" s="36">
        <v>120.38333333333334</v>
      </c>
      <c r="K342" s="31">
        <v>110.45</v>
      </c>
      <c r="L342" s="31">
        <v>101.4</v>
      </c>
      <c r="M342" s="31">
        <v>5969.9612900000002</v>
      </c>
      <c r="N342" s="1"/>
      <c r="O342" s="1"/>
    </row>
    <row r="343" spans="1:15" ht="12.75" customHeight="1">
      <c r="A343" s="33">
        <v>333</v>
      </c>
      <c r="B343" s="53" t="s">
        <v>443</v>
      </c>
      <c r="C343" s="31">
        <v>236.5</v>
      </c>
      <c r="D343" s="36">
        <v>230.68333333333331</v>
      </c>
      <c r="E343" s="36">
        <v>221.36666666666662</v>
      </c>
      <c r="F343" s="36">
        <v>206.23333333333332</v>
      </c>
      <c r="G343" s="36">
        <v>196.91666666666663</v>
      </c>
      <c r="H343" s="36">
        <v>245.81666666666661</v>
      </c>
      <c r="I343" s="36">
        <v>255.13333333333327</v>
      </c>
      <c r="J343" s="36">
        <v>270.26666666666659</v>
      </c>
      <c r="K343" s="31">
        <v>240</v>
      </c>
      <c r="L343" s="31">
        <v>215.55</v>
      </c>
      <c r="M343" s="31">
        <v>132.74627000000001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260.14999999999998</v>
      </c>
      <c r="D344" s="36">
        <v>257.40000000000003</v>
      </c>
      <c r="E344" s="36">
        <v>252.95000000000005</v>
      </c>
      <c r="F344" s="36">
        <v>245.75</v>
      </c>
      <c r="G344" s="36">
        <v>241.3</v>
      </c>
      <c r="H344" s="36">
        <v>264.60000000000008</v>
      </c>
      <c r="I344" s="36">
        <v>269.05</v>
      </c>
      <c r="J344" s="36">
        <v>276.25000000000011</v>
      </c>
      <c r="K344" s="31">
        <v>261.85000000000002</v>
      </c>
      <c r="L344" s="31">
        <v>250.2</v>
      </c>
      <c r="M344" s="31">
        <v>245.96856</v>
      </c>
      <c r="N344" s="1"/>
      <c r="O344" s="1"/>
    </row>
    <row r="345" spans="1:15" ht="12.75" customHeight="1">
      <c r="A345" s="33">
        <v>335</v>
      </c>
      <c r="B345" s="53" t="s">
        <v>802</v>
      </c>
      <c r="C345" s="31">
        <v>60.1</v>
      </c>
      <c r="D345" s="36">
        <v>59.966666666666661</v>
      </c>
      <c r="E345" s="36">
        <v>58.933333333333323</v>
      </c>
      <c r="F345" s="36">
        <v>57.766666666666659</v>
      </c>
      <c r="G345" s="36">
        <v>56.73333333333332</v>
      </c>
      <c r="H345" s="36">
        <v>61.133333333333326</v>
      </c>
      <c r="I345" s="36">
        <v>62.166666666666671</v>
      </c>
      <c r="J345" s="36">
        <v>63.333333333333329</v>
      </c>
      <c r="K345" s="31">
        <v>61</v>
      </c>
      <c r="L345" s="31">
        <v>58.8</v>
      </c>
      <c r="M345" s="31">
        <v>112.61078999999999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359</v>
      </c>
      <c r="D346" s="36">
        <v>360.38333333333338</v>
      </c>
      <c r="E346" s="36">
        <v>354.11666666666679</v>
      </c>
      <c r="F346" s="36">
        <v>349.23333333333341</v>
      </c>
      <c r="G346" s="36">
        <v>342.96666666666681</v>
      </c>
      <c r="H346" s="36">
        <v>365.26666666666677</v>
      </c>
      <c r="I346" s="36">
        <v>371.5333333333333</v>
      </c>
      <c r="J346" s="36">
        <v>376.41666666666674</v>
      </c>
      <c r="K346" s="31">
        <v>366.65</v>
      </c>
      <c r="L346" s="31">
        <v>355.5</v>
      </c>
      <c r="M346" s="31">
        <v>305.15611999999999</v>
      </c>
      <c r="N346" s="1"/>
      <c r="O346" s="1"/>
    </row>
    <row r="347" spans="1:15" ht="12.75" customHeight="1">
      <c r="A347" s="33">
        <v>337</v>
      </c>
      <c r="B347" s="53" t="s">
        <v>445</v>
      </c>
      <c r="C347" s="31">
        <v>1189.25</v>
      </c>
      <c r="D347" s="36">
        <v>1177.8499999999999</v>
      </c>
      <c r="E347" s="36">
        <v>1157.7499999999998</v>
      </c>
      <c r="F347" s="36">
        <v>1126.2499999999998</v>
      </c>
      <c r="G347" s="36">
        <v>1106.1499999999996</v>
      </c>
      <c r="H347" s="36">
        <v>1209.3499999999999</v>
      </c>
      <c r="I347" s="36">
        <v>1229.4500000000003</v>
      </c>
      <c r="J347" s="36">
        <v>1260.95</v>
      </c>
      <c r="K347" s="31">
        <v>1197.95</v>
      </c>
      <c r="L347" s="31">
        <v>1146.3499999999999</v>
      </c>
      <c r="M347" s="31">
        <v>6.3612399999999996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191.65</v>
      </c>
      <c r="D348" s="36">
        <v>190.78333333333333</v>
      </c>
      <c r="E348" s="36">
        <v>187.86666666666667</v>
      </c>
      <c r="F348" s="36">
        <v>184.08333333333334</v>
      </c>
      <c r="G348" s="36">
        <v>181.16666666666669</v>
      </c>
      <c r="H348" s="36">
        <v>194.56666666666666</v>
      </c>
      <c r="I348" s="36">
        <v>197.48333333333335</v>
      </c>
      <c r="J348" s="36">
        <v>201.26666666666665</v>
      </c>
      <c r="K348" s="31">
        <v>193.7</v>
      </c>
      <c r="L348" s="31">
        <v>187</v>
      </c>
      <c r="M348" s="31">
        <v>222.19015999999999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3187.4</v>
      </c>
      <c r="D349" s="36">
        <v>3209.3666666666663</v>
      </c>
      <c r="E349" s="36">
        <v>3153.7333333333327</v>
      </c>
      <c r="F349" s="36">
        <v>3120.0666666666662</v>
      </c>
      <c r="G349" s="36">
        <v>3064.4333333333325</v>
      </c>
      <c r="H349" s="36">
        <v>3243.0333333333328</v>
      </c>
      <c r="I349" s="36">
        <v>3298.666666666667</v>
      </c>
      <c r="J349" s="36">
        <v>3332.333333333333</v>
      </c>
      <c r="K349" s="31">
        <v>3265</v>
      </c>
      <c r="L349" s="31">
        <v>3175.7</v>
      </c>
      <c r="M349" s="31">
        <v>1.3288800000000001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2354.9</v>
      </c>
      <c r="D350" s="36">
        <v>2375.1666666666665</v>
      </c>
      <c r="E350" s="36">
        <v>2324.7333333333331</v>
      </c>
      <c r="F350" s="36">
        <v>2294.5666666666666</v>
      </c>
      <c r="G350" s="36">
        <v>2244.1333333333332</v>
      </c>
      <c r="H350" s="36">
        <v>2405.333333333333</v>
      </c>
      <c r="I350" s="36">
        <v>2455.7666666666664</v>
      </c>
      <c r="J350" s="36">
        <v>2485.9333333333329</v>
      </c>
      <c r="K350" s="31">
        <v>2425.6</v>
      </c>
      <c r="L350" s="31">
        <v>2345</v>
      </c>
      <c r="M350" s="31">
        <v>25.329730000000001</v>
      </c>
      <c r="N350" s="1"/>
      <c r="O350" s="1"/>
    </row>
    <row r="351" spans="1:15" ht="12.75" customHeight="1">
      <c r="A351" s="33">
        <v>341</v>
      </c>
      <c r="B351" s="53" t="s">
        <v>446</v>
      </c>
      <c r="C351" s="31">
        <v>79.900000000000006</v>
      </c>
      <c r="D351" s="36">
        <v>80.066666666666663</v>
      </c>
      <c r="E351" s="36">
        <v>78.633333333333326</v>
      </c>
      <c r="F351" s="36">
        <v>77.36666666666666</v>
      </c>
      <c r="G351" s="36">
        <v>75.933333333333323</v>
      </c>
      <c r="H351" s="36">
        <v>81.333333333333329</v>
      </c>
      <c r="I351" s="36">
        <v>82.766666666666666</v>
      </c>
      <c r="J351" s="36">
        <v>84.033333333333331</v>
      </c>
      <c r="K351" s="31">
        <v>81.5</v>
      </c>
      <c r="L351" s="31">
        <v>78.8</v>
      </c>
      <c r="M351" s="31">
        <v>7.12425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598.29999999999995</v>
      </c>
      <c r="D352" s="36">
        <v>600.66666666666663</v>
      </c>
      <c r="E352" s="36">
        <v>591.63333333333321</v>
      </c>
      <c r="F352" s="36">
        <v>584.96666666666658</v>
      </c>
      <c r="G352" s="36">
        <v>575.93333333333317</v>
      </c>
      <c r="H352" s="36">
        <v>607.33333333333326</v>
      </c>
      <c r="I352" s="36">
        <v>616.36666666666679</v>
      </c>
      <c r="J352" s="36">
        <v>623.0333333333333</v>
      </c>
      <c r="K352" s="31">
        <v>609.70000000000005</v>
      </c>
      <c r="L352" s="31">
        <v>594</v>
      </c>
      <c r="M352" s="31">
        <v>6.8462899999999998</v>
      </c>
      <c r="N352" s="1"/>
      <c r="O352" s="1"/>
    </row>
    <row r="353" spans="1:15" ht="12.75" customHeight="1">
      <c r="A353" s="33">
        <v>343</v>
      </c>
      <c r="B353" s="53" t="s">
        <v>1040</v>
      </c>
      <c r="C353" s="31">
        <v>4840</v>
      </c>
      <c r="D353" s="36">
        <v>4830.6166666666659</v>
      </c>
      <c r="E353" s="36">
        <v>4774.8333333333321</v>
      </c>
      <c r="F353" s="36">
        <v>4709.6666666666661</v>
      </c>
      <c r="G353" s="36">
        <v>4653.8833333333323</v>
      </c>
      <c r="H353" s="36">
        <v>4895.7833333333319</v>
      </c>
      <c r="I353" s="36">
        <v>4951.5666666666666</v>
      </c>
      <c r="J353" s="36">
        <v>5016.7333333333318</v>
      </c>
      <c r="K353" s="31">
        <v>4886.3999999999996</v>
      </c>
      <c r="L353" s="31">
        <v>4765.45</v>
      </c>
      <c r="M353" s="31">
        <v>0.42559000000000002</v>
      </c>
      <c r="N353" s="1"/>
      <c r="O353" s="1"/>
    </row>
    <row r="354" spans="1:15" ht="12.75" customHeight="1">
      <c r="A354" s="33">
        <v>344</v>
      </c>
      <c r="B354" s="53" t="s">
        <v>447</v>
      </c>
      <c r="C354" s="31">
        <v>314.45</v>
      </c>
      <c r="D354" s="36">
        <v>313.3</v>
      </c>
      <c r="E354" s="36">
        <v>311.15000000000003</v>
      </c>
      <c r="F354" s="36">
        <v>307.85000000000002</v>
      </c>
      <c r="G354" s="36">
        <v>305.70000000000005</v>
      </c>
      <c r="H354" s="36">
        <v>316.60000000000002</v>
      </c>
      <c r="I354" s="36">
        <v>318.75</v>
      </c>
      <c r="J354" s="36">
        <v>322.05</v>
      </c>
      <c r="K354" s="31">
        <v>315.45</v>
      </c>
      <c r="L354" s="31">
        <v>310</v>
      </c>
      <c r="M354" s="31">
        <v>1.3889400000000001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1819.65</v>
      </c>
      <c r="D355" s="36">
        <v>1829.3333333333333</v>
      </c>
      <c r="E355" s="36">
        <v>1790.3166666666666</v>
      </c>
      <c r="F355" s="36">
        <v>1760.9833333333333</v>
      </c>
      <c r="G355" s="36">
        <v>1721.9666666666667</v>
      </c>
      <c r="H355" s="36">
        <v>1858.6666666666665</v>
      </c>
      <c r="I355" s="36">
        <v>1897.6833333333334</v>
      </c>
      <c r="J355" s="36">
        <v>1927.0166666666664</v>
      </c>
      <c r="K355" s="31">
        <v>1868.35</v>
      </c>
      <c r="L355" s="31">
        <v>1800</v>
      </c>
      <c r="M355" s="31">
        <v>12.36595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264.35000000000002</v>
      </c>
      <c r="D356" s="36">
        <v>265.26666666666665</v>
      </c>
      <c r="E356" s="36">
        <v>262.08333333333331</v>
      </c>
      <c r="F356" s="36">
        <v>259.81666666666666</v>
      </c>
      <c r="G356" s="36">
        <v>256.63333333333333</v>
      </c>
      <c r="H356" s="36">
        <v>267.5333333333333</v>
      </c>
      <c r="I356" s="36">
        <v>270.7166666666667</v>
      </c>
      <c r="J356" s="36">
        <v>272.98333333333329</v>
      </c>
      <c r="K356" s="31">
        <v>268.45</v>
      </c>
      <c r="L356" s="31">
        <v>263</v>
      </c>
      <c r="M356" s="31">
        <v>241.67379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635.70000000000005</v>
      </c>
      <c r="D357" s="36">
        <v>630.86666666666667</v>
      </c>
      <c r="E357" s="36">
        <v>622.93333333333339</v>
      </c>
      <c r="F357" s="36">
        <v>610.16666666666674</v>
      </c>
      <c r="G357" s="36">
        <v>602.23333333333346</v>
      </c>
      <c r="H357" s="36">
        <v>643.63333333333333</v>
      </c>
      <c r="I357" s="36">
        <v>651.56666666666649</v>
      </c>
      <c r="J357" s="36">
        <v>664.33333333333326</v>
      </c>
      <c r="K357" s="31">
        <v>638.79999999999995</v>
      </c>
      <c r="L357" s="31">
        <v>618.1</v>
      </c>
      <c r="M357" s="31">
        <v>19.196650000000002</v>
      </c>
      <c r="N357" s="1"/>
      <c r="O357" s="1"/>
    </row>
    <row r="358" spans="1:15" ht="12.75" customHeight="1">
      <c r="A358" s="33">
        <v>348</v>
      </c>
      <c r="B358" s="53" t="s">
        <v>448</v>
      </c>
      <c r="C358" s="31">
        <v>1746.15</v>
      </c>
      <c r="D358" s="36">
        <v>1752.8</v>
      </c>
      <c r="E358" s="36">
        <v>1718.35</v>
      </c>
      <c r="F358" s="36">
        <v>1690.55</v>
      </c>
      <c r="G358" s="36">
        <v>1656.1</v>
      </c>
      <c r="H358" s="36">
        <v>1780.6</v>
      </c>
      <c r="I358" s="36">
        <v>1815.0500000000002</v>
      </c>
      <c r="J358" s="36">
        <v>1842.85</v>
      </c>
      <c r="K358" s="31">
        <v>1787.25</v>
      </c>
      <c r="L358" s="31">
        <v>1725</v>
      </c>
      <c r="M358" s="31">
        <v>6.8817399999999997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360.75</v>
      </c>
      <c r="D359" s="36">
        <v>371.84999999999997</v>
      </c>
      <c r="E359" s="36">
        <v>347.44999999999993</v>
      </c>
      <c r="F359" s="36">
        <v>334.15</v>
      </c>
      <c r="G359" s="36">
        <v>309.74999999999994</v>
      </c>
      <c r="H359" s="36">
        <v>385.14999999999992</v>
      </c>
      <c r="I359" s="36">
        <v>409.5499999999999</v>
      </c>
      <c r="J359" s="36">
        <v>422.84999999999991</v>
      </c>
      <c r="K359" s="31">
        <v>396.25</v>
      </c>
      <c r="L359" s="31">
        <v>358.55</v>
      </c>
      <c r="M359" s="31">
        <v>440.68826000000001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7454.95</v>
      </c>
      <c r="D360" s="36">
        <v>7440</v>
      </c>
      <c r="E360" s="36">
        <v>7383</v>
      </c>
      <c r="F360" s="36">
        <v>7311.05</v>
      </c>
      <c r="G360" s="36">
        <v>7254.05</v>
      </c>
      <c r="H360" s="36">
        <v>7511.95</v>
      </c>
      <c r="I360" s="36">
        <v>7568.95</v>
      </c>
      <c r="J360" s="36">
        <v>7640.9</v>
      </c>
      <c r="K360" s="31">
        <v>7497</v>
      </c>
      <c r="L360" s="31">
        <v>7368.05</v>
      </c>
      <c r="M360" s="31">
        <v>1.62147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1294.4000000000001</v>
      </c>
      <c r="D361" s="36">
        <v>1277.8666666666668</v>
      </c>
      <c r="E361" s="36">
        <v>1210.7333333333336</v>
      </c>
      <c r="F361" s="36">
        <v>1127.0666666666668</v>
      </c>
      <c r="G361" s="36">
        <v>1059.9333333333336</v>
      </c>
      <c r="H361" s="36">
        <v>1361.5333333333335</v>
      </c>
      <c r="I361" s="36">
        <v>1428.6666666666667</v>
      </c>
      <c r="J361" s="36">
        <v>1512.3333333333335</v>
      </c>
      <c r="K361" s="31">
        <v>1345</v>
      </c>
      <c r="L361" s="31">
        <v>1194.2</v>
      </c>
      <c r="M361" s="31">
        <v>387.66408999999999</v>
      </c>
      <c r="N361" s="1"/>
      <c r="O361" s="1"/>
    </row>
    <row r="362" spans="1:15" ht="12.75" customHeight="1">
      <c r="A362" s="33">
        <v>352</v>
      </c>
      <c r="B362" s="53" t="s">
        <v>449</v>
      </c>
      <c r="C362" s="31">
        <v>234.75</v>
      </c>
      <c r="D362" s="36">
        <v>236.63333333333333</v>
      </c>
      <c r="E362" s="36">
        <v>229.21666666666664</v>
      </c>
      <c r="F362" s="36">
        <v>223.68333333333331</v>
      </c>
      <c r="G362" s="36">
        <v>216.26666666666662</v>
      </c>
      <c r="H362" s="36">
        <v>242.16666666666666</v>
      </c>
      <c r="I362" s="36">
        <v>249.58333333333334</v>
      </c>
      <c r="J362" s="36">
        <v>255.11666666666667</v>
      </c>
      <c r="K362" s="31">
        <v>244.05</v>
      </c>
      <c r="L362" s="31">
        <v>231.1</v>
      </c>
      <c r="M362" s="31">
        <v>26.507930000000002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3539.7</v>
      </c>
      <c r="D363" s="36">
        <v>3543.0333333333333</v>
      </c>
      <c r="E363" s="36">
        <v>3508.0666666666666</v>
      </c>
      <c r="F363" s="36">
        <v>3476.4333333333334</v>
      </c>
      <c r="G363" s="36">
        <v>3441.4666666666667</v>
      </c>
      <c r="H363" s="36">
        <v>3574.6666666666665</v>
      </c>
      <c r="I363" s="36">
        <v>3609.6333333333328</v>
      </c>
      <c r="J363" s="36">
        <v>3641.2666666666664</v>
      </c>
      <c r="K363" s="31">
        <v>3578</v>
      </c>
      <c r="L363" s="31">
        <v>3511.4</v>
      </c>
      <c r="M363" s="31">
        <v>12.527469999999999</v>
      </c>
      <c r="N363" s="1"/>
      <c r="O363" s="1"/>
    </row>
    <row r="364" spans="1:15" ht="12.75" customHeight="1">
      <c r="A364" s="33">
        <v>354</v>
      </c>
      <c r="B364" s="53" t="s">
        <v>450</v>
      </c>
      <c r="C364" s="31">
        <v>722.9</v>
      </c>
      <c r="D364" s="36">
        <v>728.66666666666663</v>
      </c>
      <c r="E364" s="36">
        <v>711.23333333333323</v>
      </c>
      <c r="F364" s="36">
        <v>699.56666666666661</v>
      </c>
      <c r="G364" s="36">
        <v>682.13333333333321</v>
      </c>
      <c r="H364" s="36">
        <v>740.33333333333326</v>
      </c>
      <c r="I364" s="36">
        <v>757.76666666666665</v>
      </c>
      <c r="J364" s="36">
        <v>769.43333333333328</v>
      </c>
      <c r="K364" s="31">
        <v>746.1</v>
      </c>
      <c r="L364" s="31">
        <v>717</v>
      </c>
      <c r="M364" s="31">
        <v>15.608689999999999</v>
      </c>
      <c r="N364" s="1"/>
      <c r="O364" s="1"/>
    </row>
    <row r="365" spans="1:15" ht="12.75" customHeight="1">
      <c r="A365" s="33">
        <v>355</v>
      </c>
      <c r="B365" s="53" t="s">
        <v>451</v>
      </c>
      <c r="C365" s="31">
        <v>517.9</v>
      </c>
      <c r="D365" s="36">
        <v>520.31666666666672</v>
      </c>
      <c r="E365" s="36">
        <v>508.63333333333344</v>
      </c>
      <c r="F365" s="36">
        <v>499.36666666666673</v>
      </c>
      <c r="G365" s="36">
        <v>487.68333333333345</v>
      </c>
      <c r="H365" s="36">
        <v>529.58333333333348</v>
      </c>
      <c r="I365" s="36">
        <v>541.26666666666665</v>
      </c>
      <c r="J365" s="36">
        <v>550.53333333333342</v>
      </c>
      <c r="K365" s="31">
        <v>532</v>
      </c>
      <c r="L365" s="31">
        <v>511.05</v>
      </c>
      <c r="M365" s="31">
        <v>9.5979700000000001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1309.05</v>
      </c>
      <c r="D366" s="36">
        <v>1314.6666666666667</v>
      </c>
      <c r="E366" s="36">
        <v>1299.7833333333335</v>
      </c>
      <c r="F366" s="36">
        <v>1290.5166666666669</v>
      </c>
      <c r="G366" s="36">
        <v>1275.6333333333337</v>
      </c>
      <c r="H366" s="36">
        <v>1323.9333333333334</v>
      </c>
      <c r="I366" s="36">
        <v>1338.8166666666666</v>
      </c>
      <c r="J366" s="36">
        <v>1348.0833333333333</v>
      </c>
      <c r="K366" s="31">
        <v>1329.55</v>
      </c>
      <c r="L366" s="31">
        <v>1305.4000000000001</v>
      </c>
      <c r="M366" s="31">
        <v>2.5254599999999998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35954.699999999997</v>
      </c>
      <c r="D367" s="36">
        <v>36421.466666666667</v>
      </c>
      <c r="E367" s="36">
        <v>35264.283333333333</v>
      </c>
      <c r="F367" s="36">
        <v>34573.866666666669</v>
      </c>
      <c r="G367" s="36">
        <v>33416.683333333334</v>
      </c>
      <c r="H367" s="36">
        <v>37111.883333333331</v>
      </c>
      <c r="I367" s="36">
        <v>38269.066666666666</v>
      </c>
      <c r="J367" s="36">
        <v>38959.48333333333</v>
      </c>
      <c r="K367" s="31">
        <v>37578.65</v>
      </c>
      <c r="L367" s="31">
        <v>35731.050000000003</v>
      </c>
      <c r="M367" s="31">
        <v>0.59479000000000004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1430.1</v>
      </c>
      <c r="D368" s="36">
        <v>1428.0333333333335</v>
      </c>
      <c r="E368" s="36">
        <v>1411.0666666666671</v>
      </c>
      <c r="F368" s="36">
        <v>1392.0333333333335</v>
      </c>
      <c r="G368" s="36">
        <v>1375.0666666666671</v>
      </c>
      <c r="H368" s="36">
        <v>1447.0666666666671</v>
      </c>
      <c r="I368" s="36">
        <v>1464.0333333333338</v>
      </c>
      <c r="J368" s="36">
        <v>1483.0666666666671</v>
      </c>
      <c r="K368" s="31">
        <v>1445</v>
      </c>
      <c r="L368" s="31">
        <v>1409</v>
      </c>
      <c r="M368" s="31">
        <v>4.6617600000000001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3410.5</v>
      </c>
      <c r="D369" s="36">
        <v>3451.8166666666671</v>
      </c>
      <c r="E369" s="36">
        <v>3358.6833333333343</v>
      </c>
      <c r="F369" s="36">
        <v>3306.8666666666672</v>
      </c>
      <c r="G369" s="36">
        <v>3213.7333333333345</v>
      </c>
      <c r="H369" s="36">
        <v>3503.6333333333341</v>
      </c>
      <c r="I369" s="36">
        <v>3596.7666666666664</v>
      </c>
      <c r="J369" s="36">
        <v>3648.5833333333339</v>
      </c>
      <c r="K369" s="31">
        <v>3544.95</v>
      </c>
      <c r="L369" s="31">
        <v>3400</v>
      </c>
      <c r="M369" s="31">
        <v>8.9892599999999998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297.35000000000002</v>
      </c>
      <c r="D370" s="36">
        <v>295.91666666666669</v>
      </c>
      <c r="E370" s="36">
        <v>293.03333333333336</v>
      </c>
      <c r="F370" s="36">
        <v>288.7166666666667</v>
      </c>
      <c r="G370" s="36">
        <v>285.83333333333337</v>
      </c>
      <c r="H370" s="36">
        <v>300.23333333333335</v>
      </c>
      <c r="I370" s="36">
        <v>303.11666666666667</v>
      </c>
      <c r="J370" s="36">
        <v>307.43333333333334</v>
      </c>
      <c r="K370" s="31">
        <v>298.8</v>
      </c>
      <c r="L370" s="31">
        <v>291.60000000000002</v>
      </c>
      <c r="M370" s="31">
        <v>91.130830000000003</v>
      </c>
      <c r="N370" s="1"/>
      <c r="O370" s="1"/>
    </row>
    <row r="371" spans="1:15" ht="12.75" customHeight="1">
      <c r="A371" s="33">
        <v>361</v>
      </c>
      <c r="B371" s="53" t="s">
        <v>452</v>
      </c>
      <c r="C371" s="31">
        <v>3099.65</v>
      </c>
      <c r="D371" s="36">
        <v>3141.2333333333336</v>
      </c>
      <c r="E371" s="36">
        <v>2983.4666666666672</v>
      </c>
      <c r="F371" s="36">
        <v>2867.2833333333338</v>
      </c>
      <c r="G371" s="36">
        <v>2709.5166666666673</v>
      </c>
      <c r="H371" s="36">
        <v>3257.416666666667</v>
      </c>
      <c r="I371" s="36">
        <v>3415.1833333333334</v>
      </c>
      <c r="J371" s="36">
        <v>3531.3666666666668</v>
      </c>
      <c r="K371" s="31">
        <v>3299</v>
      </c>
      <c r="L371" s="31">
        <v>3025.05</v>
      </c>
      <c r="M371" s="31">
        <v>123.29402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2969.5</v>
      </c>
      <c r="D372" s="36">
        <v>2962.7833333333333</v>
      </c>
      <c r="E372" s="36">
        <v>2926.7166666666667</v>
      </c>
      <c r="F372" s="36">
        <v>2883.9333333333334</v>
      </c>
      <c r="G372" s="36">
        <v>2847.8666666666668</v>
      </c>
      <c r="H372" s="36">
        <v>3005.5666666666666</v>
      </c>
      <c r="I372" s="36">
        <v>3041.6333333333332</v>
      </c>
      <c r="J372" s="36">
        <v>3084.4166666666665</v>
      </c>
      <c r="K372" s="31">
        <v>2998.85</v>
      </c>
      <c r="L372" s="31">
        <v>2920</v>
      </c>
      <c r="M372" s="31">
        <v>12.373329999999999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794.85</v>
      </c>
      <c r="D373" s="36">
        <v>798.55000000000007</v>
      </c>
      <c r="E373" s="36">
        <v>787.30000000000018</v>
      </c>
      <c r="F373" s="36">
        <v>779.75000000000011</v>
      </c>
      <c r="G373" s="36">
        <v>768.50000000000023</v>
      </c>
      <c r="H373" s="36">
        <v>806.10000000000014</v>
      </c>
      <c r="I373" s="36">
        <v>817.34999999999991</v>
      </c>
      <c r="J373" s="36">
        <v>824.90000000000009</v>
      </c>
      <c r="K373" s="31">
        <v>809.8</v>
      </c>
      <c r="L373" s="31">
        <v>791</v>
      </c>
      <c r="M373" s="31">
        <v>10.631360000000001</v>
      </c>
      <c r="N373" s="1"/>
      <c r="O373" s="1"/>
    </row>
    <row r="374" spans="1:15" ht="12.75" customHeight="1">
      <c r="A374" s="33">
        <v>364</v>
      </c>
      <c r="B374" s="53" t="s">
        <v>453</v>
      </c>
      <c r="C374" s="31">
        <v>148.05000000000001</v>
      </c>
      <c r="D374" s="36">
        <v>147.85</v>
      </c>
      <c r="E374" s="36">
        <v>146.44999999999999</v>
      </c>
      <c r="F374" s="36">
        <v>144.85</v>
      </c>
      <c r="G374" s="36">
        <v>143.44999999999999</v>
      </c>
      <c r="H374" s="36">
        <v>149.44999999999999</v>
      </c>
      <c r="I374" s="36">
        <v>150.85000000000002</v>
      </c>
      <c r="J374" s="36">
        <v>152.44999999999999</v>
      </c>
      <c r="K374" s="31">
        <v>149.25</v>
      </c>
      <c r="L374" s="31">
        <v>146.25</v>
      </c>
      <c r="M374" s="31">
        <v>38.164610000000003</v>
      </c>
      <c r="N374" s="1"/>
      <c r="O374" s="1"/>
    </row>
    <row r="375" spans="1:15" ht="12.75" customHeight="1">
      <c r="A375" s="33">
        <v>365</v>
      </c>
      <c r="B375" s="53" t="s">
        <v>454</v>
      </c>
      <c r="C375" s="31">
        <v>1802.25</v>
      </c>
      <c r="D375" s="36">
        <v>1791.8333333333333</v>
      </c>
      <c r="E375" s="36">
        <v>1765.6666666666665</v>
      </c>
      <c r="F375" s="36">
        <v>1729.0833333333333</v>
      </c>
      <c r="G375" s="36">
        <v>1702.9166666666665</v>
      </c>
      <c r="H375" s="36">
        <v>1828.4166666666665</v>
      </c>
      <c r="I375" s="36">
        <v>1854.583333333333</v>
      </c>
      <c r="J375" s="36">
        <v>1891.1666666666665</v>
      </c>
      <c r="K375" s="31">
        <v>1818</v>
      </c>
      <c r="L375" s="31">
        <v>1755.25</v>
      </c>
      <c r="M375" s="31">
        <v>0.35658000000000001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6741.65</v>
      </c>
      <c r="D376" s="36">
        <v>6738.4000000000005</v>
      </c>
      <c r="E376" s="36">
        <v>6624.8000000000011</v>
      </c>
      <c r="F376" s="36">
        <v>6507.9500000000007</v>
      </c>
      <c r="G376" s="36">
        <v>6394.3500000000013</v>
      </c>
      <c r="H376" s="36">
        <v>6855.2500000000009</v>
      </c>
      <c r="I376" s="36">
        <v>6968.8500000000013</v>
      </c>
      <c r="J376" s="36">
        <v>7085.7000000000007</v>
      </c>
      <c r="K376" s="31">
        <v>6852</v>
      </c>
      <c r="L376" s="31">
        <v>6621.55</v>
      </c>
      <c r="M376" s="31">
        <v>11.18735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449.1</v>
      </c>
      <c r="D377" s="36">
        <v>447.5333333333333</v>
      </c>
      <c r="E377" s="36">
        <v>442.66666666666663</v>
      </c>
      <c r="F377" s="36">
        <v>436.23333333333335</v>
      </c>
      <c r="G377" s="36">
        <v>431.36666666666667</v>
      </c>
      <c r="H377" s="36">
        <v>453.96666666666658</v>
      </c>
      <c r="I377" s="36">
        <v>458.83333333333326</v>
      </c>
      <c r="J377" s="36">
        <v>465.26666666666654</v>
      </c>
      <c r="K377" s="31">
        <v>452.4</v>
      </c>
      <c r="L377" s="31">
        <v>441.1</v>
      </c>
      <c r="M377" s="31">
        <v>8.0379699999999996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492.45</v>
      </c>
      <c r="D378" s="36">
        <v>494.73333333333335</v>
      </c>
      <c r="E378" s="36">
        <v>477.2166666666667</v>
      </c>
      <c r="F378" s="36">
        <v>461.98333333333335</v>
      </c>
      <c r="G378" s="36">
        <v>444.4666666666667</v>
      </c>
      <c r="H378" s="36">
        <v>509.9666666666667</v>
      </c>
      <c r="I378" s="36">
        <v>527.48333333333335</v>
      </c>
      <c r="J378" s="36">
        <v>542.7166666666667</v>
      </c>
      <c r="K378" s="31">
        <v>512.25</v>
      </c>
      <c r="L378" s="31">
        <v>479.5</v>
      </c>
      <c r="M378" s="31">
        <v>316.53901000000002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310</v>
      </c>
      <c r="D379" s="36">
        <v>309.06666666666666</v>
      </c>
      <c r="E379" s="36">
        <v>306.63333333333333</v>
      </c>
      <c r="F379" s="36">
        <v>303.26666666666665</v>
      </c>
      <c r="G379" s="36">
        <v>300.83333333333331</v>
      </c>
      <c r="H379" s="36">
        <v>312.43333333333334</v>
      </c>
      <c r="I379" s="36">
        <v>314.86666666666662</v>
      </c>
      <c r="J379" s="36">
        <v>318.23333333333335</v>
      </c>
      <c r="K379" s="31">
        <v>311.5</v>
      </c>
      <c r="L379" s="31">
        <v>305.7</v>
      </c>
      <c r="M379" s="31">
        <v>369.29442999999998</v>
      </c>
      <c r="N379" s="1"/>
      <c r="O379" s="1"/>
    </row>
    <row r="380" spans="1:15" ht="12.75" customHeight="1">
      <c r="A380" s="33">
        <v>370</v>
      </c>
      <c r="B380" s="53" t="s">
        <v>455</v>
      </c>
      <c r="C380" s="31">
        <v>522.04999999999995</v>
      </c>
      <c r="D380" s="36">
        <v>521.63333333333333</v>
      </c>
      <c r="E380" s="36">
        <v>504.4666666666667</v>
      </c>
      <c r="F380" s="36">
        <v>486.88333333333338</v>
      </c>
      <c r="G380" s="36">
        <v>469.71666666666675</v>
      </c>
      <c r="H380" s="36">
        <v>539.2166666666667</v>
      </c>
      <c r="I380" s="36">
        <v>556.38333333333344</v>
      </c>
      <c r="J380" s="36">
        <v>573.96666666666658</v>
      </c>
      <c r="K380" s="31">
        <v>538.79999999999995</v>
      </c>
      <c r="L380" s="31">
        <v>504.05</v>
      </c>
      <c r="M380" s="31">
        <v>87.398970000000006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1597.55</v>
      </c>
      <c r="D381" s="36">
        <v>1594.7666666666664</v>
      </c>
      <c r="E381" s="36">
        <v>1564.6333333333328</v>
      </c>
      <c r="F381" s="36">
        <v>1531.7166666666662</v>
      </c>
      <c r="G381" s="36">
        <v>1501.5833333333326</v>
      </c>
      <c r="H381" s="36">
        <v>1627.6833333333329</v>
      </c>
      <c r="I381" s="36">
        <v>1657.8166666666666</v>
      </c>
      <c r="J381" s="36">
        <v>1690.7333333333331</v>
      </c>
      <c r="K381" s="31">
        <v>1624.9</v>
      </c>
      <c r="L381" s="31">
        <v>1561.85</v>
      </c>
      <c r="M381" s="31">
        <v>15.29688</v>
      </c>
      <c r="N381" s="1"/>
      <c r="O381" s="1"/>
    </row>
    <row r="382" spans="1:15" ht="12.75" customHeight="1">
      <c r="A382" s="33">
        <v>372</v>
      </c>
      <c r="B382" s="53" t="s">
        <v>456</v>
      </c>
      <c r="C382" s="31">
        <v>610.04999999999995</v>
      </c>
      <c r="D382" s="36">
        <v>608.01666666666665</v>
      </c>
      <c r="E382" s="36">
        <v>603.0333333333333</v>
      </c>
      <c r="F382" s="36">
        <v>596.01666666666665</v>
      </c>
      <c r="G382" s="36">
        <v>591.0333333333333</v>
      </c>
      <c r="H382" s="36">
        <v>615.0333333333333</v>
      </c>
      <c r="I382" s="36">
        <v>620.01666666666665</v>
      </c>
      <c r="J382" s="36">
        <v>627.0333333333333</v>
      </c>
      <c r="K382" s="31">
        <v>613</v>
      </c>
      <c r="L382" s="31">
        <v>601</v>
      </c>
      <c r="M382" s="31">
        <v>0.46976000000000001</v>
      </c>
      <c r="N382" s="1"/>
      <c r="O382" s="1"/>
    </row>
    <row r="383" spans="1:15" ht="12.75" customHeight="1">
      <c r="A383" s="33">
        <v>373</v>
      </c>
      <c r="B383" s="53" t="s">
        <v>457</v>
      </c>
      <c r="C383" s="31">
        <v>149.94999999999999</v>
      </c>
      <c r="D383" s="36">
        <v>150.65</v>
      </c>
      <c r="E383" s="36">
        <v>147.55000000000001</v>
      </c>
      <c r="F383" s="36">
        <v>145.15</v>
      </c>
      <c r="G383" s="36">
        <v>142.05000000000001</v>
      </c>
      <c r="H383" s="36">
        <v>153.05000000000001</v>
      </c>
      <c r="I383" s="36">
        <v>156.14999999999998</v>
      </c>
      <c r="J383" s="36">
        <v>158.55000000000001</v>
      </c>
      <c r="K383" s="31">
        <v>153.75</v>
      </c>
      <c r="L383" s="31">
        <v>148.25</v>
      </c>
      <c r="M383" s="31">
        <v>2.8875600000000001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15971.45</v>
      </c>
      <c r="D384" s="36">
        <v>16003.816666666666</v>
      </c>
      <c r="E384" s="36">
        <v>15627.633333333331</v>
      </c>
      <c r="F384" s="36">
        <v>15283.816666666666</v>
      </c>
      <c r="G384" s="36">
        <v>14907.633333333331</v>
      </c>
      <c r="H384" s="36">
        <v>16347.633333333331</v>
      </c>
      <c r="I384" s="36">
        <v>16723.816666666666</v>
      </c>
      <c r="J384" s="36">
        <v>17067.633333333331</v>
      </c>
      <c r="K384" s="31">
        <v>16380</v>
      </c>
      <c r="L384" s="31">
        <v>15660</v>
      </c>
      <c r="M384" s="31">
        <v>9.3100000000000002E-2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129.44999999999999</v>
      </c>
      <c r="D385" s="36">
        <v>128.5</v>
      </c>
      <c r="E385" s="36">
        <v>127</v>
      </c>
      <c r="F385" s="36">
        <v>124.55</v>
      </c>
      <c r="G385" s="36">
        <v>123.05</v>
      </c>
      <c r="H385" s="36">
        <v>130.94999999999999</v>
      </c>
      <c r="I385" s="36">
        <v>132.44999999999999</v>
      </c>
      <c r="J385" s="36">
        <v>134.9</v>
      </c>
      <c r="K385" s="31">
        <v>130</v>
      </c>
      <c r="L385" s="31">
        <v>126.05</v>
      </c>
      <c r="M385" s="31">
        <v>743.03548000000001</v>
      </c>
      <c r="N385" s="1"/>
      <c r="O385" s="1"/>
    </row>
    <row r="386" spans="1:15" ht="12.75" customHeight="1">
      <c r="A386" s="33">
        <v>376</v>
      </c>
      <c r="B386" s="53" t="s">
        <v>458</v>
      </c>
      <c r="C386" s="31">
        <v>567.6</v>
      </c>
      <c r="D386" s="36">
        <v>569.4</v>
      </c>
      <c r="E386" s="36">
        <v>560.19999999999993</v>
      </c>
      <c r="F386" s="36">
        <v>552.79999999999995</v>
      </c>
      <c r="G386" s="36">
        <v>543.59999999999991</v>
      </c>
      <c r="H386" s="36">
        <v>576.79999999999995</v>
      </c>
      <c r="I386" s="36">
        <v>586</v>
      </c>
      <c r="J386" s="36">
        <v>593.4</v>
      </c>
      <c r="K386" s="31">
        <v>578.6</v>
      </c>
      <c r="L386" s="31">
        <v>562</v>
      </c>
      <c r="M386" s="31">
        <v>1.86754</v>
      </c>
      <c r="N386" s="1"/>
      <c r="O386" s="1"/>
    </row>
    <row r="387" spans="1:15" ht="12.75" customHeight="1">
      <c r="A387" s="33">
        <v>377</v>
      </c>
      <c r="B387" s="53" t="s">
        <v>1041</v>
      </c>
      <c r="C387" s="31">
        <v>1727.05</v>
      </c>
      <c r="D387" s="36">
        <v>1738.9166666666667</v>
      </c>
      <c r="E387" s="36">
        <v>1698.1333333333334</v>
      </c>
      <c r="F387" s="36">
        <v>1669.2166666666667</v>
      </c>
      <c r="G387" s="36">
        <v>1628.4333333333334</v>
      </c>
      <c r="H387" s="36">
        <v>1767.8333333333335</v>
      </c>
      <c r="I387" s="36">
        <v>1808.6166666666668</v>
      </c>
      <c r="J387" s="36">
        <v>1837.5333333333335</v>
      </c>
      <c r="K387" s="31">
        <v>1779.7</v>
      </c>
      <c r="L387" s="31">
        <v>1710</v>
      </c>
      <c r="M387" s="31">
        <v>8.2497500000000006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245.7</v>
      </c>
      <c r="D388" s="36">
        <v>245.33333333333334</v>
      </c>
      <c r="E388" s="36">
        <v>242.66666666666669</v>
      </c>
      <c r="F388" s="36">
        <v>239.63333333333335</v>
      </c>
      <c r="G388" s="36">
        <v>236.9666666666667</v>
      </c>
      <c r="H388" s="36">
        <v>248.36666666666667</v>
      </c>
      <c r="I388" s="36">
        <v>251.03333333333336</v>
      </c>
      <c r="J388" s="36">
        <v>254.06666666666666</v>
      </c>
      <c r="K388" s="31">
        <v>248</v>
      </c>
      <c r="L388" s="31">
        <v>242.3</v>
      </c>
      <c r="M388" s="31">
        <v>39.372459999999997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537.75</v>
      </c>
      <c r="D389" s="36">
        <v>540.41666666666663</v>
      </c>
      <c r="E389" s="36">
        <v>522.93333333333328</v>
      </c>
      <c r="F389" s="36">
        <v>508.11666666666667</v>
      </c>
      <c r="G389" s="36">
        <v>490.63333333333333</v>
      </c>
      <c r="H389" s="36">
        <v>555.23333333333323</v>
      </c>
      <c r="I389" s="36">
        <v>572.71666666666658</v>
      </c>
      <c r="J389" s="36">
        <v>587.53333333333319</v>
      </c>
      <c r="K389" s="31">
        <v>557.9</v>
      </c>
      <c r="L389" s="31">
        <v>525.6</v>
      </c>
      <c r="M389" s="31">
        <v>258.90354000000002</v>
      </c>
      <c r="N389" s="1"/>
      <c r="O389" s="1"/>
    </row>
    <row r="390" spans="1:15" ht="12.75" customHeight="1">
      <c r="A390" s="33">
        <v>380</v>
      </c>
      <c r="B390" s="53" t="s">
        <v>459</v>
      </c>
      <c r="C390" s="31">
        <v>707.15</v>
      </c>
      <c r="D390" s="36">
        <v>717.38333333333321</v>
      </c>
      <c r="E390" s="36">
        <v>690.81666666666638</v>
      </c>
      <c r="F390" s="36">
        <v>674.48333333333312</v>
      </c>
      <c r="G390" s="36">
        <v>647.91666666666629</v>
      </c>
      <c r="H390" s="36">
        <v>733.71666666666647</v>
      </c>
      <c r="I390" s="36">
        <v>760.2833333333333</v>
      </c>
      <c r="J390" s="36">
        <v>776.61666666666656</v>
      </c>
      <c r="K390" s="31">
        <v>743.95</v>
      </c>
      <c r="L390" s="31">
        <v>701.05</v>
      </c>
      <c r="M390" s="31">
        <v>9.11557</v>
      </c>
      <c r="N390" s="1"/>
      <c r="O390" s="1"/>
    </row>
    <row r="391" spans="1:15" ht="12.75" customHeight="1">
      <c r="A391" s="33">
        <v>381</v>
      </c>
      <c r="B391" s="53" t="s">
        <v>460</v>
      </c>
      <c r="C391" s="31">
        <v>697.95</v>
      </c>
      <c r="D391" s="36">
        <v>696.44999999999993</v>
      </c>
      <c r="E391" s="36">
        <v>683.59999999999991</v>
      </c>
      <c r="F391" s="36">
        <v>669.25</v>
      </c>
      <c r="G391" s="36">
        <v>656.4</v>
      </c>
      <c r="H391" s="36">
        <v>710.79999999999984</v>
      </c>
      <c r="I391" s="36">
        <v>723.65</v>
      </c>
      <c r="J391" s="36">
        <v>737.99999999999977</v>
      </c>
      <c r="K391" s="31">
        <v>709.3</v>
      </c>
      <c r="L391" s="31">
        <v>682.1</v>
      </c>
      <c r="M391" s="31">
        <v>11.61332</v>
      </c>
      <c r="N391" s="1"/>
      <c r="O391" s="1"/>
    </row>
    <row r="392" spans="1:15" ht="12.75" customHeight="1">
      <c r="A392" s="33">
        <v>382</v>
      </c>
      <c r="B392" s="53" t="s">
        <v>461</v>
      </c>
      <c r="C392" s="31">
        <v>1576.5</v>
      </c>
      <c r="D392" s="36">
        <v>1573.8</v>
      </c>
      <c r="E392" s="36">
        <v>1554.6999999999998</v>
      </c>
      <c r="F392" s="36">
        <v>1532.8999999999999</v>
      </c>
      <c r="G392" s="36">
        <v>1513.7999999999997</v>
      </c>
      <c r="H392" s="36">
        <v>1595.6</v>
      </c>
      <c r="I392" s="36">
        <v>1614.6999999999998</v>
      </c>
      <c r="J392" s="36">
        <v>1636.5</v>
      </c>
      <c r="K392" s="31">
        <v>1592.9</v>
      </c>
      <c r="L392" s="31">
        <v>1552</v>
      </c>
      <c r="M392" s="31">
        <v>2.8157100000000002</v>
      </c>
      <c r="N392" s="1"/>
      <c r="O392" s="1"/>
    </row>
    <row r="393" spans="1:15" ht="12.75" customHeight="1">
      <c r="A393" s="33">
        <v>383</v>
      </c>
      <c r="B393" s="53" t="s">
        <v>462</v>
      </c>
      <c r="C393" s="31">
        <v>381.7</v>
      </c>
      <c r="D393" s="36">
        <v>378.66666666666669</v>
      </c>
      <c r="E393" s="36">
        <v>369.93333333333339</v>
      </c>
      <c r="F393" s="36">
        <v>358.16666666666669</v>
      </c>
      <c r="G393" s="36">
        <v>349.43333333333339</v>
      </c>
      <c r="H393" s="36">
        <v>390.43333333333339</v>
      </c>
      <c r="I393" s="36">
        <v>399.16666666666663</v>
      </c>
      <c r="J393" s="36">
        <v>410.93333333333339</v>
      </c>
      <c r="K393" s="31">
        <v>387.4</v>
      </c>
      <c r="L393" s="31">
        <v>366.9</v>
      </c>
      <c r="M393" s="31">
        <v>308.97721999999999</v>
      </c>
      <c r="N393" s="1"/>
      <c r="O393" s="1"/>
    </row>
    <row r="394" spans="1:15" ht="12.75" customHeight="1">
      <c r="A394" s="33">
        <v>384</v>
      </c>
      <c r="B394" s="53" t="s">
        <v>1042</v>
      </c>
      <c r="C394" s="31">
        <v>413.95</v>
      </c>
      <c r="D394" s="36">
        <v>408.31666666666661</v>
      </c>
      <c r="E394" s="36">
        <v>400.28333333333319</v>
      </c>
      <c r="F394" s="36">
        <v>386.61666666666656</v>
      </c>
      <c r="G394" s="36">
        <v>378.58333333333314</v>
      </c>
      <c r="H394" s="36">
        <v>421.98333333333323</v>
      </c>
      <c r="I394" s="36">
        <v>430.01666666666665</v>
      </c>
      <c r="J394" s="36">
        <v>443.68333333333328</v>
      </c>
      <c r="K394" s="31">
        <v>416.35</v>
      </c>
      <c r="L394" s="31">
        <v>394.65</v>
      </c>
      <c r="M394" s="31">
        <v>31.052150000000001</v>
      </c>
      <c r="N394" s="1"/>
      <c r="O394" s="1"/>
    </row>
    <row r="395" spans="1:15" ht="12.75" customHeight="1">
      <c r="A395" s="33">
        <v>385</v>
      </c>
      <c r="B395" s="53" t="s">
        <v>463</v>
      </c>
      <c r="C395" s="31">
        <v>1300.7</v>
      </c>
      <c r="D395" s="36">
        <v>1278.5833333333333</v>
      </c>
      <c r="E395" s="36">
        <v>1244.2166666666665</v>
      </c>
      <c r="F395" s="36">
        <v>1187.7333333333331</v>
      </c>
      <c r="G395" s="36">
        <v>1153.3666666666663</v>
      </c>
      <c r="H395" s="36">
        <v>1335.0666666666666</v>
      </c>
      <c r="I395" s="36">
        <v>1369.4333333333334</v>
      </c>
      <c r="J395" s="36">
        <v>1425.9166666666667</v>
      </c>
      <c r="K395" s="31">
        <v>1312.95</v>
      </c>
      <c r="L395" s="31">
        <v>1222.0999999999999</v>
      </c>
      <c r="M395" s="31">
        <v>3.3114699999999999</v>
      </c>
      <c r="N395" s="1"/>
      <c r="O395" s="1"/>
    </row>
    <row r="396" spans="1:15" ht="12.75" customHeight="1">
      <c r="A396" s="33">
        <v>386</v>
      </c>
      <c r="B396" s="53" t="s">
        <v>464</v>
      </c>
      <c r="C396" s="31">
        <v>296.5</v>
      </c>
      <c r="D396" s="36">
        <v>293.65000000000003</v>
      </c>
      <c r="E396" s="36">
        <v>285.30000000000007</v>
      </c>
      <c r="F396" s="36">
        <v>274.10000000000002</v>
      </c>
      <c r="G396" s="36">
        <v>265.75000000000006</v>
      </c>
      <c r="H396" s="36">
        <v>304.85000000000008</v>
      </c>
      <c r="I396" s="36">
        <v>313.2000000000001</v>
      </c>
      <c r="J396" s="36">
        <v>324.40000000000009</v>
      </c>
      <c r="K396" s="31">
        <v>302</v>
      </c>
      <c r="L396" s="31">
        <v>282.45</v>
      </c>
      <c r="M396" s="31">
        <v>19.333410000000001</v>
      </c>
      <c r="N396" s="1"/>
      <c r="O396" s="1"/>
    </row>
    <row r="397" spans="1:15" ht="12.75" customHeight="1">
      <c r="A397" s="33">
        <v>387</v>
      </c>
      <c r="B397" s="53" t="s">
        <v>806</v>
      </c>
      <c r="C397" s="31">
        <v>666.15</v>
      </c>
      <c r="D397" s="36">
        <v>669.06666666666661</v>
      </c>
      <c r="E397" s="36">
        <v>656.83333333333326</v>
      </c>
      <c r="F397" s="36">
        <v>647.51666666666665</v>
      </c>
      <c r="G397" s="36">
        <v>635.2833333333333</v>
      </c>
      <c r="H397" s="36">
        <v>678.38333333333321</v>
      </c>
      <c r="I397" s="36">
        <v>690.61666666666656</v>
      </c>
      <c r="J397" s="36">
        <v>699.93333333333317</v>
      </c>
      <c r="K397" s="31">
        <v>681.3</v>
      </c>
      <c r="L397" s="31">
        <v>659.75</v>
      </c>
      <c r="M397" s="31">
        <v>4.8722700000000003</v>
      </c>
      <c r="N397" s="1"/>
      <c r="O397" s="1"/>
    </row>
    <row r="398" spans="1:15" ht="12.75" customHeight="1">
      <c r="A398" s="33">
        <v>388</v>
      </c>
      <c r="B398" s="53" t="s">
        <v>465</v>
      </c>
      <c r="C398" s="31">
        <v>154.1</v>
      </c>
      <c r="D398" s="36">
        <v>154.78333333333333</v>
      </c>
      <c r="E398" s="36">
        <v>151.41666666666666</v>
      </c>
      <c r="F398" s="36">
        <v>148.73333333333332</v>
      </c>
      <c r="G398" s="36">
        <v>145.36666666666665</v>
      </c>
      <c r="H398" s="36">
        <v>157.46666666666667</v>
      </c>
      <c r="I398" s="36">
        <v>160.83333333333334</v>
      </c>
      <c r="J398" s="36">
        <v>163.51666666666668</v>
      </c>
      <c r="K398" s="31">
        <v>158.15</v>
      </c>
      <c r="L398" s="31">
        <v>152.1</v>
      </c>
      <c r="M398" s="31">
        <v>30.156610000000001</v>
      </c>
      <c r="N398" s="1"/>
      <c r="O398" s="1"/>
    </row>
    <row r="399" spans="1:15" ht="12.75" customHeight="1">
      <c r="A399" s="33">
        <v>389</v>
      </c>
      <c r="B399" s="53" t="s">
        <v>466</v>
      </c>
      <c r="C399" s="31">
        <v>3404.1</v>
      </c>
      <c r="D399" s="36">
        <v>3364.75</v>
      </c>
      <c r="E399" s="36">
        <v>3264.35</v>
      </c>
      <c r="F399" s="36">
        <v>3124.6</v>
      </c>
      <c r="G399" s="36">
        <v>3024.2</v>
      </c>
      <c r="H399" s="36">
        <v>3504.5</v>
      </c>
      <c r="I399" s="36">
        <v>3604.8999999999996</v>
      </c>
      <c r="J399" s="36">
        <v>3744.65</v>
      </c>
      <c r="K399" s="31">
        <v>3465.15</v>
      </c>
      <c r="L399" s="31">
        <v>3225</v>
      </c>
      <c r="M399" s="31">
        <v>0.80130000000000001</v>
      </c>
      <c r="N399" s="1"/>
      <c r="O399" s="1"/>
    </row>
    <row r="400" spans="1:15" ht="12.75" customHeight="1">
      <c r="A400" s="33">
        <v>390</v>
      </c>
      <c r="B400" s="53" t="s">
        <v>467</v>
      </c>
      <c r="C400" s="31">
        <v>72.849999999999994</v>
      </c>
      <c r="D400" s="36">
        <v>73.533333333333331</v>
      </c>
      <c r="E400" s="36">
        <v>71.566666666666663</v>
      </c>
      <c r="F400" s="36">
        <v>70.283333333333331</v>
      </c>
      <c r="G400" s="36">
        <v>68.316666666666663</v>
      </c>
      <c r="H400" s="36">
        <v>74.816666666666663</v>
      </c>
      <c r="I400" s="36">
        <v>76.783333333333331</v>
      </c>
      <c r="J400" s="36">
        <v>78.066666666666663</v>
      </c>
      <c r="K400" s="31">
        <v>75.5</v>
      </c>
      <c r="L400" s="31">
        <v>72.25</v>
      </c>
      <c r="M400" s="31">
        <v>37.712569999999999</v>
      </c>
      <c r="N400" s="1"/>
      <c r="O400" s="1"/>
    </row>
    <row r="401" spans="1:15" ht="12.75" customHeight="1">
      <c r="A401" s="33">
        <v>391</v>
      </c>
      <c r="B401" s="53" t="s">
        <v>468</v>
      </c>
      <c r="C401" s="31">
        <v>2210.1999999999998</v>
      </c>
      <c r="D401" s="36">
        <v>2207.8833333333332</v>
      </c>
      <c r="E401" s="36">
        <v>2173.9166666666665</v>
      </c>
      <c r="F401" s="36">
        <v>2137.6333333333332</v>
      </c>
      <c r="G401" s="36">
        <v>2103.6666666666665</v>
      </c>
      <c r="H401" s="36">
        <v>2244.1666666666665</v>
      </c>
      <c r="I401" s="36">
        <v>2278.1333333333337</v>
      </c>
      <c r="J401" s="36">
        <v>2314.4166666666665</v>
      </c>
      <c r="K401" s="31">
        <v>2241.85</v>
      </c>
      <c r="L401" s="31">
        <v>2171.6</v>
      </c>
      <c r="M401" s="31">
        <v>2.44712</v>
      </c>
      <c r="N401" s="1"/>
      <c r="O401" s="1"/>
    </row>
    <row r="402" spans="1:15" ht="12.75" customHeight="1">
      <c r="A402" s="33">
        <v>392</v>
      </c>
      <c r="B402" s="53" t="s">
        <v>469</v>
      </c>
      <c r="C402" s="31">
        <v>198.15</v>
      </c>
      <c r="D402" s="36">
        <v>198.25</v>
      </c>
      <c r="E402" s="36">
        <v>196.55</v>
      </c>
      <c r="F402" s="36">
        <v>194.95000000000002</v>
      </c>
      <c r="G402" s="36">
        <v>193.25000000000003</v>
      </c>
      <c r="H402" s="36">
        <v>199.85</v>
      </c>
      <c r="I402" s="36">
        <v>201.54999999999998</v>
      </c>
      <c r="J402" s="36">
        <v>203.14999999999998</v>
      </c>
      <c r="K402" s="31">
        <v>199.95</v>
      </c>
      <c r="L402" s="31">
        <v>196.65</v>
      </c>
      <c r="M402" s="31">
        <v>14.458449999999999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2860.8</v>
      </c>
      <c r="D403" s="36">
        <v>2863.2666666666664</v>
      </c>
      <c r="E403" s="36">
        <v>2842.0333333333328</v>
      </c>
      <c r="F403" s="36">
        <v>2823.2666666666664</v>
      </c>
      <c r="G403" s="36">
        <v>2802.0333333333328</v>
      </c>
      <c r="H403" s="36">
        <v>2882.0333333333328</v>
      </c>
      <c r="I403" s="36">
        <v>2903.2666666666664</v>
      </c>
      <c r="J403" s="36">
        <v>2922.0333333333328</v>
      </c>
      <c r="K403" s="31">
        <v>2884.5</v>
      </c>
      <c r="L403" s="31">
        <v>2844.5</v>
      </c>
      <c r="M403" s="31">
        <v>155.34916000000001</v>
      </c>
      <c r="N403" s="1"/>
      <c r="O403" s="1"/>
    </row>
    <row r="404" spans="1:15" ht="12.75" customHeight="1">
      <c r="A404" s="33">
        <v>394</v>
      </c>
      <c r="B404" s="53" t="s">
        <v>470</v>
      </c>
      <c r="C404" s="31">
        <v>102.2</v>
      </c>
      <c r="D404" s="36">
        <v>100.95</v>
      </c>
      <c r="E404" s="36">
        <v>98.7</v>
      </c>
      <c r="F404" s="36">
        <v>95.2</v>
      </c>
      <c r="G404" s="36">
        <v>92.95</v>
      </c>
      <c r="H404" s="36">
        <v>104.45</v>
      </c>
      <c r="I404" s="36">
        <v>106.7</v>
      </c>
      <c r="J404" s="36">
        <v>110.2</v>
      </c>
      <c r="K404" s="31">
        <v>103.2</v>
      </c>
      <c r="L404" s="31">
        <v>97.45</v>
      </c>
      <c r="M404" s="31">
        <v>14.16399</v>
      </c>
      <c r="N404" s="1"/>
      <c r="O404" s="1"/>
    </row>
    <row r="405" spans="1:15" ht="12.75" customHeight="1">
      <c r="A405" s="33">
        <v>395</v>
      </c>
      <c r="B405" s="53" t="s">
        <v>471</v>
      </c>
      <c r="C405" s="31">
        <v>1476.5</v>
      </c>
      <c r="D405" s="36">
        <v>1463.8666666666668</v>
      </c>
      <c r="E405" s="36">
        <v>1402.7333333333336</v>
      </c>
      <c r="F405" s="36">
        <v>1328.9666666666667</v>
      </c>
      <c r="G405" s="36">
        <v>1267.8333333333335</v>
      </c>
      <c r="H405" s="36">
        <v>1537.6333333333337</v>
      </c>
      <c r="I405" s="36">
        <v>1598.7666666666669</v>
      </c>
      <c r="J405" s="36">
        <v>1672.5333333333338</v>
      </c>
      <c r="K405" s="31">
        <v>1525</v>
      </c>
      <c r="L405" s="31">
        <v>1390.1</v>
      </c>
      <c r="M405" s="31">
        <v>1.6819299999999999</v>
      </c>
      <c r="N405" s="1"/>
      <c r="O405" s="1"/>
    </row>
    <row r="406" spans="1:15" ht="12.75" customHeight="1">
      <c r="A406" s="33">
        <v>396</v>
      </c>
      <c r="B406" s="53" t="s">
        <v>1043</v>
      </c>
      <c r="C406" s="31">
        <v>81.2</v>
      </c>
      <c r="D406" s="36">
        <v>81.13333333333334</v>
      </c>
      <c r="E406" s="36">
        <v>80.566666666666677</v>
      </c>
      <c r="F406" s="36">
        <v>79.933333333333337</v>
      </c>
      <c r="G406" s="36">
        <v>79.366666666666674</v>
      </c>
      <c r="H406" s="36">
        <v>81.76666666666668</v>
      </c>
      <c r="I406" s="36">
        <v>82.333333333333343</v>
      </c>
      <c r="J406" s="36">
        <v>82.966666666666683</v>
      </c>
      <c r="K406" s="31">
        <v>81.7</v>
      </c>
      <c r="L406" s="31">
        <v>80.5</v>
      </c>
      <c r="M406" s="31">
        <v>11.902520000000001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692.1</v>
      </c>
      <c r="D407" s="36">
        <v>693.66666666666663</v>
      </c>
      <c r="E407" s="36">
        <v>687.43333333333328</v>
      </c>
      <c r="F407" s="36">
        <v>682.76666666666665</v>
      </c>
      <c r="G407" s="36">
        <v>676.5333333333333</v>
      </c>
      <c r="H407" s="36">
        <v>698.33333333333326</v>
      </c>
      <c r="I407" s="36">
        <v>704.56666666666661</v>
      </c>
      <c r="J407" s="36">
        <v>709.23333333333323</v>
      </c>
      <c r="K407" s="31">
        <v>699.9</v>
      </c>
      <c r="L407" s="31">
        <v>689</v>
      </c>
      <c r="M407" s="31">
        <v>16.41581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1386.4</v>
      </c>
      <c r="D408" s="36">
        <v>1386.7166666666665</v>
      </c>
      <c r="E408" s="36">
        <v>1372.2833333333328</v>
      </c>
      <c r="F408" s="36">
        <v>1358.1666666666663</v>
      </c>
      <c r="G408" s="36">
        <v>1343.7333333333327</v>
      </c>
      <c r="H408" s="36">
        <v>1400.833333333333</v>
      </c>
      <c r="I408" s="36">
        <v>1415.2666666666669</v>
      </c>
      <c r="J408" s="36">
        <v>1429.3833333333332</v>
      </c>
      <c r="K408" s="31">
        <v>1401.15</v>
      </c>
      <c r="L408" s="31">
        <v>1372.6</v>
      </c>
      <c r="M408" s="31">
        <v>25.590599999999998</v>
      </c>
      <c r="N408" s="1"/>
      <c r="O408" s="1"/>
    </row>
    <row r="409" spans="1:15" ht="12.75" customHeight="1">
      <c r="A409" s="33">
        <v>399</v>
      </c>
      <c r="B409" s="53" t="s">
        <v>472</v>
      </c>
      <c r="C409" s="31">
        <v>139.69999999999999</v>
      </c>
      <c r="D409" s="36">
        <v>137.91666666666666</v>
      </c>
      <c r="E409" s="36">
        <v>132.33333333333331</v>
      </c>
      <c r="F409" s="36">
        <v>124.96666666666667</v>
      </c>
      <c r="G409" s="36">
        <v>119.38333333333333</v>
      </c>
      <c r="H409" s="36">
        <v>145.2833333333333</v>
      </c>
      <c r="I409" s="36">
        <v>150.86666666666662</v>
      </c>
      <c r="J409" s="36">
        <v>158.23333333333329</v>
      </c>
      <c r="K409" s="31">
        <v>143.5</v>
      </c>
      <c r="L409" s="31">
        <v>130.55000000000001</v>
      </c>
      <c r="M409" s="31">
        <v>309.17309</v>
      </c>
      <c r="N409" s="1"/>
      <c r="O409" s="1"/>
    </row>
    <row r="410" spans="1:15" ht="12.75" customHeight="1">
      <c r="A410" s="33">
        <v>400</v>
      </c>
      <c r="B410" s="53" t="s">
        <v>473</v>
      </c>
      <c r="C410" s="31">
        <v>5987.7</v>
      </c>
      <c r="D410" s="36">
        <v>6012.9666666666672</v>
      </c>
      <c r="E410" s="36">
        <v>5889.1333333333341</v>
      </c>
      <c r="F410" s="36">
        <v>5790.5666666666666</v>
      </c>
      <c r="G410" s="36">
        <v>5666.7333333333336</v>
      </c>
      <c r="H410" s="36">
        <v>6111.5333333333347</v>
      </c>
      <c r="I410" s="36">
        <v>6235.3666666666668</v>
      </c>
      <c r="J410" s="36">
        <v>6333.9333333333352</v>
      </c>
      <c r="K410" s="31">
        <v>6136.8</v>
      </c>
      <c r="L410" s="31">
        <v>5914.4</v>
      </c>
      <c r="M410" s="31">
        <v>0.58423999999999998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2211.35</v>
      </c>
      <c r="D411" s="36">
        <v>2209.3166666666666</v>
      </c>
      <c r="E411" s="36">
        <v>2184.4833333333331</v>
      </c>
      <c r="F411" s="36">
        <v>2157.6166666666663</v>
      </c>
      <c r="G411" s="36">
        <v>2132.7833333333328</v>
      </c>
      <c r="H411" s="36">
        <v>2236.1833333333334</v>
      </c>
      <c r="I411" s="36">
        <v>2261.0166666666673</v>
      </c>
      <c r="J411" s="36">
        <v>2287.8833333333337</v>
      </c>
      <c r="K411" s="31">
        <v>2234.15</v>
      </c>
      <c r="L411" s="31">
        <v>2182.4499999999998</v>
      </c>
      <c r="M411" s="31">
        <v>14.075609999999999</v>
      </c>
      <c r="N411" s="1"/>
      <c r="O411" s="1"/>
    </row>
    <row r="412" spans="1:15" ht="12.75" customHeight="1">
      <c r="A412" s="33">
        <v>402</v>
      </c>
      <c r="B412" s="53" t="s">
        <v>835</v>
      </c>
      <c r="C412" s="31">
        <v>1967.15</v>
      </c>
      <c r="D412" s="36">
        <v>1969.7</v>
      </c>
      <c r="E412" s="36">
        <v>1939.4</v>
      </c>
      <c r="F412" s="36">
        <v>1911.65</v>
      </c>
      <c r="G412" s="36">
        <v>1881.3500000000001</v>
      </c>
      <c r="H412" s="36">
        <v>1997.45</v>
      </c>
      <c r="I412" s="36">
        <v>2027.7499999999998</v>
      </c>
      <c r="J412" s="36">
        <v>2055.5</v>
      </c>
      <c r="K412" s="31">
        <v>2000</v>
      </c>
      <c r="L412" s="31">
        <v>1941.95</v>
      </c>
      <c r="M412" s="31">
        <v>0.16109999999999999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151.25</v>
      </c>
      <c r="D413" s="36">
        <v>152.73333333333332</v>
      </c>
      <c r="E413" s="36">
        <v>148.51666666666665</v>
      </c>
      <c r="F413" s="36">
        <v>145.78333333333333</v>
      </c>
      <c r="G413" s="36">
        <v>141.56666666666666</v>
      </c>
      <c r="H413" s="36">
        <v>155.46666666666664</v>
      </c>
      <c r="I413" s="36">
        <v>159.68333333333328</v>
      </c>
      <c r="J413" s="36">
        <v>162.41666666666663</v>
      </c>
      <c r="K413" s="31">
        <v>156.94999999999999</v>
      </c>
      <c r="L413" s="31">
        <v>150</v>
      </c>
      <c r="M413" s="31">
        <v>742.05447000000004</v>
      </c>
      <c r="N413" s="1"/>
      <c r="O413" s="1"/>
    </row>
    <row r="414" spans="1:15" ht="12.75" customHeight="1">
      <c r="A414" s="33">
        <v>404</v>
      </c>
      <c r="B414" s="53" t="s">
        <v>474</v>
      </c>
      <c r="C414" s="31">
        <v>8627.2999999999993</v>
      </c>
      <c r="D414" s="36">
        <v>8587.4333333333325</v>
      </c>
      <c r="E414" s="36">
        <v>8374.866666666665</v>
      </c>
      <c r="F414" s="36">
        <v>8122.4333333333325</v>
      </c>
      <c r="G414" s="36">
        <v>7909.866666666665</v>
      </c>
      <c r="H414" s="36">
        <v>8839.866666666665</v>
      </c>
      <c r="I414" s="36">
        <v>9052.4333333333343</v>
      </c>
      <c r="J414" s="36">
        <v>9304.866666666665</v>
      </c>
      <c r="K414" s="31">
        <v>8800</v>
      </c>
      <c r="L414" s="31">
        <v>8335</v>
      </c>
      <c r="M414" s="31">
        <v>0.28708</v>
      </c>
      <c r="N414" s="1"/>
      <c r="O414" s="1"/>
    </row>
    <row r="415" spans="1:15" ht="12.75" customHeight="1">
      <c r="A415" s="33">
        <v>405</v>
      </c>
      <c r="B415" s="53" t="s">
        <v>475</v>
      </c>
      <c r="C415" s="31">
        <v>1451.45</v>
      </c>
      <c r="D415" s="36">
        <v>1447.2333333333333</v>
      </c>
      <c r="E415" s="36">
        <v>1398.4666666666667</v>
      </c>
      <c r="F415" s="36">
        <v>1345.4833333333333</v>
      </c>
      <c r="G415" s="36">
        <v>1296.7166666666667</v>
      </c>
      <c r="H415" s="36">
        <v>1500.2166666666667</v>
      </c>
      <c r="I415" s="36">
        <v>1548.9833333333336</v>
      </c>
      <c r="J415" s="36">
        <v>1601.9666666666667</v>
      </c>
      <c r="K415" s="31">
        <v>1496</v>
      </c>
      <c r="L415" s="31">
        <v>1394.25</v>
      </c>
      <c r="M415" s="31">
        <v>2.7269299999999999</v>
      </c>
      <c r="N415" s="1"/>
      <c r="O415" s="1"/>
    </row>
    <row r="416" spans="1:15" ht="12.75" customHeight="1">
      <c r="A416" s="33">
        <v>406</v>
      </c>
      <c r="B416" s="53" t="s">
        <v>836</v>
      </c>
      <c r="C416" s="31">
        <v>502.65</v>
      </c>
      <c r="D416" s="36">
        <v>504.56666666666666</v>
      </c>
      <c r="E416" s="36">
        <v>496.18333333333328</v>
      </c>
      <c r="F416" s="36">
        <v>489.71666666666664</v>
      </c>
      <c r="G416" s="36">
        <v>481.33333333333326</v>
      </c>
      <c r="H416" s="36">
        <v>511.0333333333333</v>
      </c>
      <c r="I416" s="36">
        <v>519.41666666666663</v>
      </c>
      <c r="J416" s="36">
        <v>525.88333333333333</v>
      </c>
      <c r="K416" s="31">
        <v>512.95000000000005</v>
      </c>
      <c r="L416" s="31">
        <v>498.1</v>
      </c>
      <c r="M416" s="31">
        <v>5.5716400000000004</v>
      </c>
      <c r="N416" s="1"/>
      <c r="O416" s="1"/>
    </row>
    <row r="417" spans="1:15" ht="12.75" customHeight="1">
      <c r="A417" s="33">
        <v>407</v>
      </c>
      <c r="B417" s="53" t="s">
        <v>476</v>
      </c>
      <c r="C417" s="31">
        <v>4241.5</v>
      </c>
      <c r="D417" s="36">
        <v>4272.4833333333336</v>
      </c>
      <c r="E417" s="36">
        <v>4152.7666666666673</v>
      </c>
      <c r="F417" s="36">
        <v>4064.0333333333338</v>
      </c>
      <c r="G417" s="36">
        <v>3944.3166666666675</v>
      </c>
      <c r="H417" s="36">
        <v>4361.2166666666672</v>
      </c>
      <c r="I417" s="36">
        <v>4480.9333333333343</v>
      </c>
      <c r="J417" s="36">
        <v>4569.666666666667</v>
      </c>
      <c r="K417" s="31">
        <v>4392.2</v>
      </c>
      <c r="L417" s="31">
        <v>4183.75</v>
      </c>
      <c r="M417" s="31">
        <v>1.79901</v>
      </c>
      <c r="N417" s="1"/>
      <c r="O417" s="1"/>
    </row>
    <row r="418" spans="1:15" ht="12.75" customHeight="1">
      <c r="A418" s="33">
        <v>408</v>
      </c>
      <c r="B418" s="53" t="s">
        <v>1044</v>
      </c>
      <c r="C418" s="31">
        <v>685.45</v>
      </c>
      <c r="D418" s="36">
        <v>694.6</v>
      </c>
      <c r="E418" s="36">
        <v>664.80000000000007</v>
      </c>
      <c r="F418" s="36">
        <v>644.15000000000009</v>
      </c>
      <c r="G418" s="36">
        <v>614.35000000000014</v>
      </c>
      <c r="H418" s="36">
        <v>715.25</v>
      </c>
      <c r="I418" s="36">
        <v>745.05</v>
      </c>
      <c r="J418" s="36">
        <v>765.69999999999993</v>
      </c>
      <c r="K418" s="31">
        <v>724.4</v>
      </c>
      <c r="L418" s="31">
        <v>673.95</v>
      </c>
      <c r="M418" s="31">
        <v>22.75217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24680.6</v>
      </c>
      <c r="D419" s="36">
        <v>24903.350000000002</v>
      </c>
      <c r="E419" s="36">
        <v>24381.700000000004</v>
      </c>
      <c r="F419" s="36">
        <v>24082.800000000003</v>
      </c>
      <c r="G419" s="36">
        <v>23561.150000000005</v>
      </c>
      <c r="H419" s="36">
        <v>25202.250000000004</v>
      </c>
      <c r="I419" s="36">
        <v>25723.900000000005</v>
      </c>
      <c r="J419" s="36">
        <v>26022.800000000003</v>
      </c>
      <c r="K419" s="31">
        <v>25425</v>
      </c>
      <c r="L419" s="31">
        <v>24604.45</v>
      </c>
      <c r="M419" s="31">
        <v>0.75751000000000002</v>
      </c>
      <c r="N419" s="1"/>
      <c r="O419" s="1"/>
    </row>
    <row r="420" spans="1:15" ht="12.75" customHeight="1">
      <c r="A420" s="33">
        <v>410</v>
      </c>
      <c r="B420" s="53" t="s">
        <v>477</v>
      </c>
      <c r="C420" s="31">
        <v>40.1</v>
      </c>
      <c r="D420" s="36">
        <v>40.15</v>
      </c>
      <c r="E420" s="36">
        <v>39.549999999999997</v>
      </c>
      <c r="F420" s="36">
        <v>39</v>
      </c>
      <c r="G420" s="36">
        <v>38.4</v>
      </c>
      <c r="H420" s="36">
        <v>40.699999999999996</v>
      </c>
      <c r="I420" s="36">
        <v>41.300000000000004</v>
      </c>
      <c r="J420" s="36">
        <v>41.849999999999994</v>
      </c>
      <c r="K420" s="31">
        <v>40.75</v>
      </c>
      <c r="L420" s="31">
        <v>39.6</v>
      </c>
      <c r="M420" s="31">
        <v>35.376539999999999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2354.0500000000002</v>
      </c>
      <c r="D421" s="36">
        <v>2351.6833333333329</v>
      </c>
      <c r="E421" s="36">
        <v>2316.016666666666</v>
      </c>
      <c r="F421" s="36">
        <v>2277.9833333333331</v>
      </c>
      <c r="G421" s="36">
        <v>2242.3166666666662</v>
      </c>
      <c r="H421" s="36">
        <v>2389.7166666666658</v>
      </c>
      <c r="I421" s="36">
        <v>2425.3833333333328</v>
      </c>
      <c r="J421" s="36">
        <v>2463.4166666666656</v>
      </c>
      <c r="K421" s="31">
        <v>2387.35</v>
      </c>
      <c r="L421" s="31">
        <v>2313.65</v>
      </c>
      <c r="M421" s="31">
        <v>25.832909999999998</v>
      </c>
      <c r="N421" s="1"/>
      <c r="O421" s="1"/>
    </row>
    <row r="422" spans="1:15" ht="12.75" customHeight="1">
      <c r="A422" s="33">
        <v>412</v>
      </c>
      <c r="B422" s="53" t="s">
        <v>478</v>
      </c>
      <c r="C422" s="31">
        <v>609.75</v>
      </c>
      <c r="D422" s="36">
        <v>612.63333333333333</v>
      </c>
      <c r="E422" s="36">
        <v>601.11666666666667</v>
      </c>
      <c r="F422" s="36">
        <v>592.48333333333335</v>
      </c>
      <c r="G422" s="36">
        <v>580.9666666666667</v>
      </c>
      <c r="H422" s="36">
        <v>621.26666666666665</v>
      </c>
      <c r="I422" s="36">
        <v>632.7833333333333</v>
      </c>
      <c r="J422" s="36">
        <v>641.41666666666663</v>
      </c>
      <c r="K422" s="31">
        <v>624.15</v>
      </c>
      <c r="L422" s="31">
        <v>604</v>
      </c>
      <c r="M422" s="31">
        <v>5.1482400000000004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6967.95</v>
      </c>
      <c r="D423" s="36">
        <v>6984.0333333333328</v>
      </c>
      <c r="E423" s="36">
        <v>6905.9666666666653</v>
      </c>
      <c r="F423" s="36">
        <v>6843.9833333333327</v>
      </c>
      <c r="G423" s="36">
        <v>6765.9166666666652</v>
      </c>
      <c r="H423" s="36">
        <v>7046.0166666666655</v>
      </c>
      <c r="I423" s="36">
        <v>7124.083333333333</v>
      </c>
      <c r="J423" s="36">
        <v>7186.0666666666657</v>
      </c>
      <c r="K423" s="31">
        <v>7062.1</v>
      </c>
      <c r="L423" s="31">
        <v>6922.05</v>
      </c>
      <c r="M423" s="31">
        <v>9.2531099999999995</v>
      </c>
      <c r="N423" s="1"/>
      <c r="O423" s="1"/>
    </row>
    <row r="424" spans="1:15" ht="12.75" customHeight="1">
      <c r="A424" s="33">
        <v>414</v>
      </c>
      <c r="B424" s="53" t="s">
        <v>1045</v>
      </c>
      <c r="C424" s="31">
        <v>1269.9000000000001</v>
      </c>
      <c r="D424" s="36">
        <v>1268.4166666666667</v>
      </c>
      <c r="E424" s="36">
        <v>1252.8333333333335</v>
      </c>
      <c r="F424" s="36">
        <v>1235.7666666666667</v>
      </c>
      <c r="G424" s="36">
        <v>1220.1833333333334</v>
      </c>
      <c r="H424" s="36">
        <v>1285.4833333333336</v>
      </c>
      <c r="I424" s="36">
        <v>1301.0666666666671</v>
      </c>
      <c r="J424" s="36">
        <v>1318.1333333333337</v>
      </c>
      <c r="K424" s="31">
        <v>1284</v>
      </c>
      <c r="L424" s="31">
        <v>1251.3499999999999</v>
      </c>
      <c r="M424" s="31">
        <v>4.8087600000000004</v>
      </c>
      <c r="N424" s="1"/>
      <c r="O424" s="1"/>
    </row>
    <row r="425" spans="1:15" ht="12.75" customHeight="1">
      <c r="A425" s="33">
        <v>415</v>
      </c>
      <c r="B425" s="53" t="s">
        <v>479</v>
      </c>
      <c r="C425" s="31">
        <v>1899.8</v>
      </c>
      <c r="D425" s="36">
        <v>1890.8333333333333</v>
      </c>
      <c r="E425" s="36">
        <v>1860.0666666666666</v>
      </c>
      <c r="F425" s="36">
        <v>1820.3333333333333</v>
      </c>
      <c r="G425" s="36">
        <v>1789.5666666666666</v>
      </c>
      <c r="H425" s="36">
        <v>1930.5666666666666</v>
      </c>
      <c r="I425" s="36">
        <v>1961.3333333333335</v>
      </c>
      <c r="J425" s="36">
        <v>2001.0666666666666</v>
      </c>
      <c r="K425" s="31">
        <v>1921.6</v>
      </c>
      <c r="L425" s="31">
        <v>1851.1</v>
      </c>
      <c r="M425" s="31">
        <v>1.32813</v>
      </c>
      <c r="N425" s="1"/>
      <c r="O425" s="1"/>
    </row>
    <row r="426" spans="1:15" ht="12.75" customHeight="1">
      <c r="A426" s="33">
        <v>416</v>
      </c>
      <c r="B426" s="53" t="s">
        <v>480</v>
      </c>
      <c r="C426" s="31">
        <v>9370.5</v>
      </c>
      <c r="D426" s="36">
        <v>9464.8833333333332</v>
      </c>
      <c r="E426" s="36">
        <v>9129.7666666666664</v>
      </c>
      <c r="F426" s="36">
        <v>8889.0333333333328</v>
      </c>
      <c r="G426" s="36">
        <v>8553.9166666666661</v>
      </c>
      <c r="H426" s="36">
        <v>9705.6166666666668</v>
      </c>
      <c r="I426" s="36">
        <v>10040.733333333332</v>
      </c>
      <c r="J426" s="36">
        <v>10281.466666666667</v>
      </c>
      <c r="K426" s="31">
        <v>9800</v>
      </c>
      <c r="L426" s="31">
        <v>9224.15</v>
      </c>
      <c r="M426" s="31">
        <v>34.799370000000003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651.1</v>
      </c>
      <c r="D427" s="36">
        <v>641.56666666666661</v>
      </c>
      <c r="E427" s="36">
        <v>626.13333333333321</v>
      </c>
      <c r="F427" s="36">
        <v>601.16666666666663</v>
      </c>
      <c r="G427" s="36">
        <v>585.73333333333323</v>
      </c>
      <c r="H427" s="36">
        <v>666.53333333333319</v>
      </c>
      <c r="I427" s="36">
        <v>681.96666666666658</v>
      </c>
      <c r="J427" s="36">
        <v>706.93333333333317</v>
      </c>
      <c r="K427" s="31">
        <v>657</v>
      </c>
      <c r="L427" s="31">
        <v>616.6</v>
      </c>
      <c r="M427" s="31">
        <v>68.135760000000005</v>
      </c>
      <c r="N427" s="1"/>
      <c r="O427" s="1"/>
    </row>
    <row r="428" spans="1:15" ht="12.75" customHeight="1">
      <c r="A428" s="33">
        <v>418</v>
      </c>
      <c r="B428" s="53" t="s">
        <v>481</v>
      </c>
      <c r="C428" s="31">
        <v>515.25</v>
      </c>
      <c r="D428" s="36">
        <v>516.63333333333333</v>
      </c>
      <c r="E428" s="36">
        <v>508.26666666666665</v>
      </c>
      <c r="F428" s="36">
        <v>501.2833333333333</v>
      </c>
      <c r="G428" s="36">
        <v>492.91666666666663</v>
      </c>
      <c r="H428" s="36">
        <v>523.61666666666667</v>
      </c>
      <c r="I428" s="36">
        <v>531.98333333333323</v>
      </c>
      <c r="J428" s="36">
        <v>538.9666666666667</v>
      </c>
      <c r="K428" s="31">
        <v>525</v>
      </c>
      <c r="L428" s="31">
        <v>509.65</v>
      </c>
      <c r="M428" s="31">
        <v>5.8705299999999996</v>
      </c>
      <c r="N428" s="1"/>
      <c r="O428" s="1"/>
    </row>
    <row r="429" spans="1:15" ht="12.75" customHeight="1">
      <c r="A429" s="33">
        <v>419</v>
      </c>
      <c r="B429" s="53" t="s">
        <v>482</v>
      </c>
      <c r="C429" s="31">
        <v>520.6</v>
      </c>
      <c r="D429" s="36">
        <v>520.9666666666667</v>
      </c>
      <c r="E429" s="36">
        <v>514.73333333333335</v>
      </c>
      <c r="F429" s="36">
        <v>508.86666666666667</v>
      </c>
      <c r="G429" s="36">
        <v>502.63333333333333</v>
      </c>
      <c r="H429" s="36">
        <v>526.83333333333337</v>
      </c>
      <c r="I429" s="36">
        <v>533.06666666666672</v>
      </c>
      <c r="J429" s="36">
        <v>538.93333333333339</v>
      </c>
      <c r="K429" s="31">
        <v>527.20000000000005</v>
      </c>
      <c r="L429" s="31">
        <v>515.1</v>
      </c>
      <c r="M429" s="31">
        <v>11.15204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830.35</v>
      </c>
      <c r="D430" s="36">
        <v>827.48333333333323</v>
      </c>
      <c r="E430" s="36">
        <v>819.96666666666647</v>
      </c>
      <c r="F430" s="36">
        <v>809.58333333333326</v>
      </c>
      <c r="G430" s="36">
        <v>802.06666666666649</v>
      </c>
      <c r="H430" s="36">
        <v>837.86666666666645</v>
      </c>
      <c r="I430" s="36">
        <v>845.3833333333331</v>
      </c>
      <c r="J430" s="36">
        <v>855.76666666666642</v>
      </c>
      <c r="K430" s="31">
        <v>835</v>
      </c>
      <c r="L430" s="31">
        <v>817.1</v>
      </c>
      <c r="M430" s="31">
        <v>222.67336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158.5</v>
      </c>
      <c r="D431" s="36">
        <v>158.83333333333334</v>
      </c>
      <c r="E431" s="36">
        <v>156.41666666666669</v>
      </c>
      <c r="F431" s="36">
        <v>154.33333333333334</v>
      </c>
      <c r="G431" s="36">
        <v>151.91666666666669</v>
      </c>
      <c r="H431" s="36">
        <v>160.91666666666669</v>
      </c>
      <c r="I431" s="36">
        <v>163.33333333333337</v>
      </c>
      <c r="J431" s="36">
        <v>165.41666666666669</v>
      </c>
      <c r="K431" s="31">
        <v>161.25</v>
      </c>
      <c r="L431" s="31">
        <v>156.75</v>
      </c>
      <c r="M431" s="31">
        <v>232.60856999999999</v>
      </c>
      <c r="N431" s="1"/>
      <c r="O431" s="1"/>
    </row>
    <row r="432" spans="1:15" ht="12.75" customHeight="1">
      <c r="A432" s="33">
        <v>422</v>
      </c>
      <c r="B432" s="53" t="s">
        <v>483</v>
      </c>
      <c r="C432" s="31">
        <v>701.85</v>
      </c>
      <c r="D432" s="36">
        <v>705.6</v>
      </c>
      <c r="E432" s="36">
        <v>688.25</v>
      </c>
      <c r="F432" s="36">
        <v>674.65</v>
      </c>
      <c r="G432" s="36">
        <v>657.3</v>
      </c>
      <c r="H432" s="36">
        <v>719.2</v>
      </c>
      <c r="I432" s="36">
        <v>736.55000000000018</v>
      </c>
      <c r="J432" s="36">
        <v>750.15000000000009</v>
      </c>
      <c r="K432" s="31">
        <v>722.95</v>
      </c>
      <c r="L432" s="31">
        <v>692</v>
      </c>
      <c r="M432" s="31">
        <v>15.320460000000001</v>
      </c>
      <c r="N432" s="1"/>
      <c r="O432" s="1"/>
    </row>
    <row r="433" spans="1:15" ht="12.75" customHeight="1">
      <c r="A433" s="33">
        <v>423</v>
      </c>
      <c r="B433" s="53" t="s">
        <v>484</v>
      </c>
      <c r="C433" s="31">
        <v>126.55</v>
      </c>
      <c r="D433" s="36">
        <v>125.53333333333335</v>
      </c>
      <c r="E433" s="36">
        <v>124.06666666666669</v>
      </c>
      <c r="F433" s="36">
        <v>121.58333333333334</v>
      </c>
      <c r="G433" s="36">
        <v>120.11666666666669</v>
      </c>
      <c r="H433" s="36">
        <v>128.01666666666671</v>
      </c>
      <c r="I433" s="36">
        <v>129.48333333333335</v>
      </c>
      <c r="J433" s="36">
        <v>131.9666666666667</v>
      </c>
      <c r="K433" s="31">
        <v>127</v>
      </c>
      <c r="L433" s="31">
        <v>123.05</v>
      </c>
      <c r="M433" s="31">
        <v>14.529540000000001</v>
      </c>
      <c r="N433" s="1"/>
      <c r="O433" s="1"/>
    </row>
    <row r="434" spans="1:15" ht="12.75" customHeight="1">
      <c r="A434" s="33">
        <v>424</v>
      </c>
      <c r="B434" s="53" t="s">
        <v>485</v>
      </c>
      <c r="C434" s="31">
        <v>463.65</v>
      </c>
      <c r="D434" s="36">
        <v>468.23333333333335</v>
      </c>
      <c r="E434" s="36">
        <v>456.4666666666667</v>
      </c>
      <c r="F434" s="36">
        <v>449.28333333333336</v>
      </c>
      <c r="G434" s="36">
        <v>437.51666666666671</v>
      </c>
      <c r="H434" s="36">
        <v>475.41666666666669</v>
      </c>
      <c r="I434" s="36">
        <v>487.18333333333334</v>
      </c>
      <c r="J434" s="36">
        <v>494.36666666666667</v>
      </c>
      <c r="K434" s="31">
        <v>480</v>
      </c>
      <c r="L434" s="31">
        <v>461.05</v>
      </c>
      <c r="M434" s="31">
        <v>11.763809999999999</v>
      </c>
      <c r="N434" s="1"/>
      <c r="O434" s="1"/>
    </row>
    <row r="435" spans="1:15" ht="12.75" customHeight="1">
      <c r="A435" s="33">
        <v>425</v>
      </c>
      <c r="B435" s="53" t="s">
        <v>486</v>
      </c>
      <c r="C435" s="31">
        <v>205.85</v>
      </c>
      <c r="D435" s="36">
        <v>205.71666666666667</v>
      </c>
      <c r="E435" s="36">
        <v>202.63333333333333</v>
      </c>
      <c r="F435" s="36">
        <v>199.41666666666666</v>
      </c>
      <c r="G435" s="36">
        <v>196.33333333333331</v>
      </c>
      <c r="H435" s="36">
        <v>208.93333333333334</v>
      </c>
      <c r="I435" s="36">
        <v>212.01666666666665</v>
      </c>
      <c r="J435" s="36">
        <v>215.23333333333335</v>
      </c>
      <c r="K435" s="31">
        <v>208.8</v>
      </c>
      <c r="L435" s="31">
        <v>202.5</v>
      </c>
      <c r="M435" s="31">
        <v>3.2633399999999999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1459.8</v>
      </c>
      <c r="D436" s="36">
        <v>1459.7333333333333</v>
      </c>
      <c r="E436" s="36">
        <v>1440.0666666666666</v>
      </c>
      <c r="F436" s="36">
        <v>1420.3333333333333</v>
      </c>
      <c r="G436" s="36">
        <v>1400.6666666666665</v>
      </c>
      <c r="H436" s="36">
        <v>1479.4666666666667</v>
      </c>
      <c r="I436" s="36">
        <v>1499.1333333333332</v>
      </c>
      <c r="J436" s="36">
        <v>1518.8666666666668</v>
      </c>
      <c r="K436" s="31">
        <v>1479.4</v>
      </c>
      <c r="L436" s="31">
        <v>1440</v>
      </c>
      <c r="M436" s="31">
        <v>55.039239999999999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656.45</v>
      </c>
      <c r="D437" s="36">
        <v>662.6</v>
      </c>
      <c r="E437" s="36">
        <v>647.80000000000007</v>
      </c>
      <c r="F437" s="36">
        <v>639.15000000000009</v>
      </c>
      <c r="G437" s="36">
        <v>624.35000000000014</v>
      </c>
      <c r="H437" s="36">
        <v>671.25</v>
      </c>
      <c r="I437" s="36">
        <v>686.05</v>
      </c>
      <c r="J437" s="36">
        <v>694.69999999999993</v>
      </c>
      <c r="K437" s="31">
        <v>677.4</v>
      </c>
      <c r="L437" s="31">
        <v>653.95000000000005</v>
      </c>
      <c r="M437" s="31">
        <v>8.6704000000000008</v>
      </c>
      <c r="N437" s="1"/>
      <c r="O437" s="1"/>
    </row>
    <row r="438" spans="1:15" ht="12.75" customHeight="1">
      <c r="A438" s="33">
        <v>428</v>
      </c>
      <c r="B438" s="53" t="s">
        <v>487</v>
      </c>
      <c r="C438" s="31">
        <v>4287.55</v>
      </c>
      <c r="D438" s="36">
        <v>4338.5</v>
      </c>
      <c r="E438" s="36">
        <v>4033</v>
      </c>
      <c r="F438" s="36">
        <v>3778.45</v>
      </c>
      <c r="G438" s="36">
        <v>3472.95</v>
      </c>
      <c r="H438" s="36">
        <v>4593.05</v>
      </c>
      <c r="I438" s="36">
        <v>4898.55</v>
      </c>
      <c r="J438" s="36">
        <v>5153.1000000000004</v>
      </c>
      <c r="K438" s="31">
        <v>4644</v>
      </c>
      <c r="L438" s="31">
        <v>4083.95</v>
      </c>
      <c r="M438" s="31">
        <v>90.846500000000006</v>
      </c>
      <c r="N438" s="1"/>
      <c r="O438" s="1"/>
    </row>
    <row r="439" spans="1:15" ht="12.75" customHeight="1">
      <c r="A439" s="33">
        <v>429</v>
      </c>
      <c r="B439" s="53" t="s">
        <v>488</v>
      </c>
      <c r="C439" s="31">
        <v>1191.3499999999999</v>
      </c>
      <c r="D439" s="36">
        <v>1191.2333333333333</v>
      </c>
      <c r="E439" s="36">
        <v>1158.6666666666667</v>
      </c>
      <c r="F439" s="36">
        <v>1125.9833333333333</v>
      </c>
      <c r="G439" s="36">
        <v>1093.4166666666667</v>
      </c>
      <c r="H439" s="36">
        <v>1223.9166666666667</v>
      </c>
      <c r="I439" s="36">
        <v>1256.4833333333333</v>
      </c>
      <c r="J439" s="36">
        <v>1289.1666666666667</v>
      </c>
      <c r="K439" s="31">
        <v>1223.8</v>
      </c>
      <c r="L439" s="31">
        <v>1158.55</v>
      </c>
      <c r="M439" s="31">
        <v>13.7814</v>
      </c>
      <c r="N439" s="1"/>
      <c r="O439" s="1"/>
    </row>
    <row r="440" spans="1:15" ht="12.75" customHeight="1">
      <c r="A440" s="33">
        <v>430</v>
      </c>
      <c r="B440" s="53" t="s">
        <v>489</v>
      </c>
      <c r="C440" s="31">
        <v>471</v>
      </c>
      <c r="D440" s="36">
        <v>470.18333333333334</v>
      </c>
      <c r="E440" s="36">
        <v>452.36666666666667</v>
      </c>
      <c r="F440" s="36">
        <v>433.73333333333335</v>
      </c>
      <c r="G440" s="36">
        <v>415.91666666666669</v>
      </c>
      <c r="H440" s="36">
        <v>488.81666666666666</v>
      </c>
      <c r="I440" s="36">
        <v>506.63333333333338</v>
      </c>
      <c r="J440" s="36">
        <v>525.26666666666665</v>
      </c>
      <c r="K440" s="31">
        <v>488</v>
      </c>
      <c r="L440" s="31">
        <v>451.55</v>
      </c>
      <c r="M440" s="31">
        <v>16.356940000000002</v>
      </c>
      <c r="N440" s="1"/>
      <c r="O440" s="1"/>
    </row>
    <row r="441" spans="1:15" ht="12.75" customHeight="1">
      <c r="A441" s="33">
        <v>431</v>
      </c>
      <c r="B441" s="53" t="s">
        <v>490</v>
      </c>
      <c r="C441" s="31">
        <v>5277.6</v>
      </c>
      <c r="D441" s="36">
        <v>5355.1833333333334</v>
      </c>
      <c r="E441" s="36">
        <v>5124.416666666667</v>
      </c>
      <c r="F441" s="36">
        <v>4971.2333333333336</v>
      </c>
      <c r="G441" s="36">
        <v>4740.4666666666672</v>
      </c>
      <c r="H441" s="36">
        <v>5508.3666666666668</v>
      </c>
      <c r="I441" s="36">
        <v>5739.1333333333332</v>
      </c>
      <c r="J441" s="36">
        <v>5892.3166666666666</v>
      </c>
      <c r="K441" s="31">
        <v>5585.95</v>
      </c>
      <c r="L441" s="31">
        <v>5202</v>
      </c>
      <c r="M441" s="31">
        <v>8.8253400000000006</v>
      </c>
      <c r="N441" s="1"/>
      <c r="O441" s="1"/>
    </row>
    <row r="442" spans="1:15" ht="12.75" customHeight="1">
      <c r="A442" s="33">
        <v>432</v>
      </c>
      <c r="B442" s="53" t="s">
        <v>491</v>
      </c>
      <c r="C442" s="31">
        <v>617.29999999999995</v>
      </c>
      <c r="D442" s="36">
        <v>619.98333333333323</v>
      </c>
      <c r="E442" s="36">
        <v>599.31666666666649</v>
      </c>
      <c r="F442" s="36">
        <v>581.33333333333326</v>
      </c>
      <c r="G442" s="36">
        <v>560.66666666666652</v>
      </c>
      <c r="H442" s="36">
        <v>637.96666666666647</v>
      </c>
      <c r="I442" s="36">
        <v>658.63333333333321</v>
      </c>
      <c r="J442" s="36">
        <v>676.61666666666645</v>
      </c>
      <c r="K442" s="31">
        <v>640.65</v>
      </c>
      <c r="L442" s="31">
        <v>602</v>
      </c>
      <c r="M442" s="31">
        <v>9.0386699999999998</v>
      </c>
      <c r="N442" s="1"/>
      <c r="O442" s="1"/>
    </row>
    <row r="443" spans="1:15" ht="12.75" customHeight="1">
      <c r="A443" s="33">
        <v>433</v>
      </c>
      <c r="B443" s="53" t="s">
        <v>492</v>
      </c>
      <c r="C443" s="31">
        <v>47.65</v>
      </c>
      <c r="D443" s="36">
        <v>46.533333333333331</v>
      </c>
      <c r="E443" s="36">
        <v>45.416666666666664</v>
      </c>
      <c r="F443" s="36">
        <v>43.18333333333333</v>
      </c>
      <c r="G443" s="36">
        <v>42.066666666666663</v>
      </c>
      <c r="H443" s="36">
        <v>48.766666666666666</v>
      </c>
      <c r="I443" s="36">
        <v>49.88333333333334</v>
      </c>
      <c r="J443" s="36">
        <v>52.116666666666667</v>
      </c>
      <c r="K443" s="31">
        <v>47.65</v>
      </c>
      <c r="L443" s="31">
        <v>44.3</v>
      </c>
      <c r="M443" s="31">
        <v>1156.6551099999999</v>
      </c>
      <c r="N443" s="1"/>
      <c r="O443" s="1"/>
    </row>
    <row r="444" spans="1:15" ht="12.75" customHeight="1">
      <c r="A444" s="33">
        <v>434</v>
      </c>
      <c r="B444" s="53" t="s">
        <v>493</v>
      </c>
      <c r="C444" s="31">
        <v>574.75</v>
      </c>
      <c r="D444" s="36">
        <v>574.75</v>
      </c>
      <c r="E444" s="36">
        <v>574.75</v>
      </c>
      <c r="F444" s="36">
        <v>574.75</v>
      </c>
      <c r="G444" s="36">
        <v>574.75</v>
      </c>
      <c r="H444" s="36">
        <v>574.75</v>
      </c>
      <c r="I444" s="36">
        <v>574.75</v>
      </c>
      <c r="J444" s="36">
        <v>574.75</v>
      </c>
      <c r="K444" s="31">
        <v>574.75</v>
      </c>
      <c r="L444" s="31">
        <v>574.75</v>
      </c>
      <c r="M444" s="31">
        <v>5.8037200000000002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672.1</v>
      </c>
      <c r="D445" s="36">
        <v>673.83333333333337</v>
      </c>
      <c r="E445" s="36">
        <v>667.81666666666672</v>
      </c>
      <c r="F445" s="36">
        <v>663.5333333333333</v>
      </c>
      <c r="G445" s="36">
        <v>657.51666666666665</v>
      </c>
      <c r="H445" s="36">
        <v>678.11666666666679</v>
      </c>
      <c r="I445" s="36">
        <v>684.13333333333344</v>
      </c>
      <c r="J445" s="36">
        <v>688.41666666666686</v>
      </c>
      <c r="K445" s="31">
        <v>679.85</v>
      </c>
      <c r="L445" s="31">
        <v>669.55</v>
      </c>
      <c r="M445" s="31">
        <v>3.99363</v>
      </c>
      <c r="N445" s="1"/>
      <c r="O445" s="1"/>
    </row>
    <row r="446" spans="1:15" ht="12.75" customHeight="1">
      <c r="A446" s="33">
        <v>436</v>
      </c>
      <c r="B446" s="53" t="s">
        <v>837</v>
      </c>
      <c r="C446" s="31">
        <v>480.05</v>
      </c>
      <c r="D446" s="36">
        <v>479.10000000000008</v>
      </c>
      <c r="E446" s="36">
        <v>475.30000000000018</v>
      </c>
      <c r="F446" s="36">
        <v>470.55000000000013</v>
      </c>
      <c r="G446" s="36">
        <v>466.75000000000023</v>
      </c>
      <c r="H446" s="36">
        <v>483.85000000000014</v>
      </c>
      <c r="I446" s="36">
        <v>487.65</v>
      </c>
      <c r="J446" s="36">
        <v>492.40000000000009</v>
      </c>
      <c r="K446" s="31">
        <v>482.9</v>
      </c>
      <c r="L446" s="31">
        <v>474.35</v>
      </c>
      <c r="M446" s="31">
        <v>11.22</v>
      </c>
      <c r="N446" s="1"/>
      <c r="O446" s="1"/>
    </row>
    <row r="447" spans="1:15" ht="12.75" customHeight="1">
      <c r="A447" s="33">
        <v>437</v>
      </c>
      <c r="B447" s="53" t="s">
        <v>494</v>
      </c>
      <c r="C447" s="31">
        <v>42.05</v>
      </c>
      <c r="D447" s="36">
        <v>42.383333333333333</v>
      </c>
      <c r="E447" s="36">
        <v>41.566666666666663</v>
      </c>
      <c r="F447" s="36">
        <v>41.083333333333329</v>
      </c>
      <c r="G447" s="36">
        <v>40.266666666666659</v>
      </c>
      <c r="H447" s="36">
        <v>42.866666666666667</v>
      </c>
      <c r="I447" s="36">
        <v>43.683333333333344</v>
      </c>
      <c r="J447" s="36">
        <v>44.166666666666671</v>
      </c>
      <c r="K447" s="31">
        <v>43.2</v>
      </c>
      <c r="L447" s="31">
        <v>41.9</v>
      </c>
      <c r="M447" s="31">
        <v>31.553850000000001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2179.25</v>
      </c>
      <c r="D448" s="36">
        <v>2187.9333333333334</v>
      </c>
      <c r="E448" s="36">
        <v>2137.0666666666666</v>
      </c>
      <c r="F448" s="36">
        <v>2094.8833333333332</v>
      </c>
      <c r="G448" s="36">
        <v>2044.0166666666664</v>
      </c>
      <c r="H448" s="36">
        <v>2230.1166666666668</v>
      </c>
      <c r="I448" s="36">
        <v>2280.9833333333336</v>
      </c>
      <c r="J448" s="36">
        <v>2323.166666666667</v>
      </c>
      <c r="K448" s="31">
        <v>2238.8000000000002</v>
      </c>
      <c r="L448" s="31">
        <v>2145.75</v>
      </c>
      <c r="M448" s="31">
        <v>28.144220000000001</v>
      </c>
      <c r="N448" s="1"/>
      <c r="O448" s="1"/>
    </row>
    <row r="449" spans="1:15" ht="12.75" customHeight="1">
      <c r="A449" s="33">
        <v>439</v>
      </c>
      <c r="B449" s="53" t="s">
        <v>1046</v>
      </c>
      <c r="C449" s="31">
        <v>170.8</v>
      </c>
      <c r="D449" s="36">
        <v>171.26666666666665</v>
      </c>
      <c r="E449" s="36">
        <v>169.5333333333333</v>
      </c>
      <c r="F449" s="36">
        <v>168.26666666666665</v>
      </c>
      <c r="G449" s="36">
        <v>166.5333333333333</v>
      </c>
      <c r="H449" s="36">
        <v>172.5333333333333</v>
      </c>
      <c r="I449" s="36">
        <v>174.26666666666665</v>
      </c>
      <c r="J449" s="36">
        <v>175.5333333333333</v>
      </c>
      <c r="K449" s="31">
        <v>173</v>
      </c>
      <c r="L449" s="31">
        <v>170</v>
      </c>
      <c r="M449" s="31">
        <v>4.1289600000000002</v>
      </c>
      <c r="N449" s="1"/>
      <c r="O449" s="1"/>
    </row>
    <row r="450" spans="1:15" ht="12.75" customHeight="1">
      <c r="A450" s="33">
        <v>440</v>
      </c>
      <c r="B450" s="53" t="s">
        <v>1047</v>
      </c>
      <c r="C450" s="31">
        <v>455.95</v>
      </c>
      <c r="D450" s="36">
        <v>457.16666666666669</v>
      </c>
      <c r="E450" s="36">
        <v>451.78333333333336</v>
      </c>
      <c r="F450" s="36">
        <v>447.61666666666667</v>
      </c>
      <c r="G450" s="36">
        <v>442.23333333333335</v>
      </c>
      <c r="H450" s="36">
        <v>461.33333333333337</v>
      </c>
      <c r="I450" s="36">
        <v>466.7166666666667</v>
      </c>
      <c r="J450" s="36">
        <v>470.88333333333338</v>
      </c>
      <c r="K450" s="31">
        <v>462.55</v>
      </c>
      <c r="L450" s="31">
        <v>453</v>
      </c>
      <c r="M450" s="31">
        <v>0.72804000000000002</v>
      </c>
      <c r="N450" s="1"/>
      <c r="O450" s="1"/>
    </row>
    <row r="451" spans="1:15" ht="12.75" customHeight="1">
      <c r="A451" s="33">
        <v>441</v>
      </c>
      <c r="B451" s="53" t="s">
        <v>495</v>
      </c>
      <c r="C451" s="31">
        <v>918.35</v>
      </c>
      <c r="D451" s="36">
        <v>920.01666666666677</v>
      </c>
      <c r="E451" s="36">
        <v>908.83333333333348</v>
      </c>
      <c r="F451" s="36">
        <v>899.31666666666672</v>
      </c>
      <c r="G451" s="36">
        <v>888.13333333333344</v>
      </c>
      <c r="H451" s="36">
        <v>929.53333333333353</v>
      </c>
      <c r="I451" s="36">
        <v>940.7166666666667</v>
      </c>
      <c r="J451" s="36">
        <v>950.23333333333358</v>
      </c>
      <c r="K451" s="31">
        <v>931.2</v>
      </c>
      <c r="L451" s="31">
        <v>910.5</v>
      </c>
      <c r="M451" s="31">
        <v>3.06901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1030.1500000000001</v>
      </c>
      <c r="D452" s="36">
        <v>1037.7</v>
      </c>
      <c r="E452" s="36">
        <v>1019.45</v>
      </c>
      <c r="F452" s="36">
        <v>1008.75</v>
      </c>
      <c r="G452" s="36">
        <v>990.5</v>
      </c>
      <c r="H452" s="36">
        <v>1048.4000000000001</v>
      </c>
      <c r="I452" s="36">
        <v>1066.6500000000001</v>
      </c>
      <c r="J452" s="36">
        <v>1077.3500000000001</v>
      </c>
      <c r="K452" s="31">
        <v>1055.95</v>
      </c>
      <c r="L452" s="31">
        <v>1027</v>
      </c>
      <c r="M452" s="31">
        <v>13.06729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1778.3</v>
      </c>
      <c r="D453" s="36">
        <v>1774.6500000000003</v>
      </c>
      <c r="E453" s="36">
        <v>1765.3000000000006</v>
      </c>
      <c r="F453" s="36">
        <v>1752.3000000000004</v>
      </c>
      <c r="G453" s="36">
        <v>1742.9500000000007</v>
      </c>
      <c r="H453" s="36">
        <v>1787.6500000000005</v>
      </c>
      <c r="I453" s="36">
        <v>1797.0000000000005</v>
      </c>
      <c r="J453" s="36">
        <v>1810.0000000000005</v>
      </c>
      <c r="K453" s="31">
        <v>1784</v>
      </c>
      <c r="L453" s="31">
        <v>1761.65</v>
      </c>
      <c r="M453" s="31">
        <v>5.9293699999999996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3670.95</v>
      </c>
      <c r="D454" s="36">
        <v>3691.5</v>
      </c>
      <c r="E454" s="36">
        <v>3633.2</v>
      </c>
      <c r="F454" s="36">
        <v>3595.45</v>
      </c>
      <c r="G454" s="36">
        <v>3537.1499999999996</v>
      </c>
      <c r="H454" s="36">
        <v>3729.25</v>
      </c>
      <c r="I454" s="36">
        <v>3787.55</v>
      </c>
      <c r="J454" s="36">
        <v>3825.3</v>
      </c>
      <c r="K454" s="31">
        <v>3749.8</v>
      </c>
      <c r="L454" s="31">
        <v>3653.75</v>
      </c>
      <c r="M454" s="31">
        <v>109.568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1060.25</v>
      </c>
      <c r="D455" s="36">
        <v>1059.7833333333335</v>
      </c>
      <c r="E455" s="36">
        <v>1048.7666666666671</v>
      </c>
      <c r="F455" s="36">
        <v>1037.2833333333335</v>
      </c>
      <c r="G455" s="36">
        <v>1026.2666666666671</v>
      </c>
      <c r="H455" s="36">
        <v>1071.2666666666671</v>
      </c>
      <c r="I455" s="36">
        <v>1082.2833333333335</v>
      </c>
      <c r="J455" s="36">
        <v>1093.7666666666671</v>
      </c>
      <c r="K455" s="31">
        <v>1070.8</v>
      </c>
      <c r="L455" s="31">
        <v>1048.3</v>
      </c>
      <c r="M455" s="31">
        <v>47.87041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6944.35</v>
      </c>
      <c r="D456" s="36">
        <v>7030.45</v>
      </c>
      <c r="E456" s="36">
        <v>6816.9</v>
      </c>
      <c r="F456" s="36">
        <v>6689.45</v>
      </c>
      <c r="G456" s="36">
        <v>6475.9</v>
      </c>
      <c r="H456" s="36">
        <v>7157.9</v>
      </c>
      <c r="I456" s="36">
        <v>7371.4500000000007</v>
      </c>
      <c r="J456" s="36">
        <v>7498.9</v>
      </c>
      <c r="K456" s="31">
        <v>7244</v>
      </c>
      <c r="L456" s="31">
        <v>6903</v>
      </c>
      <c r="M456" s="31">
        <v>5.0654599999999999</v>
      </c>
      <c r="N456" s="1"/>
      <c r="O456" s="1"/>
    </row>
    <row r="457" spans="1:15" ht="12.75" customHeight="1">
      <c r="A457" s="33">
        <v>447</v>
      </c>
      <c r="B457" s="53" t="s">
        <v>496</v>
      </c>
      <c r="C457" s="31">
        <v>6419.65</v>
      </c>
      <c r="D457" s="36">
        <v>6458.2166666666672</v>
      </c>
      <c r="E457" s="36">
        <v>6346.4333333333343</v>
      </c>
      <c r="F457" s="36">
        <v>6273.2166666666672</v>
      </c>
      <c r="G457" s="36">
        <v>6161.4333333333343</v>
      </c>
      <c r="H457" s="36">
        <v>6531.4333333333343</v>
      </c>
      <c r="I457" s="36">
        <v>6643.2166666666672</v>
      </c>
      <c r="J457" s="36">
        <v>6716.4333333333343</v>
      </c>
      <c r="K457" s="31">
        <v>6570</v>
      </c>
      <c r="L457" s="31">
        <v>6385</v>
      </c>
      <c r="M457" s="31">
        <v>0.25552000000000002</v>
      </c>
      <c r="N457" s="1"/>
      <c r="O457" s="1"/>
    </row>
    <row r="458" spans="1:15" ht="12.75" customHeight="1">
      <c r="A458" s="33">
        <v>448</v>
      </c>
      <c r="B458" s="53" t="s">
        <v>497</v>
      </c>
      <c r="C458" s="31">
        <v>618.45000000000005</v>
      </c>
      <c r="D458" s="36">
        <v>620.48333333333323</v>
      </c>
      <c r="E458" s="36">
        <v>613.81666666666649</v>
      </c>
      <c r="F458" s="36">
        <v>609.18333333333328</v>
      </c>
      <c r="G458" s="36">
        <v>602.51666666666654</v>
      </c>
      <c r="H458" s="36">
        <v>625.11666666666645</v>
      </c>
      <c r="I458" s="36">
        <v>631.78333333333319</v>
      </c>
      <c r="J458" s="36">
        <v>636.4166666666664</v>
      </c>
      <c r="K458" s="31">
        <v>627.15</v>
      </c>
      <c r="L458" s="31">
        <v>615.85</v>
      </c>
      <c r="M458" s="31">
        <v>28.494240000000001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923</v>
      </c>
      <c r="D459" s="36">
        <v>926.7833333333333</v>
      </c>
      <c r="E459" s="36">
        <v>916.31666666666661</v>
      </c>
      <c r="F459" s="36">
        <v>909.63333333333333</v>
      </c>
      <c r="G459" s="36">
        <v>899.16666666666663</v>
      </c>
      <c r="H459" s="36">
        <v>933.46666666666658</v>
      </c>
      <c r="I459" s="36">
        <v>943.93333333333328</v>
      </c>
      <c r="J459" s="36">
        <v>950.61666666666656</v>
      </c>
      <c r="K459" s="31">
        <v>937.25</v>
      </c>
      <c r="L459" s="31">
        <v>920.1</v>
      </c>
      <c r="M459" s="31">
        <v>142.89102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436.75</v>
      </c>
      <c r="D460" s="36">
        <v>433.61666666666662</v>
      </c>
      <c r="E460" s="36">
        <v>428.53333333333325</v>
      </c>
      <c r="F460" s="36">
        <v>420.31666666666661</v>
      </c>
      <c r="G460" s="36">
        <v>415.23333333333323</v>
      </c>
      <c r="H460" s="36">
        <v>441.83333333333326</v>
      </c>
      <c r="I460" s="36">
        <v>446.91666666666663</v>
      </c>
      <c r="J460" s="36">
        <v>455.13333333333327</v>
      </c>
      <c r="K460" s="31">
        <v>438.7</v>
      </c>
      <c r="L460" s="31">
        <v>425.4</v>
      </c>
      <c r="M460" s="31">
        <v>152.8597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167.2</v>
      </c>
      <c r="D461" s="36">
        <v>166.38333333333333</v>
      </c>
      <c r="E461" s="36">
        <v>164.81666666666666</v>
      </c>
      <c r="F461" s="36">
        <v>162.43333333333334</v>
      </c>
      <c r="G461" s="36">
        <v>160.86666666666667</v>
      </c>
      <c r="H461" s="36">
        <v>168.76666666666665</v>
      </c>
      <c r="I461" s="36">
        <v>170.33333333333331</v>
      </c>
      <c r="J461" s="36">
        <v>172.71666666666664</v>
      </c>
      <c r="K461" s="31">
        <v>167.95</v>
      </c>
      <c r="L461" s="31">
        <v>164</v>
      </c>
      <c r="M461" s="31">
        <v>837.13847999999996</v>
      </c>
      <c r="N461" s="1"/>
      <c r="O461" s="1"/>
    </row>
    <row r="462" spans="1:15" ht="12.75" customHeight="1">
      <c r="A462" s="33">
        <v>452</v>
      </c>
      <c r="B462" s="53" t="s">
        <v>1048</v>
      </c>
      <c r="C462" s="31">
        <v>1030.2</v>
      </c>
      <c r="D462" s="36">
        <v>1036.6666666666667</v>
      </c>
      <c r="E462" s="36">
        <v>1017.3333333333335</v>
      </c>
      <c r="F462" s="36">
        <v>1004.4666666666667</v>
      </c>
      <c r="G462" s="36">
        <v>985.13333333333344</v>
      </c>
      <c r="H462" s="36">
        <v>1049.5333333333335</v>
      </c>
      <c r="I462" s="36">
        <v>1068.866666666667</v>
      </c>
      <c r="J462" s="36">
        <v>1081.7333333333336</v>
      </c>
      <c r="K462" s="31">
        <v>1056</v>
      </c>
      <c r="L462" s="31">
        <v>1023.8</v>
      </c>
      <c r="M462" s="31">
        <v>6.7679400000000003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74.599999999999994</v>
      </c>
      <c r="D463" s="36">
        <v>74.25</v>
      </c>
      <c r="E463" s="36">
        <v>73.55</v>
      </c>
      <c r="F463" s="36">
        <v>72.5</v>
      </c>
      <c r="G463" s="36">
        <v>71.8</v>
      </c>
      <c r="H463" s="36">
        <v>75.3</v>
      </c>
      <c r="I463" s="36">
        <v>75.999999999999986</v>
      </c>
      <c r="J463" s="36">
        <v>77.05</v>
      </c>
      <c r="K463" s="31">
        <v>74.95</v>
      </c>
      <c r="L463" s="31">
        <v>73.2</v>
      </c>
      <c r="M463" s="31">
        <v>20.108419999999999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1228.45</v>
      </c>
      <c r="D464" s="36">
        <v>1235.9166666666667</v>
      </c>
      <c r="E464" s="36">
        <v>1216.5833333333335</v>
      </c>
      <c r="F464" s="36">
        <v>1204.7166666666667</v>
      </c>
      <c r="G464" s="36">
        <v>1185.3833333333334</v>
      </c>
      <c r="H464" s="36">
        <v>1247.7833333333335</v>
      </c>
      <c r="I464" s="36">
        <v>1267.116666666667</v>
      </c>
      <c r="J464" s="36">
        <v>1278.9833333333336</v>
      </c>
      <c r="K464" s="31">
        <v>1255.25</v>
      </c>
      <c r="L464" s="31">
        <v>1224.05</v>
      </c>
      <c r="M464" s="31">
        <v>46.494489999999999</v>
      </c>
      <c r="N464" s="1"/>
      <c r="O464" s="1"/>
    </row>
    <row r="465" spans="1:15" ht="12.75" customHeight="1">
      <c r="A465" s="33">
        <v>455</v>
      </c>
      <c r="B465" s="53" t="s">
        <v>498</v>
      </c>
      <c r="C465" s="31">
        <v>1114.4000000000001</v>
      </c>
      <c r="D465" s="36">
        <v>1121.2</v>
      </c>
      <c r="E465" s="36">
        <v>1088.5</v>
      </c>
      <c r="F465" s="36">
        <v>1062.5999999999999</v>
      </c>
      <c r="G465" s="36">
        <v>1029.8999999999999</v>
      </c>
      <c r="H465" s="36">
        <v>1147.1000000000001</v>
      </c>
      <c r="I465" s="36">
        <v>1179.8000000000004</v>
      </c>
      <c r="J465" s="36">
        <v>1205.7000000000003</v>
      </c>
      <c r="K465" s="31">
        <v>1153.9000000000001</v>
      </c>
      <c r="L465" s="31">
        <v>1095.3</v>
      </c>
      <c r="M465" s="31">
        <v>6.0160799999999997</v>
      </c>
      <c r="N465" s="1"/>
      <c r="O465" s="1"/>
    </row>
    <row r="466" spans="1:15" ht="12.75" customHeight="1">
      <c r="A466" s="33">
        <v>456</v>
      </c>
      <c r="B466" s="53" t="s">
        <v>499</v>
      </c>
      <c r="C466" s="31">
        <v>228.75</v>
      </c>
      <c r="D466" s="36">
        <v>229.53333333333333</v>
      </c>
      <c r="E466" s="36">
        <v>225.76666666666665</v>
      </c>
      <c r="F466" s="36">
        <v>222.78333333333333</v>
      </c>
      <c r="G466" s="36">
        <v>219.01666666666665</v>
      </c>
      <c r="H466" s="36">
        <v>232.51666666666665</v>
      </c>
      <c r="I466" s="36">
        <v>236.28333333333336</v>
      </c>
      <c r="J466" s="36">
        <v>239.26666666666665</v>
      </c>
      <c r="K466" s="31">
        <v>233.3</v>
      </c>
      <c r="L466" s="31">
        <v>226.55</v>
      </c>
      <c r="M466" s="31">
        <v>6.9526500000000002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741.85</v>
      </c>
      <c r="D467" s="36">
        <v>743.33333333333337</v>
      </c>
      <c r="E467" s="36">
        <v>736.66666666666674</v>
      </c>
      <c r="F467" s="36">
        <v>731.48333333333335</v>
      </c>
      <c r="G467" s="36">
        <v>724.81666666666672</v>
      </c>
      <c r="H467" s="36">
        <v>748.51666666666677</v>
      </c>
      <c r="I467" s="36">
        <v>755.18333333333351</v>
      </c>
      <c r="J467" s="36">
        <v>760.36666666666679</v>
      </c>
      <c r="K467" s="31">
        <v>750</v>
      </c>
      <c r="L467" s="31">
        <v>738.15</v>
      </c>
      <c r="M467" s="31">
        <v>12.975099999999999</v>
      </c>
      <c r="N467" s="1"/>
      <c r="O467" s="1"/>
    </row>
    <row r="468" spans="1:15" ht="12.75" customHeight="1">
      <c r="A468" s="33">
        <v>458</v>
      </c>
      <c r="B468" s="53" t="s">
        <v>500</v>
      </c>
      <c r="C468" s="31">
        <v>5404.65</v>
      </c>
      <c r="D468" s="36">
        <v>5363.583333333333</v>
      </c>
      <c r="E468" s="36">
        <v>5163.1666666666661</v>
      </c>
      <c r="F468" s="36">
        <v>4921.6833333333334</v>
      </c>
      <c r="G468" s="36">
        <v>4721.2666666666664</v>
      </c>
      <c r="H468" s="36">
        <v>5605.0666666666657</v>
      </c>
      <c r="I468" s="36">
        <v>5805.4833333333318</v>
      </c>
      <c r="J468" s="36">
        <v>6046.9666666666653</v>
      </c>
      <c r="K468" s="31">
        <v>5564</v>
      </c>
      <c r="L468" s="31">
        <v>5122.1000000000004</v>
      </c>
      <c r="M468" s="31">
        <v>54.779229999999998</v>
      </c>
      <c r="N468" s="1"/>
      <c r="O468" s="1"/>
    </row>
    <row r="469" spans="1:15" ht="12.75" customHeight="1">
      <c r="A469" s="33">
        <v>459</v>
      </c>
      <c r="B469" s="53" t="s">
        <v>501</v>
      </c>
      <c r="C469" s="31">
        <v>3953.5</v>
      </c>
      <c r="D469" s="36">
        <v>3964.0666666666671</v>
      </c>
      <c r="E469" s="36">
        <v>3908.4333333333343</v>
      </c>
      <c r="F469" s="36">
        <v>3863.3666666666672</v>
      </c>
      <c r="G469" s="36">
        <v>3807.7333333333345</v>
      </c>
      <c r="H469" s="36">
        <v>4009.1333333333341</v>
      </c>
      <c r="I469" s="36">
        <v>4064.7666666666664</v>
      </c>
      <c r="J469" s="36">
        <v>4109.8333333333339</v>
      </c>
      <c r="K469" s="31">
        <v>4019.7</v>
      </c>
      <c r="L469" s="31">
        <v>3919</v>
      </c>
      <c r="M469" s="31">
        <v>1.2183999999999999</v>
      </c>
      <c r="N469" s="1"/>
      <c r="O469" s="1"/>
    </row>
    <row r="470" spans="1:15" ht="12.75" customHeight="1">
      <c r="A470" s="33">
        <v>460</v>
      </c>
      <c r="B470" s="53" t="s">
        <v>1049</v>
      </c>
      <c r="C470" s="31">
        <v>1415.7</v>
      </c>
      <c r="D470" s="36">
        <v>1402.8333333333333</v>
      </c>
      <c r="E470" s="36">
        <v>1355.6666666666665</v>
      </c>
      <c r="F470" s="36">
        <v>1295.6333333333332</v>
      </c>
      <c r="G470" s="36">
        <v>1248.4666666666665</v>
      </c>
      <c r="H470" s="36">
        <v>1462.8666666666666</v>
      </c>
      <c r="I470" s="36">
        <v>1510.0333333333331</v>
      </c>
      <c r="J470" s="36">
        <v>1570.0666666666666</v>
      </c>
      <c r="K470" s="31">
        <v>1450</v>
      </c>
      <c r="L470" s="31">
        <v>1342.8</v>
      </c>
      <c r="M470" s="31">
        <v>45.232199999999999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3241.9</v>
      </c>
      <c r="D471" s="36">
        <v>3262.4833333333336</v>
      </c>
      <c r="E471" s="36">
        <v>3196.166666666667</v>
      </c>
      <c r="F471" s="36">
        <v>3150.4333333333334</v>
      </c>
      <c r="G471" s="36">
        <v>3084.1166666666668</v>
      </c>
      <c r="H471" s="36">
        <v>3308.2166666666672</v>
      </c>
      <c r="I471" s="36">
        <v>3374.5333333333338</v>
      </c>
      <c r="J471" s="36">
        <v>3420.2666666666673</v>
      </c>
      <c r="K471" s="31">
        <v>3328.8</v>
      </c>
      <c r="L471" s="31">
        <v>3216.75</v>
      </c>
      <c r="M471" s="31">
        <v>25.242139999999999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2696.05</v>
      </c>
      <c r="D472" s="36">
        <v>2688.9666666666667</v>
      </c>
      <c r="E472" s="36">
        <v>2655.0833333333335</v>
      </c>
      <c r="F472" s="36">
        <v>2614.1166666666668</v>
      </c>
      <c r="G472" s="36">
        <v>2580.2333333333336</v>
      </c>
      <c r="H472" s="36">
        <v>2729.9333333333334</v>
      </c>
      <c r="I472" s="36">
        <v>2763.8166666666666</v>
      </c>
      <c r="J472" s="36">
        <v>2804.7833333333333</v>
      </c>
      <c r="K472" s="31">
        <v>2722.85</v>
      </c>
      <c r="L472" s="31">
        <v>2648</v>
      </c>
      <c r="M472" s="31">
        <v>10.019159999999999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1501.8</v>
      </c>
      <c r="D473" s="36">
        <v>1506.3</v>
      </c>
      <c r="E473" s="36">
        <v>1449.6</v>
      </c>
      <c r="F473" s="36">
        <v>1397.3999999999999</v>
      </c>
      <c r="G473" s="36">
        <v>1340.6999999999998</v>
      </c>
      <c r="H473" s="36">
        <v>1558.5</v>
      </c>
      <c r="I473" s="36">
        <v>1615.2000000000003</v>
      </c>
      <c r="J473" s="36">
        <v>1667.4</v>
      </c>
      <c r="K473" s="31">
        <v>1563</v>
      </c>
      <c r="L473" s="31">
        <v>1454.1</v>
      </c>
      <c r="M473" s="31">
        <v>239.92516000000001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4559.1499999999996</v>
      </c>
      <c r="D474" s="36">
        <v>4589.3499999999995</v>
      </c>
      <c r="E474" s="36">
        <v>4468.6999999999989</v>
      </c>
      <c r="F474" s="36">
        <v>4378.2499999999991</v>
      </c>
      <c r="G474" s="36">
        <v>4257.5999999999985</v>
      </c>
      <c r="H474" s="36">
        <v>4679.7999999999993</v>
      </c>
      <c r="I474" s="36">
        <v>4800.4499999999989</v>
      </c>
      <c r="J474" s="36">
        <v>4890.8999999999996</v>
      </c>
      <c r="K474" s="31">
        <v>4710</v>
      </c>
      <c r="L474" s="31">
        <v>4498.8999999999996</v>
      </c>
      <c r="M474" s="31">
        <v>30.050080000000001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36.5</v>
      </c>
      <c r="D475" s="36">
        <v>36.699999999999996</v>
      </c>
      <c r="E475" s="36">
        <v>36.199999999999989</v>
      </c>
      <c r="F475" s="36">
        <v>35.899999999999991</v>
      </c>
      <c r="G475" s="36">
        <v>35.399999999999984</v>
      </c>
      <c r="H475" s="36">
        <v>36.999999999999993</v>
      </c>
      <c r="I475" s="36">
        <v>37.500000000000007</v>
      </c>
      <c r="J475" s="36">
        <v>37.799999999999997</v>
      </c>
      <c r="K475" s="31">
        <v>37.200000000000003</v>
      </c>
      <c r="L475" s="31">
        <v>36.4</v>
      </c>
      <c r="M475" s="31">
        <v>57.512889999999999</v>
      </c>
      <c r="N475" s="1"/>
      <c r="O475" s="1"/>
    </row>
    <row r="476" spans="1:15" ht="12.75" customHeight="1">
      <c r="A476" s="33">
        <v>466</v>
      </c>
      <c r="B476" s="53" t="s">
        <v>503</v>
      </c>
      <c r="C476" s="31">
        <v>328.2</v>
      </c>
      <c r="D476" s="36">
        <v>327.98333333333335</v>
      </c>
      <c r="E476" s="36">
        <v>324.01666666666671</v>
      </c>
      <c r="F476" s="36">
        <v>319.83333333333337</v>
      </c>
      <c r="G476" s="36">
        <v>315.86666666666673</v>
      </c>
      <c r="H476" s="36">
        <v>332.16666666666669</v>
      </c>
      <c r="I476" s="36">
        <v>336.13333333333338</v>
      </c>
      <c r="J476" s="36">
        <v>340.31666666666666</v>
      </c>
      <c r="K476" s="31">
        <v>331.95</v>
      </c>
      <c r="L476" s="31">
        <v>323.8</v>
      </c>
      <c r="M476" s="31">
        <v>2.8037700000000001</v>
      </c>
      <c r="N476" s="1"/>
      <c r="O476" s="1"/>
    </row>
    <row r="477" spans="1:15" ht="12.75" customHeight="1">
      <c r="A477" s="33">
        <v>467</v>
      </c>
      <c r="B477" s="31" t="s">
        <v>504</v>
      </c>
      <c r="C477" s="36">
        <v>587.20000000000005</v>
      </c>
      <c r="D477" s="36">
        <v>590.38333333333333</v>
      </c>
      <c r="E477" s="36">
        <v>581.86666666666667</v>
      </c>
      <c r="F477" s="36">
        <v>576.5333333333333</v>
      </c>
      <c r="G477" s="36">
        <v>568.01666666666665</v>
      </c>
      <c r="H477" s="36">
        <v>595.7166666666667</v>
      </c>
      <c r="I477" s="36">
        <v>604.23333333333335</v>
      </c>
      <c r="J477" s="31">
        <v>609.56666666666672</v>
      </c>
      <c r="K477" s="31">
        <v>598.9</v>
      </c>
      <c r="L477" s="31">
        <v>585.04999999999995</v>
      </c>
      <c r="M477" s="53">
        <v>11.970940000000001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3576.85</v>
      </c>
      <c r="D478" s="36">
        <v>3613.7166666666667</v>
      </c>
      <c r="E478" s="36">
        <v>3463.1333333333332</v>
      </c>
      <c r="F478" s="36">
        <v>3349.4166666666665</v>
      </c>
      <c r="G478" s="36">
        <v>3198.833333333333</v>
      </c>
      <c r="H478" s="36">
        <v>3727.4333333333334</v>
      </c>
      <c r="I478" s="36">
        <v>3878.0166666666664</v>
      </c>
      <c r="J478" s="31">
        <v>3991.7333333333336</v>
      </c>
      <c r="K478" s="31">
        <v>3764.3</v>
      </c>
      <c r="L478" s="31">
        <v>3500</v>
      </c>
      <c r="M478" s="53">
        <v>7.80952</v>
      </c>
      <c r="N478" s="1"/>
      <c r="O478" s="1"/>
    </row>
    <row r="479" spans="1:15" ht="12.75" customHeight="1">
      <c r="A479" s="33">
        <v>469</v>
      </c>
      <c r="B479" s="31" t="s">
        <v>505</v>
      </c>
      <c r="C479" s="31">
        <v>56.95</v>
      </c>
      <c r="D479" s="36">
        <v>56.333333333333336</v>
      </c>
      <c r="E479" s="36">
        <v>55.216666666666669</v>
      </c>
      <c r="F479" s="36">
        <v>53.483333333333334</v>
      </c>
      <c r="G479" s="36">
        <v>52.366666666666667</v>
      </c>
      <c r="H479" s="36">
        <v>58.06666666666667</v>
      </c>
      <c r="I479" s="36">
        <v>59.18333333333333</v>
      </c>
      <c r="J479" s="36">
        <v>60.916666666666671</v>
      </c>
      <c r="K479" s="31">
        <v>57.45</v>
      </c>
      <c r="L479" s="31">
        <v>54.6</v>
      </c>
      <c r="M479" s="31">
        <v>202.07629</v>
      </c>
      <c r="N479" s="1"/>
      <c r="O479" s="1"/>
    </row>
    <row r="480" spans="1:15" ht="12.75" customHeight="1">
      <c r="A480" s="33">
        <v>470</v>
      </c>
      <c r="B480" s="31" t="s">
        <v>506</v>
      </c>
      <c r="C480" s="36">
        <v>850.25</v>
      </c>
      <c r="D480" s="36">
        <v>853.0333333333333</v>
      </c>
      <c r="E480" s="36">
        <v>828.86666666666656</v>
      </c>
      <c r="F480" s="36">
        <v>807.48333333333323</v>
      </c>
      <c r="G480" s="36">
        <v>783.31666666666649</v>
      </c>
      <c r="H480" s="36">
        <v>874.41666666666663</v>
      </c>
      <c r="I480" s="36">
        <v>898.58333333333337</v>
      </c>
      <c r="J480" s="31">
        <v>919.9666666666667</v>
      </c>
      <c r="K480" s="31">
        <v>877.2</v>
      </c>
      <c r="L480" s="31">
        <v>831.65</v>
      </c>
      <c r="M480" s="53">
        <v>8.86036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508.8</v>
      </c>
      <c r="D481" s="36">
        <v>511.18333333333339</v>
      </c>
      <c r="E481" s="36">
        <v>504.46666666666681</v>
      </c>
      <c r="F481" s="36">
        <v>500.13333333333344</v>
      </c>
      <c r="G481" s="36">
        <v>493.41666666666686</v>
      </c>
      <c r="H481" s="36">
        <v>515.51666666666677</v>
      </c>
      <c r="I481" s="36">
        <v>522.23333333333346</v>
      </c>
      <c r="J481" s="36">
        <v>526.56666666666672</v>
      </c>
      <c r="K481" s="31">
        <v>517.9</v>
      </c>
      <c r="L481" s="31">
        <v>506.85</v>
      </c>
      <c r="M481" s="31">
        <v>85.520129999999995</v>
      </c>
      <c r="N481" s="1"/>
      <c r="O481" s="1"/>
    </row>
    <row r="482" spans="1:15" ht="12.75" customHeight="1">
      <c r="A482" s="33">
        <v>472</v>
      </c>
      <c r="B482" s="31" t="s">
        <v>507</v>
      </c>
      <c r="C482" s="36">
        <v>908.65</v>
      </c>
      <c r="D482" s="36">
        <v>907.36666666666667</v>
      </c>
      <c r="E482" s="36">
        <v>901.58333333333337</v>
      </c>
      <c r="F482" s="36">
        <v>894.51666666666665</v>
      </c>
      <c r="G482" s="36">
        <v>888.73333333333335</v>
      </c>
      <c r="H482" s="36">
        <v>914.43333333333339</v>
      </c>
      <c r="I482" s="36">
        <v>920.2166666666667</v>
      </c>
      <c r="J482" s="36">
        <v>927.28333333333342</v>
      </c>
      <c r="K482" s="31">
        <v>913.15</v>
      </c>
      <c r="L482" s="31">
        <v>900.3</v>
      </c>
      <c r="M482" s="31">
        <v>1.4944500000000001</v>
      </c>
      <c r="N482" s="1"/>
      <c r="O482" s="1"/>
    </row>
    <row r="483" spans="1:15" ht="12.75" customHeight="1">
      <c r="A483" s="33">
        <v>473</v>
      </c>
      <c r="B483" s="31" t="s">
        <v>838</v>
      </c>
      <c r="C483" s="31">
        <v>49.75</v>
      </c>
      <c r="D483" s="36">
        <v>49.333333333333336</v>
      </c>
      <c r="E483" s="36">
        <v>48.416666666666671</v>
      </c>
      <c r="F483" s="36">
        <v>47.083333333333336</v>
      </c>
      <c r="G483" s="36">
        <v>46.166666666666671</v>
      </c>
      <c r="H483" s="36">
        <v>50.666666666666671</v>
      </c>
      <c r="I483" s="36">
        <v>51.583333333333343</v>
      </c>
      <c r="J483" s="36">
        <v>52.916666666666671</v>
      </c>
      <c r="K483" s="31">
        <v>50.25</v>
      </c>
      <c r="L483" s="31">
        <v>48</v>
      </c>
      <c r="M483" s="31">
        <v>151.40895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9915.5</v>
      </c>
      <c r="D484" s="36">
        <v>9915.1999999999989</v>
      </c>
      <c r="E484" s="36">
        <v>9750.3999999999978</v>
      </c>
      <c r="F484" s="36">
        <v>9585.2999999999993</v>
      </c>
      <c r="G484" s="36">
        <v>9420.4999999999982</v>
      </c>
      <c r="H484" s="36">
        <v>10080.299999999997</v>
      </c>
      <c r="I484" s="36">
        <v>10245.099999999997</v>
      </c>
      <c r="J484" s="36">
        <v>10410.199999999997</v>
      </c>
      <c r="K484" s="31">
        <v>10080</v>
      </c>
      <c r="L484" s="31">
        <v>9750.1</v>
      </c>
      <c r="M484" s="31">
        <v>7.9107200000000004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160.15</v>
      </c>
      <c r="D485" s="36">
        <v>156.91666666666666</v>
      </c>
      <c r="E485" s="36">
        <v>152.23333333333332</v>
      </c>
      <c r="F485" s="36">
        <v>144.31666666666666</v>
      </c>
      <c r="G485" s="36">
        <v>139.63333333333333</v>
      </c>
      <c r="H485" s="36">
        <v>164.83333333333331</v>
      </c>
      <c r="I485" s="36">
        <v>169.51666666666665</v>
      </c>
      <c r="J485" s="36">
        <v>177.43333333333331</v>
      </c>
      <c r="K485" s="31">
        <v>161.6</v>
      </c>
      <c r="L485" s="31">
        <v>149</v>
      </c>
      <c r="M485" s="31">
        <v>764.45028000000002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1860.4</v>
      </c>
      <c r="D486" s="36">
        <v>1859.25</v>
      </c>
      <c r="E486" s="36">
        <v>1841.7</v>
      </c>
      <c r="F486" s="36">
        <v>1823</v>
      </c>
      <c r="G486" s="36">
        <v>1805.45</v>
      </c>
      <c r="H486" s="36">
        <v>1877.95</v>
      </c>
      <c r="I486" s="36">
        <v>1895.5000000000002</v>
      </c>
      <c r="J486" s="36">
        <v>1914.2</v>
      </c>
      <c r="K486" s="31">
        <v>1876.8</v>
      </c>
      <c r="L486" s="31">
        <v>1840.55</v>
      </c>
      <c r="M486" s="31">
        <v>2.0519799999999999</v>
      </c>
      <c r="N486" s="1"/>
      <c r="O486" s="1"/>
    </row>
    <row r="487" spans="1:15" ht="12.75" customHeight="1">
      <c r="A487" s="33">
        <v>477</v>
      </c>
      <c r="B487" s="53" t="s">
        <v>172</v>
      </c>
      <c r="C487" s="31">
        <v>1159.4000000000001</v>
      </c>
      <c r="D487" s="36">
        <v>1164.2166666666669</v>
      </c>
      <c r="E487" s="36">
        <v>1148.4833333333338</v>
      </c>
      <c r="F487" s="36">
        <v>1137.5666666666668</v>
      </c>
      <c r="G487" s="36">
        <v>1121.8333333333337</v>
      </c>
      <c r="H487" s="36">
        <v>1175.1333333333339</v>
      </c>
      <c r="I487" s="36">
        <v>1190.866666666667</v>
      </c>
      <c r="J487" s="36">
        <v>1201.783333333334</v>
      </c>
      <c r="K487" s="31">
        <v>1179.95</v>
      </c>
      <c r="L487" s="31">
        <v>1153.3</v>
      </c>
      <c r="M487" s="31">
        <v>21.80048</v>
      </c>
      <c r="N487" s="1"/>
      <c r="O487" s="1"/>
    </row>
    <row r="488" spans="1:15" ht="12.75" customHeight="1">
      <c r="A488" s="33">
        <v>478</v>
      </c>
      <c r="B488" s="53" t="s">
        <v>839</v>
      </c>
      <c r="C488" s="36">
        <v>364.65</v>
      </c>
      <c r="D488" s="36">
        <v>362.26666666666665</v>
      </c>
      <c r="E488" s="36">
        <v>356.68333333333328</v>
      </c>
      <c r="F488" s="36">
        <v>348.71666666666664</v>
      </c>
      <c r="G488" s="36">
        <v>343.13333333333327</v>
      </c>
      <c r="H488" s="36">
        <v>370.23333333333329</v>
      </c>
      <c r="I488" s="36">
        <v>375.81666666666666</v>
      </c>
      <c r="J488" s="36">
        <v>383.7833333333333</v>
      </c>
      <c r="K488" s="31">
        <v>367.85</v>
      </c>
      <c r="L488" s="31">
        <v>354.3</v>
      </c>
      <c r="M488" s="31">
        <v>12.154909999999999</v>
      </c>
      <c r="N488" s="1"/>
      <c r="O488" s="1"/>
    </row>
    <row r="489" spans="1:15" ht="12.75" customHeight="1">
      <c r="A489" s="33">
        <v>479</v>
      </c>
      <c r="B489" s="53" t="s">
        <v>508</v>
      </c>
      <c r="C489" s="36">
        <v>370.4</v>
      </c>
      <c r="D489" s="36">
        <v>372.73333333333335</v>
      </c>
      <c r="E489" s="36">
        <v>365.66666666666669</v>
      </c>
      <c r="F489" s="36">
        <v>360.93333333333334</v>
      </c>
      <c r="G489" s="36">
        <v>353.86666666666667</v>
      </c>
      <c r="H489" s="36">
        <v>377.4666666666667</v>
      </c>
      <c r="I489" s="36">
        <v>384.5333333333333</v>
      </c>
      <c r="J489" s="36">
        <v>389.26666666666671</v>
      </c>
      <c r="K489" s="31">
        <v>379.8</v>
      </c>
      <c r="L489" s="31">
        <v>368</v>
      </c>
      <c r="M489" s="31">
        <v>4.1357699999999999</v>
      </c>
      <c r="N489" s="1"/>
      <c r="O489" s="1"/>
    </row>
    <row r="490" spans="1:15" ht="12.75" customHeight="1">
      <c r="A490" s="33">
        <v>480</v>
      </c>
      <c r="B490" s="53" t="s">
        <v>509</v>
      </c>
      <c r="C490" s="36">
        <v>486.55</v>
      </c>
      <c r="D490" s="36">
        <v>489.7166666666667</v>
      </c>
      <c r="E490" s="36">
        <v>481.83333333333337</v>
      </c>
      <c r="F490" s="36">
        <v>477.11666666666667</v>
      </c>
      <c r="G490" s="36">
        <v>469.23333333333335</v>
      </c>
      <c r="H490" s="36">
        <v>494.43333333333339</v>
      </c>
      <c r="I490" s="36">
        <v>502.31666666666672</v>
      </c>
      <c r="J490" s="36">
        <v>507.03333333333342</v>
      </c>
      <c r="K490" s="31">
        <v>497.6</v>
      </c>
      <c r="L490" s="31">
        <v>485</v>
      </c>
      <c r="M490" s="31">
        <v>2.3243299999999998</v>
      </c>
      <c r="N490" s="1"/>
      <c r="O490" s="1"/>
    </row>
    <row r="491" spans="1:15" ht="12.75" customHeight="1">
      <c r="A491" s="33">
        <v>481</v>
      </c>
      <c r="B491" s="53" t="s">
        <v>510</v>
      </c>
      <c r="C491" s="36">
        <v>338.2</v>
      </c>
      <c r="D491" s="36">
        <v>339.8</v>
      </c>
      <c r="E491" s="36">
        <v>335.6</v>
      </c>
      <c r="F491" s="36">
        <v>333</v>
      </c>
      <c r="G491" s="36">
        <v>328.8</v>
      </c>
      <c r="H491" s="36">
        <v>342.40000000000003</v>
      </c>
      <c r="I491" s="36">
        <v>346.59999999999997</v>
      </c>
      <c r="J491" s="36">
        <v>349.20000000000005</v>
      </c>
      <c r="K491" s="31">
        <v>344</v>
      </c>
      <c r="L491" s="31">
        <v>337.2</v>
      </c>
      <c r="M491" s="31">
        <v>2.8091300000000001</v>
      </c>
      <c r="N491" s="1"/>
      <c r="O491" s="1"/>
    </row>
    <row r="492" spans="1:15" ht="12.75" customHeight="1">
      <c r="A492" s="33">
        <v>482</v>
      </c>
      <c r="B492" s="53" t="s">
        <v>511</v>
      </c>
      <c r="C492" s="36">
        <v>452.05</v>
      </c>
      <c r="D492" s="36">
        <v>457.4666666666667</v>
      </c>
      <c r="E492" s="36">
        <v>440.18333333333339</v>
      </c>
      <c r="F492" s="36">
        <v>428.31666666666672</v>
      </c>
      <c r="G492" s="36">
        <v>411.03333333333342</v>
      </c>
      <c r="H492" s="36">
        <v>469.33333333333337</v>
      </c>
      <c r="I492" s="36">
        <v>486.61666666666667</v>
      </c>
      <c r="J492" s="36">
        <v>498.48333333333335</v>
      </c>
      <c r="K492" s="31">
        <v>474.75</v>
      </c>
      <c r="L492" s="31">
        <v>445.6</v>
      </c>
      <c r="M492" s="31">
        <v>11.664249999999999</v>
      </c>
      <c r="N492" s="1"/>
      <c r="O492" s="1"/>
    </row>
    <row r="493" spans="1:15" ht="12.75" customHeight="1">
      <c r="A493" s="33">
        <v>483</v>
      </c>
      <c r="B493" s="53" t="s">
        <v>512</v>
      </c>
      <c r="C493" s="36">
        <v>557.25</v>
      </c>
      <c r="D493" s="36">
        <v>552.80000000000007</v>
      </c>
      <c r="E493" s="36">
        <v>541.70000000000016</v>
      </c>
      <c r="F493" s="36">
        <v>526.15000000000009</v>
      </c>
      <c r="G493" s="36">
        <v>515.05000000000018</v>
      </c>
      <c r="H493" s="36">
        <v>568.35000000000014</v>
      </c>
      <c r="I493" s="36">
        <v>579.45000000000005</v>
      </c>
      <c r="J493" s="36">
        <v>595.00000000000011</v>
      </c>
      <c r="K493" s="31">
        <v>563.9</v>
      </c>
      <c r="L493" s="31">
        <v>537.25</v>
      </c>
      <c r="M493" s="31">
        <v>2.6045199999999999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1426.8</v>
      </c>
      <c r="D494" s="36">
        <v>1420.8333333333333</v>
      </c>
      <c r="E494" s="36">
        <v>1396.2166666666665</v>
      </c>
      <c r="F494" s="36">
        <v>1365.6333333333332</v>
      </c>
      <c r="G494" s="36">
        <v>1341.0166666666664</v>
      </c>
      <c r="H494" s="36">
        <v>1451.4166666666665</v>
      </c>
      <c r="I494" s="36">
        <v>1476.0333333333333</v>
      </c>
      <c r="J494" s="36">
        <v>1506.6166666666666</v>
      </c>
      <c r="K494" s="31">
        <v>1445.45</v>
      </c>
      <c r="L494" s="31">
        <v>1390.25</v>
      </c>
      <c r="M494" s="31">
        <v>46.3748</v>
      </c>
      <c r="N494" s="1"/>
      <c r="O494" s="1"/>
    </row>
    <row r="495" spans="1:15" ht="12.75" customHeight="1">
      <c r="A495" s="33">
        <v>485</v>
      </c>
      <c r="B495" s="53" t="s">
        <v>513</v>
      </c>
      <c r="C495" s="53">
        <v>1043.25</v>
      </c>
      <c r="D495" s="36">
        <v>1036.1333333333332</v>
      </c>
      <c r="E495" s="36">
        <v>997.31666666666638</v>
      </c>
      <c r="F495" s="36">
        <v>951.38333333333321</v>
      </c>
      <c r="G495" s="36">
        <v>912.56666666666638</v>
      </c>
      <c r="H495" s="36">
        <v>1082.0666666666664</v>
      </c>
      <c r="I495" s="36">
        <v>1120.883333333333</v>
      </c>
      <c r="J495" s="36">
        <v>1166.8166666666664</v>
      </c>
      <c r="K495" s="31">
        <v>1074.95</v>
      </c>
      <c r="L495" s="31">
        <v>990.2</v>
      </c>
      <c r="M495" s="31">
        <v>15.823169999999999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450</v>
      </c>
      <c r="D496" s="36">
        <v>448.61666666666662</v>
      </c>
      <c r="E496" s="36">
        <v>441.38333333333321</v>
      </c>
      <c r="F496" s="36">
        <v>432.76666666666659</v>
      </c>
      <c r="G496" s="36">
        <v>425.53333333333319</v>
      </c>
      <c r="H496" s="36">
        <v>457.23333333333323</v>
      </c>
      <c r="I496" s="36">
        <v>464.4666666666667</v>
      </c>
      <c r="J496" s="36">
        <v>473.08333333333326</v>
      </c>
      <c r="K496" s="31">
        <v>455.85</v>
      </c>
      <c r="L496" s="31">
        <v>440</v>
      </c>
      <c r="M496" s="31">
        <v>351.26841000000002</v>
      </c>
      <c r="N496" s="1"/>
      <c r="O496" s="1"/>
    </row>
    <row r="497" spans="1:15" ht="12.75" customHeight="1">
      <c r="A497" s="33">
        <v>487</v>
      </c>
      <c r="B497" s="53" t="s">
        <v>514</v>
      </c>
      <c r="C497" s="53">
        <v>813.6</v>
      </c>
      <c r="D497" s="36">
        <v>810.05000000000007</v>
      </c>
      <c r="E497" s="36">
        <v>801.15000000000009</v>
      </c>
      <c r="F497" s="36">
        <v>788.7</v>
      </c>
      <c r="G497" s="36">
        <v>779.80000000000007</v>
      </c>
      <c r="H497" s="36">
        <v>822.50000000000011</v>
      </c>
      <c r="I497" s="36">
        <v>831.4</v>
      </c>
      <c r="J497" s="36">
        <v>843.85000000000014</v>
      </c>
      <c r="K497" s="31">
        <v>818.95</v>
      </c>
      <c r="L497" s="31">
        <v>797.6</v>
      </c>
      <c r="M497" s="31">
        <v>1.7652099999999999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15.25</v>
      </c>
      <c r="D498" s="36">
        <v>15.116666666666667</v>
      </c>
      <c r="E498" s="36">
        <v>14.783333333333335</v>
      </c>
      <c r="F498" s="36">
        <v>14.316666666666668</v>
      </c>
      <c r="G498" s="36">
        <v>13.983333333333336</v>
      </c>
      <c r="H498" s="36">
        <v>15.583333333333334</v>
      </c>
      <c r="I498" s="36">
        <v>15.916666666666666</v>
      </c>
      <c r="J498" s="36">
        <v>16.383333333333333</v>
      </c>
      <c r="K498" s="31">
        <v>15.45</v>
      </c>
      <c r="L498" s="31">
        <v>14.65</v>
      </c>
      <c r="M498" s="31">
        <v>19133.850849999999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1359.7</v>
      </c>
      <c r="D499" s="36">
        <v>1366.1666666666667</v>
      </c>
      <c r="E499" s="36">
        <v>1345.5833333333335</v>
      </c>
      <c r="F499" s="36">
        <v>1331.4666666666667</v>
      </c>
      <c r="G499" s="36">
        <v>1310.8833333333334</v>
      </c>
      <c r="H499" s="36">
        <v>1380.2833333333335</v>
      </c>
      <c r="I499" s="36">
        <v>1400.866666666667</v>
      </c>
      <c r="J499" s="31">
        <v>1414.9833333333336</v>
      </c>
      <c r="K499" s="31">
        <v>1386.75</v>
      </c>
      <c r="L499" s="31">
        <v>1352.05</v>
      </c>
      <c r="M499" s="53">
        <v>17.379390000000001</v>
      </c>
      <c r="N499" s="1"/>
      <c r="O499" s="1"/>
    </row>
    <row r="500" spans="1:15" ht="12.75" customHeight="1">
      <c r="A500" s="33">
        <v>490</v>
      </c>
      <c r="B500" s="53" t="s">
        <v>515</v>
      </c>
      <c r="C500" s="36">
        <v>548.95000000000005</v>
      </c>
      <c r="D500" s="36">
        <v>559.65</v>
      </c>
      <c r="E500" s="36">
        <v>534.29999999999995</v>
      </c>
      <c r="F500" s="36">
        <v>519.65</v>
      </c>
      <c r="G500" s="36">
        <v>494.29999999999995</v>
      </c>
      <c r="H500" s="36">
        <v>574.29999999999995</v>
      </c>
      <c r="I500" s="36">
        <v>599.65000000000009</v>
      </c>
      <c r="J500" s="31">
        <v>614.29999999999995</v>
      </c>
      <c r="K500" s="31">
        <v>585</v>
      </c>
      <c r="L500" s="31">
        <v>545</v>
      </c>
      <c r="M500" s="53">
        <v>34.62247</v>
      </c>
      <c r="N500" s="1"/>
      <c r="O500" s="1"/>
    </row>
    <row r="501" spans="1:15" ht="12.75" customHeight="1">
      <c r="A501" s="33">
        <v>491</v>
      </c>
      <c r="B501" s="53" t="s">
        <v>840</v>
      </c>
      <c r="C501" s="53">
        <v>136.35</v>
      </c>
      <c r="D501" s="36">
        <v>137.29999999999998</v>
      </c>
      <c r="E501" s="36">
        <v>134.44999999999996</v>
      </c>
      <c r="F501" s="36">
        <v>132.54999999999998</v>
      </c>
      <c r="G501" s="36">
        <v>129.69999999999996</v>
      </c>
      <c r="H501" s="36">
        <v>139.19999999999996</v>
      </c>
      <c r="I501" s="36">
        <v>142.04999999999998</v>
      </c>
      <c r="J501" s="36">
        <v>143.94999999999996</v>
      </c>
      <c r="K501" s="31">
        <v>140.15</v>
      </c>
      <c r="L501" s="31">
        <v>135.4</v>
      </c>
      <c r="M501" s="31">
        <v>8.6143999999999998</v>
      </c>
      <c r="N501" s="1"/>
      <c r="O501" s="1"/>
    </row>
    <row r="502" spans="1:15" ht="12.75" customHeight="1">
      <c r="A502" s="33">
        <v>492</v>
      </c>
      <c r="B502" s="53" t="s">
        <v>516</v>
      </c>
      <c r="C502" s="53">
        <v>830.5</v>
      </c>
      <c r="D502" s="36">
        <v>837.36666666666667</v>
      </c>
      <c r="E502" s="36">
        <v>812.73333333333335</v>
      </c>
      <c r="F502" s="36">
        <v>794.9666666666667</v>
      </c>
      <c r="G502" s="36">
        <v>770.33333333333337</v>
      </c>
      <c r="H502" s="36">
        <v>855.13333333333333</v>
      </c>
      <c r="I502" s="36">
        <v>879.76666666666677</v>
      </c>
      <c r="J502" s="36">
        <v>897.5333333333333</v>
      </c>
      <c r="K502" s="31">
        <v>862</v>
      </c>
      <c r="L502" s="31">
        <v>819.6</v>
      </c>
      <c r="M502" s="31">
        <v>0.46795999999999999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1498.15</v>
      </c>
      <c r="D503" s="36">
        <v>1492.7</v>
      </c>
      <c r="E503" s="36">
        <v>1457.4</v>
      </c>
      <c r="F503" s="36">
        <v>1416.65</v>
      </c>
      <c r="G503" s="36">
        <v>1381.3500000000001</v>
      </c>
      <c r="H503" s="36">
        <v>1533.45</v>
      </c>
      <c r="I503" s="36">
        <v>1568.7499999999998</v>
      </c>
      <c r="J503" s="31">
        <v>1609.5</v>
      </c>
      <c r="K503" s="31">
        <v>1528</v>
      </c>
      <c r="L503" s="31">
        <v>1451.95</v>
      </c>
      <c r="M503" s="53">
        <v>1.2672000000000001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438.2</v>
      </c>
      <c r="D504" s="36">
        <v>438.61666666666662</v>
      </c>
      <c r="E504" s="36">
        <v>435.08333333333326</v>
      </c>
      <c r="F504" s="36">
        <v>431.96666666666664</v>
      </c>
      <c r="G504" s="36">
        <v>428.43333333333328</v>
      </c>
      <c r="H504" s="36">
        <v>441.73333333333323</v>
      </c>
      <c r="I504" s="36">
        <v>445.26666666666665</v>
      </c>
      <c r="J504" s="36">
        <v>448.38333333333321</v>
      </c>
      <c r="K504" s="31">
        <v>442.15</v>
      </c>
      <c r="L504" s="31">
        <v>435.5</v>
      </c>
      <c r="M504" s="31">
        <v>107.19002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23</v>
      </c>
      <c r="D505" s="200">
        <v>22.933333333333334</v>
      </c>
      <c r="E505" s="200">
        <v>22.466666666666669</v>
      </c>
      <c r="F505" s="200">
        <v>21.933333333333334</v>
      </c>
      <c r="G505" s="200">
        <v>21.466666666666669</v>
      </c>
      <c r="H505" s="200">
        <v>23.466666666666669</v>
      </c>
      <c r="I505" s="200">
        <v>23.93333333333333</v>
      </c>
      <c r="J505" s="200">
        <v>24.466666666666669</v>
      </c>
      <c r="K505" s="201">
        <v>23.4</v>
      </c>
      <c r="L505" s="201">
        <v>22.4</v>
      </c>
      <c r="M505" s="201">
        <v>3539.65112</v>
      </c>
      <c r="N505" s="1"/>
      <c r="O505" s="1"/>
    </row>
    <row r="506" spans="1:15" ht="12.75" customHeight="1">
      <c r="A506" s="33">
        <v>496</v>
      </c>
      <c r="B506" s="365" t="s">
        <v>517</v>
      </c>
      <c r="C506" s="365">
        <v>17410.900000000001</v>
      </c>
      <c r="D506" s="366">
        <v>16941.633333333335</v>
      </c>
      <c r="E506" s="366">
        <v>15983.26666666667</v>
      </c>
      <c r="F506" s="366">
        <v>14555.633333333335</v>
      </c>
      <c r="G506" s="366">
        <v>13597.26666666667</v>
      </c>
      <c r="H506" s="366">
        <v>18369.26666666667</v>
      </c>
      <c r="I506" s="366">
        <v>19327.633333333331</v>
      </c>
      <c r="J506" s="366">
        <v>20755.26666666667</v>
      </c>
      <c r="K506" s="367">
        <v>17900</v>
      </c>
      <c r="L506" s="367">
        <v>15514</v>
      </c>
      <c r="M506" s="367">
        <v>0.34621000000000002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148.9</v>
      </c>
      <c r="D507" s="215">
        <v>150.35</v>
      </c>
      <c r="E507" s="215">
        <v>146.44999999999999</v>
      </c>
      <c r="F507" s="215">
        <v>144</v>
      </c>
      <c r="G507" s="215">
        <v>140.1</v>
      </c>
      <c r="H507" s="215">
        <v>152.79999999999998</v>
      </c>
      <c r="I507" s="215">
        <v>156.70000000000002</v>
      </c>
      <c r="J507" s="215">
        <v>159.14999999999998</v>
      </c>
      <c r="K507" s="213">
        <v>154.25</v>
      </c>
      <c r="L507" s="213">
        <v>147.9</v>
      </c>
      <c r="M507" s="213">
        <v>108.33108</v>
      </c>
      <c r="N507" s="198"/>
      <c r="O507" s="198"/>
    </row>
    <row r="508" spans="1:15" ht="12.75" customHeight="1">
      <c r="A508" s="33">
        <v>498</v>
      </c>
      <c r="B508" s="369" t="s">
        <v>518</v>
      </c>
      <c r="C508" s="369">
        <v>610.1</v>
      </c>
      <c r="D508" s="369">
        <v>614.21666666666658</v>
      </c>
      <c r="E508" s="369">
        <v>598.93333333333317</v>
      </c>
      <c r="F508" s="369">
        <v>587.76666666666654</v>
      </c>
      <c r="G508" s="369">
        <v>572.48333333333312</v>
      </c>
      <c r="H508" s="369">
        <v>625.38333333333321</v>
      </c>
      <c r="I508" s="369">
        <v>640.66666666666674</v>
      </c>
      <c r="J508" s="369">
        <v>651.83333333333326</v>
      </c>
      <c r="K508" s="369">
        <v>629.5</v>
      </c>
      <c r="L508" s="369">
        <v>603.04999999999995</v>
      </c>
      <c r="M508" s="369">
        <v>10.434049999999999</v>
      </c>
      <c r="N508" s="198"/>
      <c r="O508" s="198"/>
    </row>
    <row r="509" spans="1:15" ht="12.75" customHeight="1">
      <c r="A509" s="364">
        <v>499</v>
      </c>
      <c r="B509" s="377" t="s">
        <v>301</v>
      </c>
      <c r="C509" s="377">
        <v>179.15</v>
      </c>
      <c r="D509" s="377">
        <v>177.85</v>
      </c>
      <c r="E509" s="377">
        <v>172.54999999999998</v>
      </c>
      <c r="F509" s="377">
        <v>165.95</v>
      </c>
      <c r="G509" s="377">
        <v>160.64999999999998</v>
      </c>
      <c r="H509" s="377">
        <v>184.45</v>
      </c>
      <c r="I509" s="377">
        <v>189.75</v>
      </c>
      <c r="J509" s="377">
        <v>196.35</v>
      </c>
      <c r="K509" s="377">
        <v>183.15</v>
      </c>
      <c r="L509" s="377">
        <v>171.25</v>
      </c>
      <c r="M509" s="377">
        <v>1492.8341499999999</v>
      </c>
      <c r="N509" s="198"/>
      <c r="O509" s="198"/>
    </row>
    <row r="510" spans="1:15" ht="12.75" customHeight="1">
      <c r="A510" s="368">
        <v>500</v>
      </c>
      <c r="B510" s="369" t="s">
        <v>237</v>
      </c>
      <c r="C510" s="369">
        <v>1000.15</v>
      </c>
      <c r="D510" s="369">
        <v>1010.6</v>
      </c>
      <c r="E510" s="369">
        <v>984.55</v>
      </c>
      <c r="F510" s="369">
        <v>968.94999999999993</v>
      </c>
      <c r="G510" s="369">
        <v>942.89999999999986</v>
      </c>
      <c r="H510" s="369">
        <v>1026.2</v>
      </c>
      <c r="I510" s="369">
        <v>1052.25</v>
      </c>
      <c r="J510" s="369">
        <v>1067.8500000000001</v>
      </c>
      <c r="K510" s="369">
        <v>1036.6500000000001</v>
      </c>
      <c r="L510" s="369">
        <v>995</v>
      </c>
      <c r="M510" s="369">
        <v>24.171669999999999</v>
      </c>
      <c r="N510" s="198"/>
      <c r="O510" s="198"/>
    </row>
    <row r="511" spans="1:15" ht="12.75" customHeight="1">
      <c r="A511" s="368">
        <v>501</v>
      </c>
      <c r="B511" s="378" t="s">
        <v>1050</v>
      </c>
      <c r="C511" s="378">
        <v>2193.9</v>
      </c>
      <c r="D511" s="378">
        <v>2202.6666666666665</v>
      </c>
      <c r="E511" s="378">
        <v>2175.6333333333332</v>
      </c>
      <c r="F511" s="378">
        <v>2157.3666666666668</v>
      </c>
      <c r="G511" s="378">
        <v>2130.3333333333335</v>
      </c>
      <c r="H511" s="378">
        <v>2220.9333333333329</v>
      </c>
      <c r="I511" s="378">
        <v>2247.9666666666667</v>
      </c>
      <c r="J511" s="378">
        <v>2266.2333333333327</v>
      </c>
      <c r="K511" s="378">
        <v>2229.6999999999998</v>
      </c>
      <c r="L511" s="378">
        <v>2184.4</v>
      </c>
      <c r="M511" s="378">
        <v>0.40787000000000001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519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8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443"/>
      <c r="B5" s="444"/>
      <c r="C5" s="443"/>
      <c r="D5" s="444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520</v>
      </c>
      <c r="B7" s="445" t="s">
        <v>521</v>
      </c>
      <c r="C7" s="445"/>
      <c r="D7" s="7">
        <f>Main!B10</f>
        <v>45446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522</v>
      </c>
      <c r="B9" s="82" t="s">
        <v>523</v>
      </c>
      <c r="C9" s="82" t="s">
        <v>524</v>
      </c>
      <c r="D9" s="82" t="s">
        <v>525</v>
      </c>
      <c r="E9" s="82" t="s">
        <v>526</v>
      </c>
      <c r="F9" s="82" t="s">
        <v>527</v>
      </c>
      <c r="G9" s="82" t="s">
        <v>528</v>
      </c>
      <c r="H9" s="82" t="s">
        <v>529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45443</v>
      </c>
      <c r="B10" s="32">
        <v>531017</v>
      </c>
      <c r="C10" s="31" t="s">
        <v>1190</v>
      </c>
      <c r="D10" s="31" t="s">
        <v>1191</v>
      </c>
      <c r="E10" s="31" t="s">
        <v>531</v>
      </c>
      <c r="F10" s="84">
        <v>35196</v>
      </c>
      <c r="G10" s="32">
        <v>19.05</v>
      </c>
      <c r="H10" s="32" t="s">
        <v>326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45443</v>
      </c>
      <c r="B11" s="32">
        <v>539607</v>
      </c>
      <c r="C11" s="31" t="s">
        <v>1192</v>
      </c>
      <c r="D11" s="31" t="s">
        <v>1193</v>
      </c>
      <c r="E11" s="31" t="s">
        <v>531</v>
      </c>
      <c r="F11" s="84">
        <v>1300000</v>
      </c>
      <c r="G11" s="32">
        <v>88.7</v>
      </c>
      <c r="H11" s="32" t="s">
        <v>326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45443</v>
      </c>
      <c r="B12" s="32">
        <v>539607</v>
      </c>
      <c r="C12" s="31" t="s">
        <v>1192</v>
      </c>
      <c r="D12" s="31" t="s">
        <v>1194</v>
      </c>
      <c r="E12" s="31" t="s">
        <v>531</v>
      </c>
      <c r="F12" s="84">
        <v>1200000</v>
      </c>
      <c r="G12" s="32">
        <v>88.7</v>
      </c>
      <c r="H12" s="32" t="s">
        <v>326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45443</v>
      </c>
      <c r="B13" s="32">
        <v>542627</v>
      </c>
      <c r="C13" s="31" t="s">
        <v>1195</v>
      </c>
      <c r="D13" s="31" t="s">
        <v>1196</v>
      </c>
      <c r="E13" s="31" t="s">
        <v>531</v>
      </c>
      <c r="F13" s="84">
        <v>33200</v>
      </c>
      <c r="G13" s="32">
        <v>45.91</v>
      </c>
      <c r="H13" s="32" t="s">
        <v>326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45443</v>
      </c>
      <c r="B14" s="32">
        <v>542627</v>
      </c>
      <c r="C14" s="31" t="s">
        <v>1195</v>
      </c>
      <c r="D14" s="31" t="s">
        <v>1197</v>
      </c>
      <c r="E14" s="31" t="s">
        <v>530</v>
      </c>
      <c r="F14" s="84">
        <v>32600</v>
      </c>
      <c r="G14" s="32">
        <v>45.91</v>
      </c>
      <c r="H14" s="32" t="s">
        <v>326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45443</v>
      </c>
      <c r="B15" s="32">
        <v>540681</v>
      </c>
      <c r="C15" s="31" t="s">
        <v>1198</v>
      </c>
      <c r="D15" s="31" t="s">
        <v>1199</v>
      </c>
      <c r="E15" s="31" t="s">
        <v>531</v>
      </c>
      <c r="F15" s="84">
        <v>100000</v>
      </c>
      <c r="G15" s="32">
        <v>19.45</v>
      </c>
      <c r="H15" s="32" t="s">
        <v>326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45443</v>
      </c>
      <c r="B16" s="32">
        <v>504340</v>
      </c>
      <c r="C16" s="31" t="s">
        <v>1200</v>
      </c>
      <c r="D16" s="31" t="s">
        <v>1201</v>
      </c>
      <c r="E16" s="31" t="s">
        <v>530</v>
      </c>
      <c r="F16" s="84">
        <v>68600</v>
      </c>
      <c r="G16" s="32">
        <v>4.9800000000000004</v>
      </c>
      <c r="H16" s="32" t="s">
        <v>326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45443</v>
      </c>
      <c r="B17" s="32">
        <v>504340</v>
      </c>
      <c r="C17" s="31" t="s">
        <v>1200</v>
      </c>
      <c r="D17" s="31" t="s">
        <v>1202</v>
      </c>
      <c r="E17" s="31" t="s">
        <v>531</v>
      </c>
      <c r="F17" s="84">
        <v>90000</v>
      </c>
      <c r="G17" s="32">
        <v>4.9800000000000004</v>
      </c>
      <c r="H17" s="32" t="s">
        <v>326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45443</v>
      </c>
      <c r="B18" s="32">
        <v>540006</v>
      </c>
      <c r="C18" s="31" t="s">
        <v>1203</v>
      </c>
      <c r="D18" s="31" t="s">
        <v>1204</v>
      </c>
      <c r="E18" s="31" t="s">
        <v>531</v>
      </c>
      <c r="F18" s="84">
        <v>703452</v>
      </c>
      <c r="G18" s="32">
        <v>7.01</v>
      </c>
      <c r="H18" s="32" t="s">
        <v>326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45443</v>
      </c>
      <c r="B19" s="32">
        <v>537707</v>
      </c>
      <c r="C19" s="31" t="s">
        <v>957</v>
      </c>
      <c r="D19" s="31" t="s">
        <v>1065</v>
      </c>
      <c r="E19" s="31" t="s">
        <v>531</v>
      </c>
      <c r="F19" s="84">
        <v>92300</v>
      </c>
      <c r="G19" s="32">
        <v>36.880000000000003</v>
      </c>
      <c r="H19" s="32" t="s">
        <v>326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45443</v>
      </c>
      <c r="B20" s="32">
        <v>544173</v>
      </c>
      <c r="C20" s="31" t="s">
        <v>1123</v>
      </c>
      <c r="D20" s="31" t="s">
        <v>1205</v>
      </c>
      <c r="E20" s="31" t="s">
        <v>530</v>
      </c>
      <c r="F20" s="84">
        <v>10000</v>
      </c>
      <c r="G20" s="32">
        <v>73.150000000000006</v>
      </c>
      <c r="H20" s="32" t="s">
        <v>326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45443</v>
      </c>
      <c r="B21" s="32">
        <v>544173</v>
      </c>
      <c r="C21" s="31" t="s">
        <v>1123</v>
      </c>
      <c r="D21" s="31" t="s">
        <v>1205</v>
      </c>
      <c r="E21" s="31" t="s">
        <v>531</v>
      </c>
      <c r="F21" s="84">
        <v>57000</v>
      </c>
      <c r="G21" s="32">
        <v>71.83</v>
      </c>
      <c r="H21" s="32" t="s">
        <v>326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45443</v>
      </c>
      <c r="B22" s="32">
        <v>544173</v>
      </c>
      <c r="C22" s="31" t="s">
        <v>1123</v>
      </c>
      <c r="D22" s="31" t="s">
        <v>843</v>
      </c>
      <c r="E22" s="31" t="s">
        <v>531</v>
      </c>
      <c r="F22" s="84">
        <v>88000</v>
      </c>
      <c r="G22" s="32">
        <v>71.75</v>
      </c>
      <c r="H22" s="32" t="s">
        <v>326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45443</v>
      </c>
      <c r="B23" s="32">
        <v>544173</v>
      </c>
      <c r="C23" s="31" t="s">
        <v>1123</v>
      </c>
      <c r="D23" s="31" t="s">
        <v>1100</v>
      </c>
      <c r="E23" s="31" t="s">
        <v>530</v>
      </c>
      <c r="F23" s="84">
        <v>100000</v>
      </c>
      <c r="G23" s="32">
        <v>71.75</v>
      </c>
      <c r="H23" s="32" t="s">
        <v>326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45443</v>
      </c>
      <c r="B24" s="32">
        <v>544173</v>
      </c>
      <c r="C24" s="31" t="s">
        <v>1123</v>
      </c>
      <c r="D24" s="31" t="s">
        <v>1100</v>
      </c>
      <c r="E24" s="31" t="s">
        <v>531</v>
      </c>
      <c r="F24" s="84">
        <v>45000</v>
      </c>
      <c r="G24" s="32">
        <v>71.75</v>
      </c>
      <c r="H24" s="32" t="s">
        <v>326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45443</v>
      </c>
      <c r="B25" s="32">
        <v>544173</v>
      </c>
      <c r="C25" s="31" t="s">
        <v>1123</v>
      </c>
      <c r="D25" s="31" t="s">
        <v>1099</v>
      </c>
      <c r="E25" s="31" t="s">
        <v>530</v>
      </c>
      <c r="F25" s="84">
        <v>74000</v>
      </c>
      <c r="G25" s="32">
        <v>71.75</v>
      </c>
      <c r="H25" s="32" t="s">
        <v>326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45443</v>
      </c>
      <c r="B26" s="32">
        <v>544173</v>
      </c>
      <c r="C26" s="31" t="s">
        <v>1123</v>
      </c>
      <c r="D26" s="31" t="s">
        <v>1099</v>
      </c>
      <c r="E26" s="31" t="s">
        <v>531</v>
      </c>
      <c r="F26" s="84">
        <v>34000</v>
      </c>
      <c r="G26" s="32">
        <v>72.150000000000006</v>
      </c>
      <c r="H26" s="32" t="s">
        <v>326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45443</v>
      </c>
      <c r="B27" s="32">
        <v>542918</v>
      </c>
      <c r="C27" s="31" t="s">
        <v>1206</v>
      </c>
      <c r="D27" s="31" t="s">
        <v>1207</v>
      </c>
      <c r="E27" s="31" t="s">
        <v>531</v>
      </c>
      <c r="F27" s="84">
        <v>60614</v>
      </c>
      <c r="G27" s="32">
        <v>22.35</v>
      </c>
      <c r="H27" s="32" t="s">
        <v>326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45443</v>
      </c>
      <c r="B28" s="32">
        <v>530263</v>
      </c>
      <c r="C28" s="31" t="s">
        <v>1208</v>
      </c>
      <c r="D28" s="31" t="s">
        <v>1142</v>
      </c>
      <c r="E28" s="31" t="s">
        <v>530</v>
      </c>
      <c r="F28" s="84">
        <v>2143929</v>
      </c>
      <c r="G28" s="32">
        <v>0.96</v>
      </c>
      <c r="H28" s="32" t="s">
        <v>326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45443</v>
      </c>
      <c r="B29" s="32">
        <v>539175</v>
      </c>
      <c r="C29" s="31" t="s">
        <v>1101</v>
      </c>
      <c r="D29" s="31" t="s">
        <v>1209</v>
      </c>
      <c r="E29" s="31" t="s">
        <v>530</v>
      </c>
      <c r="F29" s="84">
        <v>33702</v>
      </c>
      <c r="G29" s="32">
        <v>13.16</v>
      </c>
      <c r="H29" s="32" t="s">
        <v>326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45443</v>
      </c>
      <c r="B30" s="32">
        <v>539175</v>
      </c>
      <c r="C30" s="31" t="s">
        <v>1101</v>
      </c>
      <c r="D30" s="31" t="s">
        <v>1210</v>
      </c>
      <c r="E30" s="31" t="s">
        <v>530</v>
      </c>
      <c r="F30" s="84">
        <v>83500</v>
      </c>
      <c r="G30" s="32">
        <v>12.89</v>
      </c>
      <c r="H30" s="32" t="s">
        <v>326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45443</v>
      </c>
      <c r="B31" s="32">
        <v>539175</v>
      </c>
      <c r="C31" s="31" t="s">
        <v>1101</v>
      </c>
      <c r="D31" s="31" t="s">
        <v>1211</v>
      </c>
      <c r="E31" s="31" t="s">
        <v>531</v>
      </c>
      <c r="F31" s="84">
        <v>100000</v>
      </c>
      <c r="G31" s="32">
        <v>12.89</v>
      </c>
      <c r="H31" s="32" t="s">
        <v>326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45443</v>
      </c>
      <c r="B32" s="32">
        <v>539814</v>
      </c>
      <c r="C32" s="31" t="s">
        <v>1212</v>
      </c>
      <c r="D32" s="31" t="s">
        <v>1213</v>
      </c>
      <c r="E32" s="31" t="s">
        <v>530</v>
      </c>
      <c r="F32" s="84">
        <v>20000</v>
      </c>
      <c r="G32" s="32">
        <v>229.7</v>
      </c>
      <c r="H32" s="32" t="s">
        <v>326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45443</v>
      </c>
      <c r="B33" s="32">
        <v>539814</v>
      </c>
      <c r="C33" s="31" t="s">
        <v>1212</v>
      </c>
      <c r="D33" s="31" t="s">
        <v>1214</v>
      </c>
      <c r="E33" s="31" t="s">
        <v>531</v>
      </c>
      <c r="F33" s="84">
        <v>25000</v>
      </c>
      <c r="G33" s="32">
        <v>229.7</v>
      </c>
      <c r="H33" s="32" t="s">
        <v>326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45443</v>
      </c>
      <c r="B34" s="32">
        <v>539767</v>
      </c>
      <c r="C34" s="31" t="s">
        <v>1215</v>
      </c>
      <c r="D34" s="31" t="s">
        <v>1216</v>
      </c>
      <c r="E34" s="31" t="s">
        <v>531</v>
      </c>
      <c r="F34" s="84">
        <v>18000</v>
      </c>
      <c r="G34" s="32">
        <v>16.899999999999999</v>
      </c>
      <c r="H34" s="32" t="s">
        <v>326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45443</v>
      </c>
      <c r="B35" s="32">
        <v>513043</v>
      </c>
      <c r="C35" s="31" t="s">
        <v>1217</v>
      </c>
      <c r="D35" s="31" t="s">
        <v>1218</v>
      </c>
      <c r="E35" s="31" t="s">
        <v>531</v>
      </c>
      <c r="F35" s="84">
        <v>59464</v>
      </c>
      <c r="G35" s="32">
        <v>105.23</v>
      </c>
      <c r="H35" s="32" t="s">
        <v>326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45443</v>
      </c>
      <c r="B36" s="32">
        <v>531893</v>
      </c>
      <c r="C36" s="31" t="s">
        <v>1124</v>
      </c>
      <c r="D36" s="31" t="s">
        <v>1125</v>
      </c>
      <c r="E36" s="31" t="s">
        <v>531</v>
      </c>
      <c r="F36" s="84">
        <v>13000000</v>
      </c>
      <c r="G36" s="32">
        <v>1.56</v>
      </c>
      <c r="H36" s="32" t="s">
        <v>326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45443</v>
      </c>
      <c r="B37" s="32">
        <v>531893</v>
      </c>
      <c r="C37" s="31" t="s">
        <v>1124</v>
      </c>
      <c r="D37" s="31" t="s">
        <v>1142</v>
      </c>
      <c r="E37" s="31" t="s">
        <v>530</v>
      </c>
      <c r="F37" s="84">
        <v>3682195</v>
      </c>
      <c r="G37" s="32">
        <v>1.56</v>
      </c>
      <c r="H37" s="32" t="s">
        <v>326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45443</v>
      </c>
      <c r="B38" s="32">
        <v>531893</v>
      </c>
      <c r="C38" s="31" t="s">
        <v>1124</v>
      </c>
      <c r="D38" s="31" t="s">
        <v>1126</v>
      </c>
      <c r="E38" s="31" t="s">
        <v>530</v>
      </c>
      <c r="F38" s="84">
        <v>14049588</v>
      </c>
      <c r="G38" s="32">
        <v>1.56</v>
      </c>
      <c r="H38" s="32" t="s">
        <v>326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45443</v>
      </c>
      <c r="B39" s="32">
        <v>531893</v>
      </c>
      <c r="C39" s="31" t="s">
        <v>1124</v>
      </c>
      <c r="D39" s="31" t="s">
        <v>1142</v>
      </c>
      <c r="E39" s="31" t="s">
        <v>531</v>
      </c>
      <c r="F39" s="84">
        <v>3673193</v>
      </c>
      <c r="G39" s="32">
        <v>1.56</v>
      </c>
      <c r="H39" s="32" t="s">
        <v>326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45443</v>
      </c>
      <c r="B40" s="32">
        <v>531893</v>
      </c>
      <c r="C40" s="31" t="s">
        <v>1124</v>
      </c>
      <c r="D40" s="31" t="s">
        <v>1126</v>
      </c>
      <c r="E40" s="31" t="s">
        <v>531</v>
      </c>
      <c r="F40" s="84">
        <v>14295471</v>
      </c>
      <c r="G40" s="32">
        <v>1.56</v>
      </c>
      <c r="H40" s="32" t="s">
        <v>326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45443</v>
      </c>
      <c r="B41" s="32">
        <v>543970</v>
      </c>
      <c r="C41" s="31" t="s">
        <v>1219</v>
      </c>
      <c r="D41" s="31" t="s">
        <v>1220</v>
      </c>
      <c r="E41" s="31" t="s">
        <v>530</v>
      </c>
      <c r="F41" s="84">
        <v>9000</v>
      </c>
      <c r="G41" s="32">
        <v>47.5</v>
      </c>
      <c r="H41" s="32" t="s">
        <v>326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45443</v>
      </c>
      <c r="B42" s="32">
        <v>543970</v>
      </c>
      <c r="C42" s="31" t="s">
        <v>1219</v>
      </c>
      <c r="D42" s="31" t="s">
        <v>1221</v>
      </c>
      <c r="E42" s="31" t="s">
        <v>531</v>
      </c>
      <c r="F42" s="84">
        <v>15000</v>
      </c>
      <c r="G42" s="32">
        <v>47.64</v>
      </c>
      <c r="H42" s="32" t="s">
        <v>326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45443</v>
      </c>
      <c r="B43" s="32">
        <v>543622</v>
      </c>
      <c r="C43" s="31" t="s">
        <v>1222</v>
      </c>
      <c r="D43" s="31" t="s">
        <v>1223</v>
      </c>
      <c r="E43" s="31" t="s">
        <v>531</v>
      </c>
      <c r="F43" s="84">
        <v>75600</v>
      </c>
      <c r="G43" s="32">
        <v>125</v>
      </c>
      <c r="H43" s="32" t="s">
        <v>326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45443</v>
      </c>
      <c r="B44" s="32">
        <v>543622</v>
      </c>
      <c r="C44" s="31" t="s">
        <v>1222</v>
      </c>
      <c r="D44" s="31" t="s">
        <v>1224</v>
      </c>
      <c r="E44" s="31" t="s">
        <v>530</v>
      </c>
      <c r="F44" s="84">
        <v>75600</v>
      </c>
      <c r="G44" s="32">
        <v>125</v>
      </c>
      <c r="H44" s="32" t="s">
        <v>326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45443</v>
      </c>
      <c r="B45" s="32">
        <v>531499</v>
      </c>
      <c r="C45" s="31" t="s">
        <v>1112</v>
      </c>
      <c r="D45" s="31" t="s">
        <v>1113</v>
      </c>
      <c r="E45" s="31" t="s">
        <v>531</v>
      </c>
      <c r="F45" s="84">
        <v>400000</v>
      </c>
      <c r="G45" s="32">
        <v>7</v>
      </c>
      <c r="H45" s="32" t="s">
        <v>326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45443</v>
      </c>
      <c r="B46" s="32">
        <v>531499</v>
      </c>
      <c r="C46" s="31" t="s">
        <v>1112</v>
      </c>
      <c r="D46" s="31" t="s">
        <v>1114</v>
      </c>
      <c r="E46" s="31" t="s">
        <v>530</v>
      </c>
      <c r="F46" s="84">
        <v>107940</v>
      </c>
      <c r="G46" s="32">
        <v>7</v>
      </c>
      <c r="H46" s="32" t="s">
        <v>326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45443</v>
      </c>
      <c r="B47" s="32">
        <v>531499</v>
      </c>
      <c r="C47" s="31" t="s">
        <v>1112</v>
      </c>
      <c r="D47" s="31" t="s">
        <v>1114</v>
      </c>
      <c r="E47" s="31" t="s">
        <v>531</v>
      </c>
      <c r="F47" s="84">
        <v>100</v>
      </c>
      <c r="G47" s="32">
        <v>7.35</v>
      </c>
      <c r="H47" s="32" t="s">
        <v>326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45443</v>
      </c>
      <c r="B48" s="32">
        <v>531499</v>
      </c>
      <c r="C48" s="31" t="s">
        <v>1112</v>
      </c>
      <c r="D48" s="31" t="s">
        <v>1143</v>
      </c>
      <c r="E48" s="31" t="s">
        <v>530</v>
      </c>
      <c r="F48" s="84">
        <v>82697</v>
      </c>
      <c r="G48" s="32">
        <v>7</v>
      </c>
      <c r="H48" s="32" t="s">
        <v>326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45443</v>
      </c>
      <c r="B49" s="32">
        <v>531499</v>
      </c>
      <c r="C49" s="31" t="s">
        <v>1112</v>
      </c>
      <c r="D49" s="31" t="s">
        <v>1115</v>
      </c>
      <c r="E49" s="31" t="s">
        <v>530</v>
      </c>
      <c r="F49" s="84">
        <v>203835</v>
      </c>
      <c r="G49" s="32">
        <v>7</v>
      </c>
      <c r="H49" s="32" t="s">
        <v>326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45443</v>
      </c>
      <c r="B50" s="32">
        <v>544168</v>
      </c>
      <c r="C50" s="31" t="s">
        <v>1225</v>
      </c>
      <c r="D50" s="31" t="s">
        <v>1126</v>
      </c>
      <c r="E50" s="31" t="s">
        <v>531</v>
      </c>
      <c r="F50" s="84">
        <v>64000</v>
      </c>
      <c r="G50" s="32">
        <v>81.55</v>
      </c>
      <c r="H50" s="32" t="s">
        <v>326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45443</v>
      </c>
      <c r="B51" s="32">
        <v>544168</v>
      </c>
      <c r="C51" s="31" t="s">
        <v>1225</v>
      </c>
      <c r="D51" s="31" t="s">
        <v>1126</v>
      </c>
      <c r="E51" s="31" t="s">
        <v>530</v>
      </c>
      <c r="F51" s="84">
        <v>65000</v>
      </c>
      <c r="G51" s="32">
        <v>84.3</v>
      </c>
      <c r="H51" s="32" t="s">
        <v>326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45443</v>
      </c>
      <c r="B52" s="32">
        <v>544168</v>
      </c>
      <c r="C52" s="31" t="s">
        <v>1225</v>
      </c>
      <c r="D52" s="31" t="s">
        <v>1226</v>
      </c>
      <c r="E52" s="31" t="s">
        <v>530</v>
      </c>
      <c r="F52" s="84">
        <v>18000</v>
      </c>
      <c r="G52" s="32">
        <v>81.13</v>
      </c>
      <c r="H52" s="32" t="s">
        <v>326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45443</v>
      </c>
      <c r="B53" s="32">
        <v>544168</v>
      </c>
      <c r="C53" s="31" t="s">
        <v>1225</v>
      </c>
      <c r="D53" s="31" t="s">
        <v>1226</v>
      </c>
      <c r="E53" s="31" t="s">
        <v>531</v>
      </c>
      <c r="F53" s="84">
        <v>24000</v>
      </c>
      <c r="G53" s="32">
        <v>85.25</v>
      </c>
      <c r="H53" s="32" t="s">
        <v>326</v>
      </c>
    </row>
    <row r="54" spans="1:28" ht="15" customHeight="1">
      <c r="A54" s="83">
        <v>45443</v>
      </c>
      <c r="B54" s="32">
        <v>543623</v>
      </c>
      <c r="C54" s="31" t="s">
        <v>1227</v>
      </c>
      <c r="D54" s="31" t="s">
        <v>1228</v>
      </c>
      <c r="E54" s="31" t="s">
        <v>530</v>
      </c>
      <c r="F54" s="84">
        <v>15000</v>
      </c>
      <c r="G54" s="32">
        <v>39.85</v>
      </c>
      <c r="H54" s="32" t="s">
        <v>326</v>
      </c>
    </row>
    <row r="55" spans="1:28" ht="15" customHeight="1">
      <c r="A55" s="83">
        <v>45443</v>
      </c>
      <c r="B55" s="32">
        <v>543623</v>
      </c>
      <c r="C55" s="31" t="s">
        <v>1227</v>
      </c>
      <c r="D55" s="31" t="s">
        <v>1229</v>
      </c>
      <c r="E55" s="31" t="s">
        <v>531</v>
      </c>
      <c r="F55" s="84">
        <v>42000</v>
      </c>
      <c r="G55" s="32">
        <v>39.25</v>
      </c>
      <c r="H55" s="32" t="s">
        <v>326</v>
      </c>
    </row>
    <row r="56" spans="1:28" ht="15" customHeight="1">
      <c r="A56" s="83">
        <v>45443</v>
      </c>
      <c r="B56" s="32">
        <v>533427</v>
      </c>
      <c r="C56" s="31" t="s">
        <v>1144</v>
      </c>
      <c r="D56" s="31" t="s">
        <v>1230</v>
      </c>
      <c r="E56" s="31" t="s">
        <v>530</v>
      </c>
      <c r="F56" s="84">
        <v>21055</v>
      </c>
      <c r="G56" s="32">
        <v>36</v>
      </c>
      <c r="H56" s="32" t="s">
        <v>326</v>
      </c>
    </row>
    <row r="57" spans="1:28" ht="15" customHeight="1">
      <c r="A57" s="83">
        <v>45443</v>
      </c>
      <c r="B57" s="32">
        <v>533427</v>
      </c>
      <c r="C57" s="31" t="s">
        <v>1144</v>
      </c>
      <c r="D57" s="31" t="s">
        <v>1230</v>
      </c>
      <c r="E57" s="31" t="s">
        <v>531</v>
      </c>
      <c r="F57" s="84">
        <v>175000</v>
      </c>
      <c r="G57" s="32">
        <v>36</v>
      </c>
      <c r="H57" s="32" t="s">
        <v>326</v>
      </c>
    </row>
    <row r="58" spans="1:28" ht="15" customHeight="1">
      <c r="A58" s="83">
        <v>45443</v>
      </c>
      <c r="B58" s="32">
        <v>533427</v>
      </c>
      <c r="C58" s="31" t="s">
        <v>1144</v>
      </c>
      <c r="D58" s="31" t="s">
        <v>1231</v>
      </c>
      <c r="E58" s="31" t="s">
        <v>531</v>
      </c>
      <c r="F58" s="84">
        <v>190513</v>
      </c>
      <c r="G58" s="32">
        <v>36.020000000000003</v>
      </c>
      <c r="H58" s="32" t="s">
        <v>326</v>
      </c>
    </row>
    <row r="59" spans="1:28" ht="15" customHeight="1">
      <c r="A59" s="83">
        <v>45443</v>
      </c>
      <c r="B59" s="32">
        <v>533427</v>
      </c>
      <c r="C59" s="31" t="s">
        <v>1144</v>
      </c>
      <c r="D59" s="31" t="s">
        <v>1232</v>
      </c>
      <c r="E59" s="31" t="s">
        <v>531</v>
      </c>
      <c r="F59" s="84">
        <v>195513</v>
      </c>
      <c r="G59" s="32">
        <v>36</v>
      </c>
      <c r="H59" s="32" t="s">
        <v>326</v>
      </c>
    </row>
    <row r="60" spans="1:28" ht="15" customHeight="1">
      <c r="A60" s="83">
        <v>45443</v>
      </c>
      <c r="B60" s="32">
        <v>533427</v>
      </c>
      <c r="C60" s="31" t="s">
        <v>1144</v>
      </c>
      <c r="D60" s="31" t="s">
        <v>1233</v>
      </c>
      <c r="E60" s="31" t="s">
        <v>530</v>
      </c>
      <c r="F60" s="84">
        <v>125000</v>
      </c>
      <c r="G60" s="32">
        <v>36</v>
      </c>
      <c r="H60" s="32" t="s">
        <v>326</v>
      </c>
    </row>
    <row r="61" spans="1:28" ht="15" customHeight="1">
      <c r="A61" s="83">
        <v>45443</v>
      </c>
      <c r="B61" s="32">
        <v>533427</v>
      </c>
      <c r="C61" s="31" t="s">
        <v>1144</v>
      </c>
      <c r="D61" s="31" t="s">
        <v>1234</v>
      </c>
      <c r="E61" s="31" t="s">
        <v>531</v>
      </c>
      <c r="F61" s="84">
        <v>5259</v>
      </c>
      <c r="G61" s="32">
        <v>36.14</v>
      </c>
      <c r="H61" s="32" t="s">
        <v>326</v>
      </c>
    </row>
    <row r="62" spans="1:28" ht="15" customHeight="1">
      <c r="A62" s="83">
        <v>45443</v>
      </c>
      <c r="B62" s="32">
        <v>533427</v>
      </c>
      <c r="C62" s="31" t="s">
        <v>1144</v>
      </c>
      <c r="D62" s="31" t="s">
        <v>1234</v>
      </c>
      <c r="E62" s="31" t="s">
        <v>530</v>
      </c>
      <c r="F62" s="84">
        <v>395000</v>
      </c>
      <c r="G62" s="32">
        <v>36</v>
      </c>
      <c r="H62" s="32" t="s">
        <v>326</v>
      </c>
    </row>
    <row r="63" spans="1:28" ht="15" customHeight="1">
      <c r="A63" s="83">
        <v>45443</v>
      </c>
      <c r="B63" s="32">
        <v>533427</v>
      </c>
      <c r="C63" s="31" t="s">
        <v>1144</v>
      </c>
      <c r="D63" s="31" t="s">
        <v>1125</v>
      </c>
      <c r="E63" s="31" t="s">
        <v>531</v>
      </c>
      <c r="F63" s="84">
        <v>60960</v>
      </c>
      <c r="G63" s="32">
        <v>35.82</v>
      </c>
      <c r="H63" s="32" t="s">
        <v>326</v>
      </c>
    </row>
    <row r="64" spans="1:28" ht="15" customHeight="1">
      <c r="A64" s="83">
        <v>45443</v>
      </c>
      <c r="B64" s="32">
        <v>533427</v>
      </c>
      <c r="C64" s="31" t="s">
        <v>1144</v>
      </c>
      <c r="D64" s="31" t="s">
        <v>1125</v>
      </c>
      <c r="E64" s="31" t="s">
        <v>530</v>
      </c>
      <c r="F64" s="84">
        <v>127000</v>
      </c>
      <c r="G64" s="32">
        <v>35.96</v>
      </c>
      <c r="H64" s="32" t="s">
        <v>326</v>
      </c>
    </row>
    <row r="65" spans="1:8" ht="15" customHeight="1">
      <c r="A65" s="83">
        <v>45443</v>
      </c>
      <c r="B65" s="32">
        <v>544157</v>
      </c>
      <c r="C65" s="31" t="s">
        <v>1235</v>
      </c>
      <c r="D65" s="31" t="s">
        <v>1236</v>
      </c>
      <c r="E65" s="31" t="s">
        <v>531</v>
      </c>
      <c r="F65" s="84">
        <v>28000</v>
      </c>
      <c r="G65" s="32">
        <v>370.08</v>
      </c>
      <c r="H65" s="32" t="s">
        <v>326</v>
      </c>
    </row>
    <row r="66" spans="1:8" ht="15" customHeight="1">
      <c r="A66" s="83">
        <v>45443</v>
      </c>
      <c r="B66" s="32">
        <v>544157</v>
      </c>
      <c r="C66" s="31" t="s">
        <v>1235</v>
      </c>
      <c r="D66" s="31" t="s">
        <v>1236</v>
      </c>
      <c r="E66" s="31" t="s">
        <v>530</v>
      </c>
      <c r="F66" s="84">
        <v>14000</v>
      </c>
      <c r="G66" s="32">
        <v>366.42</v>
      </c>
      <c r="H66" s="32" t="s">
        <v>326</v>
      </c>
    </row>
    <row r="67" spans="1:8" ht="15" customHeight="1">
      <c r="A67" s="83">
        <v>45443</v>
      </c>
      <c r="B67" s="32" t="s">
        <v>75</v>
      </c>
      <c r="C67" s="31" t="s">
        <v>1237</v>
      </c>
      <c r="D67" s="31" t="s">
        <v>1238</v>
      </c>
      <c r="E67" s="31" t="s">
        <v>530</v>
      </c>
      <c r="F67" s="84">
        <v>9285405</v>
      </c>
      <c r="G67" s="32">
        <v>460.94</v>
      </c>
      <c r="H67" s="32" t="s">
        <v>858</v>
      </c>
    </row>
    <row r="68" spans="1:8" ht="15" customHeight="1">
      <c r="A68" s="83">
        <v>45443</v>
      </c>
      <c r="B68" s="32" t="s">
        <v>1145</v>
      </c>
      <c r="C68" s="31" t="s">
        <v>1146</v>
      </c>
      <c r="D68" s="31" t="s">
        <v>1239</v>
      </c>
      <c r="E68" s="31" t="s">
        <v>530</v>
      </c>
      <c r="F68" s="84">
        <v>651901</v>
      </c>
      <c r="G68" s="32">
        <v>15.34</v>
      </c>
      <c r="H68" s="32" t="s">
        <v>858</v>
      </c>
    </row>
    <row r="69" spans="1:8" ht="15" customHeight="1">
      <c r="A69" s="83">
        <v>45443</v>
      </c>
      <c r="B69" s="32" t="s">
        <v>1240</v>
      </c>
      <c r="C69" s="31" t="s">
        <v>1241</v>
      </c>
      <c r="D69" s="31" t="s">
        <v>1242</v>
      </c>
      <c r="E69" s="31" t="s">
        <v>530</v>
      </c>
      <c r="F69" s="84">
        <v>546012</v>
      </c>
      <c r="G69" s="32">
        <v>900</v>
      </c>
      <c r="H69" s="32" t="s">
        <v>858</v>
      </c>
    </row>
    <row r="70" spans="1:8" ht="15" customHeight="1">
      <c r="A70" s="83">
        <v>45443</v>
      </c>
      <c r="B70" s="32" t="s">
        <v>1243</v>
      </c>
      <c r="C70" s="31" t="s">
        <v>1244</v>
      </c>
      <c r="D70" s="31" t="s">
        <v>843</v>
      </c>
      <c r="E70" s="31" t="s">
        <v>530</v>
      </c>
      <c r="F70" s="84">
        <v>60000</v>
      </c>
      <c r="G70" s="32">
        <v>169.7</v>
      </c>
      <c r="H70" s="32" t="s">
        <v>858</v>
      </c>
    </row>
    <row r="71" spans="1:8" ht="15" customHeight="1">
      <c r="A71" s="83">
        <v>45443</v>
      </c>
      <c r="B71" s="32" t="s">
        <v>1147</v>
      </c>
      <c r="C71" s="31" t="s">
        <v>1148</v>
      </c>
      <c r="D71" s="31" t="s">
        <v>1104</v>
      </c>
      <c r="E71" s="31" t="s">
        <v>530</v>
      </c>
      <c r="F71" s="84">
        <v>15872876</v>
      </c>
      <c r="G71" s="32">
        <v>0.81</v>
      </c>
      <c r="H71" s="32" t="s">
        <v>858</v>
      </c>
    </row>
    <row r="72" spans="1:8" ht="15" customHeight="1">
      <c r="A72" s="83">
        <v>45443</v>
      </c>
      <c r="B72" s="32" t="s">
        <v>1149</v>
      </c>
      <c r="C72" s="31" t="s">
        <v>1150</v>
      </c>
      <c r="D72" s="31" t="s">
        <v>1066</v>
      </c>
      <c r="E72" s="31" t="s">
        <v>530</v>
      </c>
      <c r="F72" s="84">
        <v>1059093</v>
      </c>
      <c r="G72" s="32">
        <v>327.83</v>
      </c>
      <c r="H72" s="32" t="s">
        <v>858</v>
      </c>
    </row>
    <row r="73" spans="1:8" ht="15" customHeight="1">
      <c r="A73" s="83">
        <v>45443</v>
      </c>
      <c r="B73" s="32" t="s">
        <v>1149</v>
      </c>
      <c r="C73" s="31" t="s">
        <v>1150</v>
      </c>
      <c r="D73" s="31" t="s">
        <v>1092</v>
      </c>
      <c r="E73" s="31" t="s">
        <v>530</v>
      </c>
      <c r="F73" s="84">
        <v>626673</v>
      </c>
      <c r="G73" s="32">
        <v>320.94</v>
      </c>
      <c r="H73" s="32" t="s">
        <v>858</v>
      </c>
    </row>
    <row r="74" spans="1:8" ht="15" customHeight="1">
      <c r="A74" s="83">
        <v>45443</v>
      </c>
      <c r="B74" s="32" t="s">
        <v>1149</v>
      </c>
      <c r="C74" s="31" t="s">
        <v>1150</v>
      </c>
      <c r="D74" s="31" t="s">
        <v>1089</v>
      </c>
      <c r="E74" s="31" t="s">
        <v>530</v>
      </c>
      <c r="F74" s="84">
        <v>593447</v>
      </c>
      <c r="G74" s="32">
        <v>324.35000000000002</v>
      </c>
      <c r="H74" s="32" t="s">
        <v>858</v>
      </c>
    </row>
    <row r="75" spans="1:8" ht="15" customHeight="1">
      <c r="A75" s="83">
        <v>45443</v>
      </c>
      <c r="B75" s="32" t="s">
        <v>1245</v>
      </c>
      <c r="C75" s="31" t="s">
        <v>1246</v>
      </c>
      <c r="D75" s="31" t="s">
        <v>1247</v>
      </c>
      <c r="E75" s="31" t="s">
        <v>530</v>
      </c>
      <c r="F75" s="84">
        <v>384000</v>
      </c>
      <c r="G75" s="32">
        <v>32</v>
      </c>
      <c r="H75" s="32" t="s">
        <v>858</v>
      </c>
    </row>
    <row r="76" spans="1:8" ht="15" customHeight="1">
      <c r="A76" s="83">
        <v>45443</v>
      </c>
      <c r="B76" s="32" t="s">
        <v>1245</v>
      </c>
      <c r="C76" s="31" t="s">
        <v>1246</v>
      </c>
      <c r="D76" s="31" t="s">
        <v>1248</v>
      </c>
      <c r="E76" s="31" t="s">
        <v>530</v>
      </c>
      <c r="F76" s="84">
        <v>80000</v>
      </c>
      <c r="G76" s="32">
        <v>32</v>
      </c>
      <c r="H76" s="32" t="s">
        <v>858</v>
      </c>
    </row>
    <row r="77" spans="1:8" ht="15" customHeight="1">
      <c r="A77" s="83">
        <v>45443</v>
      </c>
      <c r="B77" s="32" t="s">
        <v>1245</v>
      </c>
      <c r="C77" s="31" t="s">
        <v>1246</v>
      </c>
      <c r="D77" s="31" t="s">
        <v>1249</v>
      </c>
      <c r="E77" s="31" t="s">
        <v>530</v>
      </c>
      <c r="F77" s="84">
        <v>400000</v>
      </c>
      <c r="G77" s="32">
        <v>32.380000000000003</v>
      </c>
      <c r="H77" s="32" t="s">
        <v>858</v>
      </c>
    </row>
    <row r="78" spans="1:8" ht="15" customHeight="1">
      <c r="A78" s="83">
        <v>45443</v>
      </c>
      <c r="B78" s="32" t="s">
        <v>1245</v>
      </c>
      <c r="C78" s="31" t="s">
        <v>1246</v>
      </c>
      <c r="D78" s="31" t="s">
        <v>1250</v>
      </c>
      <c r="E78" s="31" t="s">
        <v>530</v>
      </c>
      <c r="F78" s="84">
        <v>72000</v>
      </c>
      <c r="G78" s="32">
        <v>33.31</v>
      </c>
      <c r="H78" s="32" t="s">
        <v>858</v>
      </c>
    </row>
    <row r="79" spans="1:8" ht="15" customHeight="1">
      <c r="A79" s="83">
        <v>45443</v>
      </c>
      <c r="B79" s="32" t="s">
        <v>1245</v>
      </c>
      <c r="C79" s="31" t="s">
        <v>1246</v>
      </c>
      <c r="D79" s="31" t="s">
        <v>1251</v>
      </c>
      <c r="E79" s="31" t="s">
        <v>530</v>
      </c>
      <c r="F79" s="84">
        <v>84000</v>
      </c>
      <c r="G79" s="32">
        <v>32.76</v>
      </c>
      <c r="H79" s="32" t="s">
        <v>858</v>
      </c>
    </row>
    <row r="80" spans="1:8" ht="15" customHeight="1">
      <c r="A80" s="83">
        <v>45443</v>
      </c>
      <c r="B80" s="32" t="s">
        <v>1116</v>
      </c>
      <c r="C80" s="31" t="s">
        <v>1117</v>
      </c>
      <c r="D80" s="31" t="s">
        <v>1151</v>
      </c>
      <c r="E80" s="31" t="s">
        <v>530</v>
      </c>
      <c r="F80" s="84">
        <v>33000</v>
      </c>
      <c r="G80" s="32">
        <v>133.09</v>
      </c>
      <c r="H80" s="32" t="s">
        <v>858</v>
      </c>
    </row>
    <row r="81" spans="1:8" ht="15" customHeight="1">
      <c r="A81" s="83">
        <v>45443</v>
      </c>
      <c r="B81" s="32" t="s">
        <v>1116</v>
      </c>
      <c r="C81" s="31" t="s">
        <v>1117</v>
      </c>
      <c r="D81" s="31" t="s">
        <v>1252</v>
      </c>
      <c r="E81" s="31" t="s">
        <v>530</v>
      </c>
      <c r="F81" s="84">
        <v>24000</v>
      </c>
      <c r="G81" s="32">
        <v>136.78</v>
      </c>
      <c r="H81" s="32" t="s">
        <v>858</v>
      </c>
    </row>
    <row r="82" spans="1:8" ht="15" customHeight="1">
      <c r="A82" s="83">
        <v>45443</v>
      </c>
      <c r="B82" s="32" t="s">
        <v>142</v>
      </c>
      <c r="C82" s="31" t="s">
        <v>1253</v>
      </c>
      <c r="D82" s="31" t="s">
        <v>1238</v>
      </c>
      <c r="E82" s="31" t="s">
        <v>530</v>
      </c>
      <c r="F82" s="84">
        <v>9972575</v>
      </c>
      <c r="G82" s="32">
        <v>442.12</v>
      </c>
      <c r="H82" s="32" t="s">
        <v>858</v>
      </c>
    </row>
    <row r="83" spans="1:8" ht="15" customHeight="1">
      <c r="A83" s="83">
        <v>45443</v>
      </c>
      <c r="B83" s="32" t="s">
        <v>1254</v>
      </c>
      <c r="C83" s="31" t="s">
        <v>1255</v>
      </c>
      <c r="D83" s="31" t="s">
        <v>1092</v>
      </c>
      <c r="E83" s="31" t="s">
        <v>530</v>
      </c>
      <c r="F83" s="84">
        <v>394269</v>
      </c>
      <c r="G83" s="32">
        <v>736.79</v>
      </c>
      <c r="H83" s="32" t="s">
        <v>858</v>
      </c>
    </row>
    <row r="84" spans="1:8" ht="15" customHeight="1">
      <c r="A84" s="83">
        <v>45443</v>
      </c>
      <c r="B84" s="32" t="s">
        <v>1254</v>
      </c>
      <c r="C84" s="31" t="s">
        <v>1255</v>
      </c>
      <c r="D84" s="31" t="s">
        <v>1066</v>
      </c>
      <c r="E84" s="31" t="s">
        <v>530</v>
      </c>
      <c r="F84" s="84">
        <v>649071</v>
      </c>
      <c r="G84" s="32">
        <v>736.15</v>
      </c>
      <c r="H84" s="32" t="s">
        <v>858</v>
      </c>
    </row>
    <row r="85" spans="1:8" ht="15" customHeight="1">
      <c r="A85" s="83">
        <v>45443</v>
      </c>
      <c r="B85" s="32" t="s">
        <v>409</v>
      </c>
      <c r="C85" s="31" t="s">
        <v>1256</v>
      </c>
      <c r="D85" s="31" t="s">
        <v>1257</v>
      </c>
      <c r="E85" s="31" t="s">
        <v>530</v>
      </c>
      <c r="F85" s="84">
        <v>112451</v>
      </c>
      <c r="G85" s="32">
        <v>761.65</v>
      </c>
      <c r="H85" s="32" t="s">
        <v>858</v>
      </c>
    </row>
    <row r="86" spans="1:8" ht="15" customHeight="1">
      <c r="A86" s="83">
        <v>45443</v>
      </c>
      <c r="B86" s="32" t="s">
        <v>409</v>
      </c>
      <c r="C86" s="31" t="s">
        <v>1256</v>
      </c>
      <c r="D86" s="31" t="s">
        <v>1258</v>
      </c>
      <c r="E86" s="31" t="s">
        <v>530</v>
      </c>
      <c r="F86" s="84">
        <v>5772</v>
      </c>
      <c r="G86" s="32">
        <v>745.46</v>
      </c>
      <c r="H86" s="32" t="s">
        <v>858</v>
      </c>
    </row>
    <row r="87" spans="1:8" ht="15" customHeight="1">
      <c r="A87" s="83">
        <v>45443</v>
      </c>
      <c r="B87" s="32" t="s">
        <v>1259</v>
      </c>
      <c r="C87" s="31" t="s">
        <v>1260</v>
      </c>
      <c r="D87" s="31" t="s">
        <v>843</v>
      </c>
      <c r="E87" s="31" t="s">
        <v>530</v>
      </c>
      <c r="F87" s="84">
        <v>125000</v>
      </c>
      <c r="G87" s="32">
        <v>232.05</v>
      </c>
      <c r="H87" s="32" t="s">
        <v>858</v>
      </c>
    </row>
    <row r="88" spans="1:8" ht="15" customHeight="1">
      <c r="A88" s="83">
        <v>45443</v>
      </c>
      <c r="B88" s="32" t="s">
        <v>1261</v>
      </c>
      <c r="C88" s="31" t="s">
        <v>1262</v>
      </c>
      <c r="D88" s="31" t="s">
        <v>1263</v>
      </c>
      <c r="E88" s="31" t="s">
        <v>530</v>
      </c>
      <c r="F88" s="84">
        <v>46800</v>
      </c>
      <c r="G88" s="32">
        <v>142.18</v>
      </c>
      <c r="H88" s="32" t="s">
        <v>858</v>
      </c>
    </row>
    <row r="89" spans="1:8" ht="15" customHeight="1">
      <c r="A89" s="83">
        <v>45443</v>
      </c>
      <c r="B89" s="32" t="s">
        <v>1261</v>
      </c>
      <c r="C89" s="31" t="s">
        <v>1262</v>
      </c>
      <c r="D89" s="31" t="s">
        <v>843</v>
      </c>
      <c r="E89" s="31" t="s">
        <v>530</v>
      </c>
      <c r="F89" s="84">
        <v>57600</v>
      </c>
      <c r="G89" s="32">
        <v>134.4</v>
      </c>
      <c r="H89" s="32" t="s">
        <v>858</v>
      </c>
    </row>
    <row r="90" spans="1:8" ht="15" customHeight="1">
      <c r="A90" s="83">
        <v>45443</v>
      </c>
      <c r="B90" s="32" t="s">
        <v>416</v>
      </c>
      <c r="C90" s="31" t="s">
        <v>1152</v>
      </c>
      <c r="D90" s="31" t="s">
        <v>1066</v>
      </c>
      <c r="E90" s="31" t="s">
        <v>530</v>
      </c>
      <c r="F90" s="84">
        <v>1753278</v>
      </c>
      <c r="G90" s="32">
        <v>315.44</v>
      </c>
      <c r="H90" s="32" t="s">
        <v>858</v>
      </c>
    </row>
    <row r="91" spans="1:8" ht="15" customHeight="1">
      <c r="A91" s="83">
        <v>45443</v>
      </c>
      <c r="B91" s="32" t="s">
        <v>1264</v>
      </c>
      <c r="C91" s="31" t="s">
        <v>1265</v>
      </c>
      <c r="D91" s="31" t="s">
        <v>1266</v>
      </c>
      <c r="E91" s="31" t="s">
        <v>530</v>
      </c>
      <c r="F91" s="84">
        <v>256918</v>
      </c>
      <c r="G91" s="32">
        <v>6.02</v>
      </c>
      <c r="H91" s="32" t="s">
        <v>858</v>
      </c>
    </row>
    <row r="92" spans="1:8" ht="15" customHeight="1">
      <c r="A92" s="83">
        <v>45443</v>
      </c>
      <c r="B92" s="32" t="s">
        <v>1267</v>
      </c>
      <c r="C92" s="31" t="s">
        <v>1268</v>
      </c>
      <c r="D92" s="31" t="s">
        <v>1066</v>
      </c>
      <c r="E92" s="31" t="s">
        <v>530</v>
      </c>
      <c r="F92" s="84">
        <v>340578</v>
      </c>
      <c r="G92" s="32">
        <v>246.81</v>
      </c>
      <c r="H92" s="32" t="s">
        <v>858</v>
      </c>
    </row>
    <row r="93" spans="1:8" ht="15" customHeight="1">
      <c r="A93" s="83">
        <v>45443</v>
      </c>
      <c r="B93" s="32" t="s">
        <v>1090</v>
      </c>
      <c r="C93" s="31" t="s">
        <v>1091</v>
      </c>
      <c r="D93" s="31" t="s">
        <v>1089</v>
      </c>
      <c r="E93" s="31" t="s">
        <v>530</v>
      </c>
      <c r="F93" s="84">
        <v>134649</v>
      </c>
      <c r="G93" s="32">
        <v>914.55</v>
      </c>
      <c r="H93" s="32" t="s">
        <v>858</v>
      </c>
    </row>
    <row r="94" spans="1:8" ht="15" customHeight="1">
      <c r="A94" s="83">
        <v>45443</v>
      </c>
      <c r="B94" s="32" t="s">
        <v>452</v>
      </c>
      <c r="C94" s="31" t="s">
        <v>1269</v>
      </c>
      <c r="D94" s="31" t="s">
        <v>1257</v>
      </c>
      <c r="E94" s="31" t="s">
        <v>530</v>
      </c>
      <c r="F94" s="84">
        <v>8360</v>
      </c>
      <c r="G94" s="32">
        <v>3125.89</v>
      </c>
      <c r="H94" s="32" t="s">
        <v>858</v>
      </c>
    </row>
    <row r="95" spans="1:8" ht="15" customHeight="1">
      <c r="A95" s="83">
        <v>45443</v>
      </c>
      <c r="B95" s="32" t="s">
        <v>286</v>
      </c>
      <c r="C95" s="31" t="s">
        <v>1270</v>
      </c>
      <c r="D95" s="31" t="s">
        <v>1066</v>
      </c>
      <c r="E95" s="31" t="s">
        <v>530</v>
      </c>
      <c r="F95" s="84">
        <v>2329320</v>
      </c>
      <c r="G95" s="32">
        <v>1287.58</v>
      </c>
      <c r="H95" s="32" t="s">
        <v>858</v>
      </c>
    </row>
    <row r="96" spans="1:8" ht="15" customHeight="1">
      <c r="A96" s="83">
        <v>45443</v>
      </c>
      <c r="B96" s="32" t="s">
        <v>286</v>
      </c>
      <c r="C96" s="31" t="s">
        <v>1270</v>
      </c>
      <c r="D96" s="31" t="s">
        <v>1258</v>
      </c>
      <c r="E96" s="31" t="s">
        <v>530</v>
      </c>
      <c r="F96" s="84">
        <v>3924</v>
      </c>
      <c r="G96" s="32">
        <v>1251.8</v>
      </c>
      <c r="H96" s="32" t="s">
        <v>858</v>
      </c>
    </row>
    <row r="97" spans="1:8" ht="15" customHeight="1">
      <c r="A97" s="83">
        <v>45443</v>
      </c>
      <c r="B97" s="32" t="s">
        <v>286</v>
      </c>
      <c r="C97" s="31" t="s">
        <v>1270</v>
      </c>
      <c r="D97" s="31" t="s">
        <v>1257</v>
      </c>
      <c r="E97" s="31" t="s">
        <v>530</v>
      </c>
      <c r="F97" s="84">
        <v>23498</v>
      </c>
      <c r="G97" s="32">
        <v>1270.33</v>
      </c>
      <c r="H97" s="32" t="s">
        <v>858</v>
      </c>
    </row>
    <row r="98" spans="1:8" ht="15" customHeight="1">
      <c r="A98" s="83">
        <v>45443</v>
      </c>
      <c r="B98" s="32" t="s">
        <v>455</v>
      </c>
      <c r="C98" s="31" t="s">
        <v>1271</v>
      </c>
      <c r="D98" s="31" t="s">
        <v>1066</v>
      </c>
      <c r="E98" s="31" t="s">
        <v>530</v>
      </c>
      <c r="F98" s="84">
        <v>941390</v>
      </c>
      <c r="G98" s="32">
        <v>526.03</v>
      </c>
      <c r="H98" s="32" t="s">
        <v>858</v>
      </c>
    </row>
    <row r="99" spans="1:8" ht="15" customHeight="1">
      <c r="A99" s="83">
        <v>45443</v>
      </c>
      <c r="B99" s="32" t="s">
        <v>1156</v>
      </c>
      <c r="C99" s="31" t="s">
        <v>1157</v>
      </c>
      <c r="D99" s="31" t="s">
        <v>1158</v>
      </c>
      <c r="E99" s="31" t="s">
        <v>530</v>
      </c>
      <c r="F99" s="84">
        <v>69700</v>
      </c>
      <c r="G99" s="32">
        <v>30</v>
      </c>
      <c r="H99" s="32" t="s">
        <v>858</v>
      </c>
    </row>
    <row r="100" spans="1:8" ht="15" customHeight="1">
      <c r="A100" s="83">
        <v>45443</v>
      </c>
      <c r="B100" s="32" t="s">
        <v>1272</v>
      </c>
      <c r="C100" s="31" t="s">
        <v>1273</v>
      </c>
      <c r="D100" s="31" t="s">
        <v>843</v>
      </c>
      <c r="E100" s="31" t="s">
        <v>530</v>
      </c>
      <c r="F100" s="84">
        <v>45000</v>
      </c>
      <c r="G100" s="32">
        <v>386</v>
      </c>
      <c r="H100" s="32" t="s">
        <v>858</v>
      </c>
    </row>
    <row r="101" spans="1:8" ht="15" customHeight="1">
      <c r="A101" s="83">
        <v>45443</v>
      </c>
      <c r="B101" s="32" t="s">
        <v>1272</v>
      </c>
      <c r="C101" s="31" t="s">
        <v>1273</v>
      </c>
      <c r="D101" s="31" t="s">
        <v>1274</v>
      </c>
      <c r="E101" s="31" t="s">
        <v>530</v>
      </c>
      <c r="F101" s="84">
        <v>600</v>
      </c>
      <c r="G101" s="32">
        <v>393</v>
      </c>
      <c r="H101" s="32" t="s">
        <v>858</v>
      </c>
    </row>
    <row r="102" spans="1:8" ht="15" customHeight="1">
      <c r="A102" s="83">
        <v>45443</v>
      </c>
      <c r="B102" s="32" t="s">
        <v>1159</v>
      </c>
      <c r="C102" s="31" t="s">
        <v>1160</v>
      </c>
      <c r="D102" s="31" t="s">
        <v>1089</v>
      </c>
      <c r="E102" s="31" t="s">
        <v>530</v>
      </c>
      <c r="F102" s="84">
        <v>1706519</v>
      </c>
      <c r="G102" s="32">
        <v>33.409999999999997</v>
      </c>
      <c r="H102" s="32" t="s">
        <v>858</v>
      </c>
    </row>
    <row r="103" spans="1:8" ht="15" customHeight="1">
      <c r="A103" s="83">
        <v>45443</v>
      </c>
      <c r="B103" s="32" t="s">
        <v>1159</v>
      </c>
      <c r="C103" s="31" t="s">
        <v>1160</v>
      </c>
      <c r="D103" s="31" t="s">
        <v>1066</v>
      </c>
      <c r="E103" s="31" t="s">
        <v>530</v>
      </c>
      <c r="F103" s="84">
        <v>1836191</v>
      </c>
      <c r="G103" s="32">
        <v>33.74</v>
      </c>
      <c r="H103" s="32" t="s">
        <v>858</v>
      </c>
    </row>
    <row r="104" spans="1:8" ht="15" customHeight="1">
      <c r="A104" s="83">
        <v>45443</v>
      </c>
      <c r="B104" s="32" t="s">
        <v>1159</v>
      </c>
      <c r="C104" s="31" t="s">
        <v>1160</v>
      </c>
      <c r="D104" s="31" t="s">
        <v>1158</v>
      </c>
      <c r="E104" s="31" t="s">
        <v>530</v>
      </c>
      <c r="F104" s="84">
        <v>1416187</v>
      </c>
      <c r="G104" s="32">
        <v>34.840000000000003</v>
      </c>
      <c r="H104" s="32" t="s">
        <v>858</v>
      </c>
    </row>
    <row r="105" spans="1:8" ht="15" customHeight="1">
      <c r="A105" s="83">
        <v>45443</v>
      </c>
      <c r="B105" s="32" t="s">
        <v>1159</v>
      </c>
      <c r="C105" s="31" t="s">
        <v>1160</v>
      </c>
      <c r="D105" s="31" t="s">
        <v>1126</v>
      </c>
      <c r="E105" s="31" t="s">
        <v>530</v>
      </c>
      <c r="F105" s="84">
        <v>2759259</v>
      </c>
      <c r="G105" s="32">
        <v>34.29</v>
      </c>
      <c r="H105" s="32" t="s">
        <v>858</v>
      </c>
    </row>
    <row r="106" spans="1:8" ht="15" customHeight="1">
      <c r="A106" s="83">
        <v>45443</v>
      </c>
      <c r="B106" s="32" t="s">
        <v>487</v>
      </c>
      <c r="C106" s="31" t="s">
        <v>1275</v>
      </c>
      <c r="D106" s="31" t="s">
        <v>1257</v>
      </c>
      <c r="E106" s="31" t="s">
        <v>530</v>
      </c>
      <c r="F106" s="84">
        <v>6261</v>
      </c>
      <c r="G106" s="32">
        <v>4250.6899999999996</v>
      </c>
      <c r="H106" s="32" t="s">
        <v>858</v>
      </c>
    </row>
    <row r="107" spans="1:8" ht="15" customHeight="1">
      <c r="A107" s="83">
        <v>45443</v>
      </c>
      <c r="B107" s="32" t="s">
        <v>1276</v>
      </c>
      <c r="C107" s="31" t="s">
        <v>1277</v>
      </c>
      <c r="D107" s="31" t="s">
        <v>1278</v>
      </c>
      <c r="E107" s="31" t="s">
        <v>530</v>
      </c>
      <c r="F107" s="84">
        <v>72000</v>
      </c>
      <c r="G107" s="32">
        <v>254.1</v>
      </c>
      <c r="H107" s="32" t="s">
        <v>858</v>
      </c>
    </row>
    <row r="108" spans="1:8" ht="15" customHeight="1">
      <c r="A108" s="83">
        <v>45443</v>
      </c>
      <c r="B108" s="32" t="s">
        <v>1276</v>
      </c>
      <c r="C108" s="31" t="s">
        <v>1277</v>
      </c>
      <c r="D108" s="31" t="s">
        <v>1279</v>
      </c>
      <c r="E108" s="31" t="s">
        <v>530</v>
      </c>
      <c r="F108" s="84">
        <v>60000</v>
      </c>
      <c r="G108" s="32">
        <v>254.1</v>
      </c>
      <c r="H108" s="32" t="s">
        <v>858</v>
      </c>
    </row>
    <row r="109" spans="1:8" ht="15" customHeight="1">
      <c r="A109" s="83">
        <v>45443</v>
      </c>
      <c r="B109" s="32" t="s">
        <v>1280</v>
      </c>
      <c r="C109" s="31" t="s">
        <v>1281</v>
      </c>
      <c r="D109" s="31" t="s">
        <v>1282</v>
      </c>
      <c r="E109" s="31" t="s">
        <v>530</v>
      </c>
      <c r="F109" s="84">
        <v>150000</v>
      </c>
      <c r="G109" s="32">
        <v>25.75</v>
      </c>
      <c r="H109" s="32" t="s">
        <v>858</v>
      </c>
    </row>
    <row r="110" spans="1:8" ht="15" customHeight="1">
      <c r="A110" s="83">
        <v>45443</v>
      </c>
      <c r="B110" s="32" t="s">
        <v>1102</v>
      </c>
      <c r="C110" s="31" t="s">
        <v>1103</v>
      </c>
      <c r="D110" s="31" t="s">
        <v>1283</v>
      </c>
      <c r="E110" s="31" t="s">
        <v>531</v>
      </c>
      <c r="F110" s="84">
        <v>154774</v>
      </c>
      <c r="G110" s="32">
        <v>131.93</v>
      </c>
      <c r="H110" s="32" t="s">
        <v>858</v>
      </c>
    </row>
    <row r="111" spans="1:8" ht="15" customHeight="1">
      <c r="A111" s="83">
        <v>45443</v>
      </c>
      <c r="B111" s="32" t="s">
        <v>1284</v>
      </c>
      <c r="C111" s="31" t="s">
        <v>1285</v>
      </c>
      <c r="D111" s="31" t="s">
        <v>1286</v>
      </c>
      <c r="E111" s="31" t="s">
        <v>531</v>
      </c>
      <c r="F111" s="84">
        <v>200000</v>
      </c>
      <c r="G111" s="32">
        <v>290.8</v>
      </c>
      <c r="H111" s="32" t="s">
        <v>858</v>
      </c>
    </row>
    <row r="112" spans="1:8" ht="15" customHeight="1">
      <c r="A112" s="83">
        <v>45443</v>
      </c>
      <c r="B112" s="32" t="s">
        <v>1127</v>
      </c>
      <c r="C112" s="31" t="s">
        <v>1128</v>
      </c>
      <c r="D112" s="31" t="s">
        <v>1161</v>
      </c>
      <c r="E112" s="31" t="s">
        <v>531</v>
      </c>
      <c r="F112" s="84">
        <v>175000</v>
      </c>
      <c r="G112" s="32">
        <v>24.35</v>
      </c>
      <c r="H112" s="32" t="s">
        <v>858</v>
      </c>
    </row>
    <row r="113" spans="1:8" ht="15" customHeight="1">
      <c r="A113" s="83">
        <v>45443</v>
      </c>
      <c r="B113" s="32" t="s">
        <v>1240</v>
      </c>
      <c r="C113" s="31" t="s">
        <v>1241</v>
      </c>
      <c r="D113" s="31" t="s">
        <v>1287</v>
      </c>
      <c r="E113" s="31" t="s">
        <v>531</v>
      </c>
      <c r="F113" s="84">
        <v>1876059</v>
      </c>
      <c r="G113" s="32">
        <v>900</v>
      </c>
      <c r="H113" s="32" t="s">
        <v>858</v>
      </c>
    </row>
    <row r="114" spans="1:8" ht="15" customHeight="1">
      <c r="A114" s="83">
        <v>45443</v>
      </c>
      <c r="B114" s="32" t="s">
        <v>1243</v>
      </c>
      <c r="C114" s="31" t="s">
        <v>1244</v>
      </c>
      <c r="D114" s="31" t="s">
        <v>843</v>
      </c>
      <c r="E114" s="31" t="s">
        <v>531</v>
      </c>
      <c r="F114" s="84">
        <v>63200</v>
      </c>
      <c r="G114" s="32">
        <v>169.8</v>
      </c>
      <c r="H114" s="32" t="s">
        <v>858</v>
      </c>
    </row>
    <row r="115" spans="1:8" ht="15" customHeight="1">
      <c r="A115" s="83">
        <v>45443</v>
      </c>
      <c r="B115" s="32" t="s">
        <v>1147</v>
      </c>
      <c r="C115" s="31" t="s">
        <v>1148</v>
      </c>
      <c r="D115" s="31" t="s">
        <v>1104</v>
      </c>
      <c r="E115" s="31" t="s">
        <v>531</v>
      </c>
      <c r="F115" s="84">
        <v>15872857</v>
      </c>
      <c r="G115" s="32">
        <v>0.83</v>
      </c>
      <c r="H115" s="32" t="s">
        <v>858</v>
      </c>
    </row>
    <row r="116" spans="1:8" ht="15" customHeight="1">
      <c r="A116" s="83">
        <v>45443</v>
      </c>
      <c r="B116" s="32" t="s">
        <v>1149</v>
      </c>
      <c r="C116" s="31" t="s">
        <v>1150</v>
      </c>
      <c r="D116" s="31" t="s">
        <v>1089</v>
      </c>
      <c r="E116" s="31" t="s">
        <v>531</v>
      </c>
      <c r="F116" s="84">
        <v>623994</v>
      </c>
      <c r="G116" s="32">
        <v>326.25</v>
      </c>
      <c r="H116" s="32" t="s">
        <v>858</v>
      </c>
    </row>
    <row r="117" spans="1:8" ht="15" customHeight="1">
      <c r="A117" s="83">
        <v>45443</v>
      </c>
      <c r="B117" s="32" t="s">
        <v>1149</v>
      </c>
      <c r="C117" s="31" t="s">
        <v>1150</v>
      </c>
      <c r="D117" s="31" t="s">
        <v>1066</v>
      </c>
      <c r="E117" s="31" t="s">
        <v>531</v>
      </c>
      <c r="F117" s="84">
        <v>1059093</v>
      </c>
      <c r="G117" s="32">
        <v>328.29</v>
      </c>
      <c r="H117" s="32" t="s">
        <v>858</v>
      </c>
    </row>
    <row r="118" spans="1:8" ht="15" customHeight="1">
      <c r="A118" s="83">
        <v>45443</v>
      </c>
      <c r="B118" s="32" t="s">
        <v>1149</v>
      </c>
      <c r="C118" s="31" t="s">
        <v>1150</v>
      </c>
      <c r="D118" s="31" t="s">
        <v>1092</v>
      </c>
      <c r="E118" s="31" t="s">
        <v>531</v>
      </c>
      <c r="F118" s="84">
        <v>599852</v>
      </c>
      <c r="G118" s="32">
        <v>326.23</v>
      </c>
      <c r="H118" s="32" t="s">
        <v>858</v>
      </c>
    </row>
    <row r="119" spans="1:8" ht="15" customHeight="1">
      <c r="A119" s="83">
        <v>45443</v>
      </c>
      <c r="B119" s="32" t="s">
        <v>1116</v>
      </c>
      <c r="C119" s="31" t="s">
        <v>1117</v>
      </c>
      <c r="D119" s="31" t="s">
        <v>1151</v>
      </c>
      <c r="E119" s="31" t="s">
        <v>531</v>
      </c>
      <c r="F119" s="84">
        <v>33000</v>
      </c>
      <c r="G119" s="32">
        <v>136.16999999999999</v>
      </c>
      <c r="H119" s="32" t="s">
        <v>858</v>
      </c>
    </row>
    <row r="120" spans="1:8" ht="15" customHeight="1">
      <c r="A120" s="83">
        <v>45443</v>
      </c>
      <c r="B120" s="32" t="s">
        <v>1288</v>
      </c>
      <c r="C120" s="31" t="s">
        <v>1289</v>
      </c>
      <c r="D120" s="31" t="s">
        <v>1290</v>
      </c>
      <c r="E120" s="31" t="s">
        <v>531</v>
      </c>
      <c r="F120" s="84">
        <v>51000</v>
      </c>
      <c r="G120" s="32">
        <v>31.08</v>
      </c>
      <c r="H120" s="32" t="s">
        <v>858</v>
      </c>
    </row>
    <row r="121" spans="1:8" ht="15" customHeight="1">
      <c r="A121" s="83">
        <v>45443</v>
      </c>
      <c r="B121" s="32" t="s">
        <v>1254</v>
      </c>
      <c r="C121" s="31" t="s">
        <v>1255</v>
      </c>
      <c r="D121" s="31" t="s">
        <v>1092</v>
      </c>
      <c r="E121" s="31" t="s">
        <v>531</v>
      </c>
      <c r="F121" s="84">
        <v>395628</v>
      </c>
      <c r="G121" s="32">
        <v>741.47</v>
      </c>
      <c r="H121" s="32" t="s">
        <v>858</v>
      </c>
    </row>
    <row r="122" spans="1:8" ht="15" customHeight="1">
      <c r="A122" s="83">
        <v>45443</v>
      </c>
      <c r="B122" s="32" t="s">
        <v>1254</v>
      </c>
      <c r="C122" s="31" t="s">
        <v>1255</v>
      </c>
      <c r="D122" s="31" t="s">
        <v>1066</v>
      </c>
      <c r="E122" s="31" t="s">
        <v>531</v>
      </c>
      <c r="F122" s="84">
        <v>649071</v>
      </c>
      <c r="G122" s="32">
        <v>736.63</v>
      </c>
      <c r="H122" s="32" t="s">
        <v>858</v>
      </c>
    </row>
    <row r="123" spans="1:8" ht="15" customHeight="1">
      <c r="A123" s="83">
        <v>45443</v>
      </c>
      <c r="B123" s="32" t="s">
        <v>409</v>
      </c>
      <c r="C123" s="31" t="s">
        <v>1256</v>
      </c>
      <c r="D123" s="31" t="s">
        <v>1238</v>
      </c>
      <c r="E123" s="31" t="s">
        <v>531</v>
      </c>
      <c r="F123" s="84">
        <v>4395776</v>
      </c>
      <c r="G123" s="32">
        <v>792.23</v>
      </c>
      <c r="H123" s="32" t="s">
        <v>858</v>
      </c>
    </row>
    <row r="124" spans="1:8" ht="15" customHeight="1">
      <c r="A124" s="83">
        <v>45443</v>
      </c>
      <c r="B124" s="32" t="s">
        <v>409</v>
      </c>
      <c r="C124" s="31" t="s">
        <v>1256</v>
      </c>
      <c r="D124" s="31" t="s">
        <v>1257</v>
      </c>
      <c r="E124" s="31" t="s">
        <v>531</v>
      </c>
      <c r="F124" s="84">
        <v>4983164</v>
      </c>
      <c r="G124" s="32">
        <v>793.13</v>
      </c>
      <c r="H124" s="32" t="s">
        <v>858</v>
      </c>
    </row>
    <row r="125" spans="1:8" ht="15" customHeight="1">
      <c r="A125" s="83">
        <v>45443</v>
      </c>
      <c r="B125" s="32" t="s">
        <v>409</v>
      </c>
      <c r="C125" s="31" t="s">
        <v>1256</v>
      </c>
      <c r="D125" s="31" t="s">
        <v>1258</v>
      </c>
      <c r="E125" s="31" t="s">
        <v>531</v>
      </c>
      <c r="F125" s="84">
        <v>5204860</v>
      </c>
      <c r="G125" s="32">
        <v>784.95</v>
      </c>
      <c r="H125" s="32" t="s">
        <v>858</v>
      </c>
    </row>
    <row r="126" spans="1:8" ht="15" customHeight="1">
      <c r="A126" s="83">
        <v>45443</v>
      </c>
      <c r="B126" s="32" t="s">
        <v>1259</v>
      </c>
      <c r="C126" s="31" t="s">
        <v>1260</v>
      </c>
      <c r="D126" s="31" t="s">
        <v>843</v>
      </c>
      <c r="E126" s="31" t="s">
        <v>531</v>
      </c>
      <c r="F126" s="84">
        <v>56000</v>
      </c>
      <c r="G126" s="32">
        <v>232.09</v>
      </c>
      <c r="H126" s="32" t="s">
        <v>858</v>
      </c>
    </row>
    <row r="127" spans="1:8" ht="15" customHeight="1">
      <c r="A127" s="83">
        <v>45443</v>
      </c>
      <c r="B127" s="32" t="s">
        <v>1261</v>
      </c>
      <c r="C127" s="31" t="s">
        <v>1262</v>
      </c>
      <c r="D127" s="31" t="s">
        <v>843</v>
      </c>
      <c r="E127" s="31" t="s">
        <v>531</v>
      </c>
      <c r="F127" s="84">
        <v>57600</v>
      </c>
      <c r="G127" s="32">
        <v>135.30000000000001</v>
      </c>
      <c r="H127" s="32" t="s">
        <v>858</v>
      </c>
    </row>
    <row r="128" spans="1:8" ht="15" customHeight="1">
      <c r="A128" s="83">
        <v>45443</v>
      </c>
      <c r="B128" s="32" t="s">
        <v>1261</v>
      </c>
      <c r="C128" s="31" t="s">
        <v>1262</v>
      </c>
      <c r="D128" s="31" t="s">
        <v>1263</v>
      </c>
      <c r="E128" s="31" t="s">
        <v>531</v>
      </c>
      <c r="F128" s="84">
        <v>54000</v>
      </c>
      <c r="G128" s="32">
        <v>143.91999999999999</v>
      </c>
      <c r="H128" s="32" t="s">
        <v>858</v>
      </c>
    </row>
    <row r="129" spans="1:8" ht="15" customHeight="1">
      <c r="A129" s="83">
        <v>45443</v>
      </c>
      <c r="B129" s="32" t="s">
        <v>416</v>
      </c>
      <c r="C129" s="31" t="s">
        <v>1152</v>
      </c>
      <c r="D129" s="31" t="s">
        <v>1066</v>
      </c>
      <c r="E129" s="31" t="s">
        <v>531</v>
      </c>
      <c r="F129" s="84">
        <v>1753278</v>
      </c>
      <c r="G129" s="32">
        <v>315.66000000000003</v>
      </c>
      <c r="H129" s="32" t="s">
        <v>858</v>
      </c>
    </row>
    <row r="130" spans="1:8" ht="15" customHeight="1">
      <c r="A130" s="83">
        <v>45443</v>
      </c>
      <c r="B130" s="32" t="s">
        <v>1267</v>
      </c>
      <c r="C130" s="31" t="s">
        <v>1268</v>
      </c>
      <c r="D130" s="31" t="s">
        <v>1066</v>
      </c>
      <c r="E130" s="31" t="s">
        <v>531</v>
      </c>
      <c r="F130" s="84">
        <v>340578</v>
      </c>
      <c r="G130" s="32">
        <v>246.71</v>
      </c>
      <c r="H130" s="32" t="s">
        <v>858</v>
      </c>
    </row>
    <row r="131" spans="1:8" ht="15" customHeight="1">
      <c r="A131" s="83">
        <v>45443</v>
      </c>
      <c r="B131" s="32" t="s">
        <v>1090</v>
      </c>
      <c r="C131" s="31" t="s">
        <v>1091</v>
      </c>
      <c r="D131" s="31" t="s">
        <v>1089</v>
      </c>
      <c r="E131" s="31" t="s">
        <v>531</v>
      </c>
      <c r="F131" s="84">
        <v>208492</v>
      </c>
      <c r="G131" s="32">
        <v>914.53</v>
      </c>
      <c r="H131" s="32" t="s">
        <v>858</v>
      </c>
    </row>
    <row r="132" spans="1:8" ht="15" customHeight="1">
      <c r="A132" s="83">
        <v>45443</v>
      </c>
      <c r="B132" s="32" t="s">
        <v>452</v>
      </c>
      <c r="C132" s="31" t="s">
        <v>1269</v>
      </c>
      <c r="D132" s="31" t="s">
        <v>1238</v>
      </c>
      <c r="E132" s="31" t="s">
        <v>531</v>
      </c>
      <c r="F132" s="84">
        <v>1238467</v>
      </c>
      <c r="G132" s="32">
        <v>3093.85</v>
      </c>
      <c r="H132" s="32" t="s">
        <v>858</v>
      </c>
    </row>
    <row r="133" spans="1:8" ht="15" customHeight="1">
      <c r="A133" s="83">
        <v>45443</v>
      </c>
      <c r="B133" s="32" t="s">
        <v>452</v>
      </c>
      <c r="C133" s="31" t="s">
        <v>1269</v>
      </c>
      <c r="D133" s="31" t="s">
        <v>1258</v>
      </c>
      <c r="E133" s="31" t="s">
        <v>531</v>
      </c>
      <c r="F133" s="84">
        <v>1467861</v>
      </c>
      <c r="G133" s="32">
        <v>3092.11</v>
      </c>
      <c r="H133" s="32" t="s">
        <v>858</v>
      </c>
    </row>
    <row r="134" spans="1:8" ht="15" customHeight="1">
      <c r="A134" s="83">
        <v>45443</v>
      </c>
      <c r="B134" s="32" t="s">
        <v>452</v>
      </c>
      <c r="C134" s="31" t="s">
        <v>1269</v>
      </c>
      <c r="D134" s="31" t="s">
        <v>1257</v>
      </c>
      <c r="E134" s="31" t="s">
        <v>531</v>
      </c>
      <c r="F134" s="84">
        <v>927311</v>
      </c>
      <c r="G134" s="32">
        <v>3094.54</v>
      </c>
      <c r="H134" s="32" t="s">
        <v>858</v>
      </c>
    </row>
    <row r="135" spans="1:8" ht="15" customHeight="1">
      <c r="A135" s="83">
        <v>45443</v>
      </c>
      <c r="B135" s="32" t="s">
        <v>286</v>
      </c>
      <c r="C135" s="31" t="s">
        <v>1270</v>
      </c>
      <c r="D135" s="31" t="s">
        <v>1258</v>
      </c>
      <c r="E135" s="31" t="s">
        <v>531</v>
      </c>
      <c r="F135" s="84">
        <v>2733318</v>
      </c>
      <c r="G135" s="32">
        <v>1287.33</v>
      </c>
      <c r="H135" s="32" t="s">
        <v>858</v>
      </c>
    </row>
    <row r="136" spans="1:8" ht="15" customHeight="1">
      <c r="A136" s="83">
        <v>45443</v>
      </c>
      <c r="B136" s="32" t="s">
        <v>286</v>
      </c>
      <c r="C136" s="31" t="s">
        <v>1270</v>
      </c>
      <c r="D136" s="31" t="s">
        <v>1238</v>
      </c>
      <c r="E136" s="31" t="s">
        <v>531</v>
      </c>
      <c r="F136" s="84">
        <v>3701969</v>
      </c>
      <c r="G136" s="32">
        <v>1293.42</v>
      </c>
      <c r="H136" s="32" t="s">
        <v>858</v>
      </c>
    </row>
    <row r="137" spans="1:8" ht="15" customHeight="1">
      <c r="A137" s="83">
        <v>45443</v>
      </c>
      <c r="B137" s="32" t="s">
        <v>286</v>
      </c>
      <c r="C137" s="31" t="s">
        <v>1270</v>
      </c>
      <c r="D137" s="31" t="s">
        <v>1291</v>
      </c>
      <c r="E137" s="31" t="s">
        <v>531</v>
      </c>
      <c r="F137" s="84">
        <v>2666853</v>
      </c>
      <c r="G137" s="32">
        <v>1292.8900000000001</v>
      </c>
      <c r="H137" s="32" t="s">
        <v>858</v>
      </c>
    </row>
    <row r="138" spans="1:8" ht="15" customHeight="1">
      <c r="A138" s="83">
        <v>45443</v>
      </c>
      <c r="B138" s="32" t="s">
        <v>286</v>
      </c>
      <c r="C138" s="31" t="s">
        <v>1270</v>
      </c>
      <c r="D138" s="31" t="s">
        <v>1257</v>
      </c>
      <c r="E138" s="31" t="s">
        <v>531</v>
      </c>
      <c r="F138" s="84">
        <v>2964667</v>
      </c>
      <c r="G138" s="32">
        <v>1291.67</v>
      </c>
      <c r="H138" s="32" t="s">
        <v>858</v>
      </c>
    </row>
    <row r="139" spans="1:8" ht="15" customHeight="1">
      <c r="A139" s="83">
        <v>45443</v>
      </c>
      <c r="B139" s="32" t="s">
        <v>286</v>
      </c>
      <c r="C139" s="31" t="s">
        <v>1270</v>
      </c>
      <c r="D139" s="31" t="s">
        <v>1066</v>
      </c>
      <c r="E139" s="31" t="s">
        <v>531</v>
      </c>
      <c r="F139" s="84">
        <v>2329320</v>
      </c>
      <c r="G139" s="32">
        <v>1288.68</v>
      </c>
      <c r="H139" s="32" t="s">
        <v>858</v>
      </c>
    </row>
    <row r="140" spans="1:8" ht="15" customHeight="1">
      <c r="A140" s="83">
        <v>45443</v>
      </c>
      <c r="B140" s="32" t="s">
        <v>455</v>
      </c>
      <c r="C140" s="31" t="s">
        <v>1271</v>
      </c>
      <c r="D140" s="31" t="s">
        <v>1066</v>
      </c>
      <c r="E140" s="31" t="s">
        <v>531</v>
      </c>
      <c r="F140" s="84">
        <v>941390</v>
      </c>
      <c r="G140" s="32">
        <v>526.49</v>
      </c>
      <c r="H140" s="32" t="s">
        <v>858</v>
      </c>
    </row>
    <row r="141" spans="1:8" ht="15" customHeight="1">
      <c r="A141" s="83">
        <v>45443</v>
      </c>
      <c r="B141" s="32" t="s">
        <v>1153</v>
      </c>
      <c r="C141" s="31" t="s">
        <v>1154</v>
      </c>
      <c r="D141" s="31" t="s">
        <v>1155</v>
      </c>
      <c r="E141" s="31" t="s">
        <v>531</v>
      </c>
      <c r="F141" s="84">
        <v>177600</v>
      </c>
      <c r="G141" s="32">
        <v>120.18</v>
      </c>
      <c r="H141" s="32" t="s">
        <v>858</v>
      </c>
    </row>
    <row r="142" spans="1:8" ht="15" customHeight="1">
      <c r="A142" s="83">
        <v>45443</v>
      </c>
      <c r="B142" s="32" t="s">
        <v>1156</v>
      </c>
      <c r="C142" s="31" t="s">
        <v>1157</v>
      </c>
      <c r="D142" s="31" t="s">
        <v>1158</v>
      </c>
      <c r="E142" s="31" t="s">
        <v>531</v>
      </c>
      <c r="F142" s="84">
        <v>129200</v>
      </c>
      <c r="G142" s="32">
        <v>30.19</v>
      </c>
      <c r="H142" s="32" t="s">
        <v>858</v>
      </c>
    </row>
    <row r="143" spans="1:8" ht="15" customHeight="1">
      <c r="A143" s="83">
        <v>45443</v>
      </c>
      <c r="B143" s="32" t="s">
        <v>1272</v>
      </c>
      <c r="C143" s="31" t="s">
        <v>1273</v>
      </c>
      <c r="D143" s="31" t="s">
        <v>1274</v>
      </c>
      <c r="E143" s="31" t="s">
        <v>531</v>
      </c>
      <c r="F143" s="84">
        <v>44400</v>
      </c>
      <c r="G143" s="32">
        <v>386</v>
      </c>
      <c r="H143" s="32" t="s">
        <v>858</v>
      </c>
    </row>
    <row r="144" spans="1:8" ht="15" customHeight="1">
      <c r="A144" s="83">
        <v>45443</v>
      </c>
      <c r="B144" s="32" t="s">
        <v>1272</v>
      </c>
      <c r="C144" s="31" t="s">
        <v>1273</v>
      </c>
      <c r="D144" s="31" t="s">
        <v>843</v>
      </c>
      <c r="E144" s="31" t="s">
        <v>531</v>
      </c>
      <c r="F144" s="84">
        <v>10800</v>
      </c>
      <c r="G144" s="32">
        <v>386</v>
      </c>
      <c r="H144" s="32" t="s">
        <v>858</v>
      </c>
    </row>
    <row r="145" spans="1:8" ht="15" customHeight="1">
      <c r="A145" s="83">
        <v>45443</v>
      </c>
      <c r="B145" s="32" t="s">
        <v>1159</v>
      </c>
      <c r="C145" s="31" t="s">
        <v>1160</v>
      </c>
      <c r="D145" s="31" t="s">
        <v>1158</v>
      </c>
      <c r="E145" s="31" t="s">
        <v>531</v>
      </c>
      <c r="F145" s="84">
        <v>1155905</v>
      </c>
      <c r="G145" s="32">
        <v>34.94</v>
      </c>
      <c r="H145" s="32" t="s">
        <v>858</v>
      </c>
    </row>
    <row r="146" spans="1:8" ht="15" customHeight="1">
      <c r="A146" s="83">
        <v>45443</v>
      </c>
      <c r="B146" s="32" t="s">
        <v>1159</v>
      </c>
      <c r="C146" s="31" t="s">
        <v>1160</v>
      </c>
      <c r="D146" s="31" t="s">
        <v>1126</v>
      </c>
      <c r="E146" s="31" t="s">
        <v>531</v>
      </c>
      <c r="F146" s="84">
        <v>2655098</v>
      </c>
      <c r="G146" s="32">
        <v>34.07</v>
      </c>
      <c r="H146" s="32" t="s">
        <v>858</v>
      </c>
    </row>
    <row r="147" spans="1:8" ht="15" customHeight="1">
      <c r="A147" s="83">
        <v>45443</v>
      </c>
      <c r="B147" s="32" t="s">
        <v>1159</v>
      </c>
      <c r="C147" s="31" t="s">
        <v>1160</v>
      </c>
      <c r="D147" s="31" t="s">
        <v>1066</v>
      </c>
      <c r="E147" s="31" t="s">
        <v>531</v>
      </c>
      <c r="F147" s="84">
        <v>1836191</v>
      </c>
      <c r="G147" s="32">
        <v>33.78</v>
      </c>
      <c r="H147" s="32" t="s">
        <v>858</v>
      </c>
    </row>
    <row r="148" spans="1:8" ht="15" customHeight="1">
      <c r="A148" s="83">
        <v>45443</v>
      </c>
      <c r="B148" s="32" t="s">
        <v>1159</v>
      </c>
      <c r="C148" s="31" t="s">
        <v>1160</v>
      </c>
      <c r="D148" s="31" t="s">
        <v>1089</v>
      </c>
      <c r="E148" s="31" t="s">
        <v>531</v>
      </c>
      <c r="F148" s="84">
        <v>1645704</v>
      </c>
      <c r="G148" s="32">
        <v>33.43</v>
      </c>
      <c r="H148" s="32" t="s">
        <v>858</v>
      </c>
    </row>
    <row r="149" spans="1:8" ht="15" customHeight="1">
      <c r="A149" s="83">
        <v>45443</v>
      </c>
      <c r="B149" s="32" t="s">
        <v>1162</v>
      </c>
      <c r="C149" s="31" t="s">
        <v>1163</v>
      </c>
      <c r="D149" s="31" t="s">
        <v>1164</v>
      </c>
      <c r="E149" s="31" t="s">
        <v>531</v>
      </c>
      <c r="F149" s="84">
        <v>54000</v>
      </c>
      <c r="G149" s="32">
        <v>42.44</v>
      </c>
      <c r="H149" s="32" t="s">
        <v>858</v>
      </c>
    </row>
    <row r="150" spans="1:8" ht="15" customHeight="1">
      <c r="A150" s="83">
        <v>45443</v>
      </c>
      <c r="B150" s="32" t="s">
        <v>1129</v>
      </c>
      <c r="C150" s="31" t="s">
        <v>1130</v>
      </c>
      <c r="D150" s="31" t="s">
        <v>1131</v>
      </c>
      <c r="E150" s="31" t="s">
        <v>531</v>
      </c>
      <c r="F150" s="84">
        <v>90219</v>
      </c>
      <c r="G150" s="32">
        <v>31.03</v>
      </c>
      <c r="H150" s="32" t="s">
        <v>858</v>
      </c>
    </row>
    <row r="151" spans="1:8" ht="15" customHeight="1">
      <c r="A151" s="83">
        <v>45443</v>
      </c>
      <c r="B151" s="32" t="s">
        <v>487</v>
      </c>
      <c r="C151" s="31" t="s">
        <v>1275</v>
      </c>
      <c r="D151" s="31" t="s">
        <v>1257</v>
      </c>
      <c r="E151" s="31" t="s">
        <v>531</v>
      </c>
      <c r="F151" s="84">
        <v>773086</v>
      </c>
      <c r="G151" s="32">
        <v>4279.6899999999996</v>
      </c>
      <c r="H151" s="32" t="s">
        <v>858</v>
      </c>
    </row>
    <row r="152" spans="1:8" ht="15" customHeight="1">
      <c r="A152" s="83">
        <v>45443</v>
      </c>
      <c r="B152" s="32" t="s">
        <v>487</v>
      </c>
      <c r="C152" s="31" t="s">
        <v>1275</v>
      </c>
      <c r="D152" s="31" t="s">
        <v>1238</v>
      </c>
      <c r="E152" s="31" t="s">
        <v>531</v>
      </c>
      <c r="F152" s="84">
        <v>757812</v>
      </c>
      <c r="G152" s="32">
        <v>4280.45</v>
      </c>
      <c r="H152" s="32" t="s">
        <v>858</v>
      </c>
    </row>
    <row r="153" spans="1:8" ht="15" customHeight="1">
      <c r="A153" s="83">
        <v>45443</v>
      </c>
      <c r="B153" s="32" t="s">
        <v>487</v>
      </c>
      <c r="C153" s="31" t="s">
        <v>1275</v>
      </c>
      <c r="D153" s="31" t="s">
        <v>1291</v>
      </c>
      <c r="E153" s="31" t="s">
        <v>531</v>
      </c>
      <c r="F153" s="84">
        <v>957226</v>
      </c>
      <c r="G153" s="32">
        <v>4277.6400000000003</v>
      </c>
      <c r="H153" s="32" t="s">
        <v>858</v>
      </c>
    </row>
    <row r="154" spans="1:8" ht="15" customHeight="1">
      <c r="A154" s="83">
        <v>45443</v>
      </c>
      <c r="B154" s="32" t="s">
        <v>487</v>
      </c>
      <c r="C154" s="31" t="s">
        <v>1275</v>
      </c>
      <c r="D154" s="31" t="s">
        <v>1258</v>
      </c>
      <c r="E154" s="31" t="s">
        <v>531</v>
      </c>
      <c r="F154" s="84">
        <v>927788</v>
      </c>
      <c r="G154" s="32">
        <v>4270.28</v>
      </c>
      <c r="H154" s="32" t="s">
        <v>858</v>
      </c>
    </row>
    <row r="155" spans="1:8" ht="15" customHeight="1">
      <c r="A155" s="83">
        <v>45443</v>
      </c>
      <c r="B155" s="32" t="s">
        <v>1276</v>
      </c>
      <c r="C155" s="31" t="s">
        <v>1277</v>
      </c>
      <c r="D155" s="31" t="s">
        <v>1279</v>
      </c>
      <c r="E155" s="31" t="s">
        <v>531</v>
      </c>
      <c r="F155" s="84">
        <v>186000</v>
      </c>
      <c r="G155" s="32">
        <v>254.1</v>
      </c>
      <c r="H155" s="32" t="s">
        <v>858</v>
      </c>
    </row>
    <row r="156" spans="1:8" ht="15" customHeight="1">
      <c r="A156" s="83">
        <v>45443</v>
      </c>
      <c r="B156" s="32" t="s">
        <v>1276</v>
      </c>
      <c r="C156" s="31" t="s">
        <v>1277</v>
      </c>
      <c r="D156" s="31" t="s">
        <v>1278</v>
      </c>
      <c r="E156" s="31" t="s">
        <v>531</v>
      </c>
      <c r="F156" s="84">
        <v>72000</v>
      </c>
      <c r="G156" s="32">
        <v>254.1</v>
      </c>
      <c r="H156" s="32" t="s">
        <v>858</v>
      </c>
    </row>
    <row r="157" spans="1:8" ht="15" customHeight="1">
      <c r="A157" s="83">
        <v>45443</v>
      </c>
      <c r="B157" s="32" t="s">
        <v>500</v>
      </c>
      <c r="C157" s="31" t="s">
        <v>1292</v>
      </c>
      <c r="D157" s="31" t="s">
        <v>1238</v>
      </c>
      <c r="E157" s="31" t="s">
        <v>531</v>
      </c>
      <c r="F157" s="84">
        <v>1034426</v>
      </c>
      <c r="G157" s="32">
        <v>5403.76</v>
      </c>
      <c r="H157" s="32" t="s">
        <v>858</v>
      </c>
    </row>
    <row r="158" spans="1:8" ht="15" customHeight="1">
      <c r="A158" s="83">
        <v>45443</v>
      </c>
      <c r="B158" s="32" t="s">
        <v>294</v>
      </c>
      <c r="C158" s="31" t="s">
        <v>1293</v>
      </c>
      <c r="D158" s="31" t="s">
        <v>1238</v>
      </c>
      <c r="E158" s="31" t="s">
        <v>531</v>
      </c>
      <c r="F158" s="84">
        <v>2469594</v>
      </c>
      <c r="G158" s="32">
        <v>1498.79</v>
      </c>
      <c r="H158" s="32" t="s">
        <v>858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3"/>
  <sheetViews>
    <sheetView zoomScale="80" zoomScaleNormal="80" workbookViewId="0">
      <selection activeCell="J30" sqref="J3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33.28515625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876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45446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532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522</v>
      </c>
      <c r="C9" s="93"/>
      <c r="D9" s="94" t="s">
        <v>533</v>
      </c>
      <c r="E9" s="93" t="s">
        <v>534</v>
      </c>
      <c r="F9" s="93" t="s">
        <v>535</v>
      </c>
      <c r="G9" s="93" t="s">
        <v>536</v>
      </c>
      <c r="H9" s="93" t="s">
        <v>537</v>
      </c>
      <c r="I9" s="93" t="s">
        <v>538</v>
      </c>
      <c r="J9" s="92" t="s">
        <v>539</v>
      </c>
      <c r="K9" s="93" t="s">
        <v>540</v>
      </c>
      <c r="L9" s="95" t="s">
        <v>541</v>
      </c>
      <c r="M9" s="95" t="s">
        <v>542</v>
      </c>
      <c r="N9" s="93" t="s">
        <v>543</v>
      </c>
      <c r="O9" s="238" t="s">
        <v>544</v>
      </c>
      <c r="P9" s="195" t="s">
        <v>545</v>
      </c>
      <c r="Q9" s="195" t="s">
        <v>813</v>
      </c>
      <c r="R9" s="1"/>
      <c r="S9" s="1"/>
      <c r="T9" s="1"/>
      <c r="U9" s="1"/>
      <c r="V9" s="1"/>
      <c r="W9" s="1"/>
      <c r="X9" s="1"/>
    </row>
    <row r="10" spans="1:26" ht="15" customHeight="1">
      <c r="A10" s="320">
        <v>1</v>
      </c>
      <c r="B10" s="321">
        <v>45362</v>
      </c>
      <c r="C10" s="322"/>
      <c r="D10" s="323" t="s">
        <v>184</v>
      </c>
      <c r="E10" s="324" t="s">
        <v>546</v>
      </c>
      <c r="F10" s="286">
        <v>2535</v>
      </c>
      <c r="G10" s="287">
        <v>2390</v>
      </c>
      <c r="H10" s="286">
        <v>2390</v>
      </c>
      <c r="I10" s="286" t="s">
        <v>842</v>
      </c>
      <c r="J10" s="279" t="s">
        <v>1179</v>
      </c>
      <c r="K10" s="279">
        <f t="shared" ref="K10" si="0">H10-F10</f>
        <v>-145</v>
      </c>
      <c r="L10" s="325">
        <f t="shared" ref="L10" si="1">(F10*-0.3)/100</f>
        <v>-7.6050000000000004</v>
      </c>
      <c r="M10" s="326">
        <f t="shared" ref="M10" si="2">(K10+L10)/F10</f>
        <v>-6.0199211045364888E-2</v>
      </c>
      <c r="N10" s="279" t="s">
        <v>558</v>
      </c>
      <c r="O10" s="327">
        <v>45443</v>
      </c>
      <c r="P10" s="328"/>
      <c r="Q10" s="228"/>
      <c r="R10" s="54" t="s">
        <v>1002</v>
      </c>
    </row>
    <row r="11" spans="1:26" ht="15" customHeight="1">
      <c r="A11" s="187">
        <v>2</v>
      </c>
      <c r="B11" s="184">
        <v>45373</v>
      </c>
      <c r="C11" s="188"/>
      <c r="D11" s="192" t="s">
        <v>224</v>
      </c>
      <c r="E11" s="189" t="s">
        <v>994</v>
      </c>
      <c r="F11" s="183" t="s">
        <v>995</v>
      </c>
      <c r="G11" s="185">
        <v>3612</v>
      </c>
      <c r="H11" s="183"/>
      <c r="I11" s="183" t="s">
        <v>996</v>
      </c>
      <c r="J11" s="185" t="s">
        <v>547</v>
      </c>
      <c r="K11" s="185"/>
      <c r="L11" s="186"/>
      <c r="M11" s="190"/>
      <c r="N11" s="185"/>
      <c r="O11" s="191"/>
      <c r="P11" s="186">
        <f>VLOOKUP(D11,'MidCap Intra'!$B$11:$C$571,2,0)</f>
        <v>3670.95</v>
      </c>
      <c r="Q11" s="228"/>
      <c r="R11" s="54" t="s">
        <v>1002</v>
      </c>
    </row>
    <row r="12" spans="1:26" ht="15" customHeight="1">
      <c r="A12" s="305">
        <v>3</v>
      </c>
      <c r="B12" s="306">
        <v>45385</v>
      </c>
      <c r="C12" s="307"/>
      <c r="D12" s="308" t="s">
        <v>84</v>
      </c>
      <c r="E12" s="309" t="s">
        <v>546</v>
      </c>
      <c r="F12" s="260">
        <v>4760</v>
      </c>
      <c r="G12" s="261">
        <v>4580</v>
      </c>
      <c r="H12" s="260">
        <v>4965</v>
      </c>
      <c r="I12" s="260" t="s">
        <v>847</v>
      </c>
      <c r="J12" s="255" t="s">
        <v>893</v>
      </c>
      <c r="K12" s="255">
        <f t="shared" ref="K12" si="3">H12-F12</f>
        <v>205</v>
      </c>
      <c r="L12" s="301">
        <f t="shared" ref="L12" si="4">(F12*-0.3)/100</f>
        <v>-14.28</v>
      </c>
      <c r="M12" s="302">
        <f t="shared" ref="M12" si="5">(K12+L12)/F12</f>
        <v>4.00672268907563E-2</v>
      </c>
      <c r="N12" s="255" t="s">
        <v>548</v>
      </c>
      <c r="O12" s="303">
        <v>45418</v>
      </c>
      <c r="P12" s="304"/>
      <c r="Q12" s="228"/>
      <c r="R12" s="54" t="s">
        <v>1002</v>
      </c>
    </row>
    <row r="13" spans="1:26" ht="15" customHeight="1">
      <c r="A13" s="305">
        <v>4</v>
      </c>
      <c r="B13" s="306">
        <v>45394</v>
      </c>
      <c r="C13" s="307"/>
      <c r="D13" s="308" t="s">
        <v>272</v>
      </c>
      <c r="E13" s="309" t="s">
        <v>546</v>
      </c>
      <c r="F13" s="260">
        <v>1727.5</v>
      </c>
      <c r="G13" s="261">
        <v>1625</v>
      </c>
      <c r="H13" s="260">
        <v>1827</v>
      </c>
      <c r="I13" s="260" t="s">
        <v>850</v>
      </c>
      <c r="J13" s="255" t="s">
        <v>1067</v>
      </c>
      <c r="K13" s="255">
        <f t="shared" ref="K13" si="6">H13-F13</f>
        <v>99.5</v>
      </c>
      <c r="L13" s="301">
        <f t="shared" ref="L13" si="7">(F13*-0.3)/100</f>
        <v>-5.1825000000000001</v>
      </c>
      <c r="M13" s="302">
        <f t="shared" ref="M13" si="8">(K13+L13)/F13</f>
        <v>5.4597684515195366E-2</v>
      </c>
      <c r="N13" s="255" t="s">
        <v>548</v>
      </c>
      <c r="O13" s="303">
        <v>45434</v>
      </c>
      <c r="P13" s="304"/>
      <c r="Q13" s="228"/>
      <c r="R13" s="54" t="s">
        <v>1003</v>
      </c>
    </row>
    <row r="14" spans="1:26" ht="15" customHeight="1">
      <c r="A14" s="305">
        <v>5</v>
      </c>
      <c r="B14" s="306">
        <v>45397</v>
      </c>
      <c r="C14" s="307"/>
      <c r="D14" s="308" t="s">
        <v>126</v>
      </c>
      <c r="E14" s="309" t="s">
        <v>994</v>
      </c>
      <c r="F14" s="260">
        <v>1451.5</v>
      </c>
      <c r="G14" s="261">
        <v>1357.5</v>
      </c>
      <c r="H14" s="260">
        <v>1535</v>
      </c>
      <c r="I14" s="260" t="s">
        <v>997</v>
      </c>
      <c r="J14" s="255" t="s">
        <v>1095</v>
      </c>
      <c r="K14" s="255">
        <f t="shared" ref="K14" si="9">H14-F14</f>
        <v>83.5</v>
      </c>
      <c r="L14" s="301">
        <f t="shared" ref="L14" si="10">(F14*-0.3)/100</f>
        <v>-4.3544999999999998</v>
      </c>
      <c r="M14" s="302">
        <f t="shared" ref="M14" si="11">(K14+L14)/F14</f>
        <v>5.4526696520840509E-2</v>
      </c>
      <c r="N14" s="255" t="s">
        <v>548</v>
      </c>
      <c r="O14" s="303">
        <v>45439</v>
      </c>
      <c r="P14" s="304"/>
      <c r="Q14" s="228"/>
      <c r="R14" s="54" t="s">
        <v>1002</v>
      </c>
    </row>
    <row r="15" spans="1:26" ht="15" customHeight="1">
      <c r="A15" s="320">
        <v>6</v>
      </c>
      <c r="B15" s="321">
        <v>45405</v>
      </c>
      <c r="C15" s="322"/>
      <c r="D15" s="323" t="s">
        <v>457</v>
      </c>
      <c r="E15" s="324" t="s">
        <v>546</v>
      </c>
      <c r="F15" s="286">
        <v>161</v>
      </c>
      <c r="G15" s="287">
        <v>149.5</v>
      </c>
      <c r="H15" s="286">
        <v>148.5</v>
      </c>
      <c r="I15" s="286" t="s">
        <v>852</v>
      </c>
      <c r="J15" s="279" t="s">
        <v>961</v>
      </c>
      <c r="K15" s="279">
        <f t="shared" ref="K15" si="12">H15-F15</f>
        <v>-12.5</v>
      </c>
      <c r="L15" s="325">
        <f t="shared" ref="L15" si="13">(F15*-0.3)/100</f>
        <v>-0.48299999999999998</v>
      </c>
      <c r="M15" s="326">
        <f t="shared" ref="M15" si="14">(K15+L15)/F15</f>
        <v>-8.0639751552795028E-2</v>
      </c>
      <c r="N15" s="279" t="s">
        <v>558</v>
      </c>
      <c r="O15" s="327">
        <v>45425</v>
      </c>
      <c r="P15" s="328"/>
      <c r="Q15" s="228"/>
      <c r="R15" s="54" t="s">
        <v>1002</v>
      </c>
    </row>
    <row r="16" spans="1:26" ht="15" customHeight="1">
      <c r="A16" s="305">
        <v>7</v>
      </c>
      <c r="B16" s="306">
        <v>45411</v>
      </c>
      <c r="C16" s="307"/>
      <c r="D16" s="308" t="s">
        <v>216</v>
      </c>
      <c r="E16" s="309" t="s">
        <v>546</v>
      </c>
      <c r="F16" s="260">
        <v>642.5</v>
      </c>
      <c r="G16" s="261">
        <v>618</v>
      </c>
      <c r="H16" s="260">
        <v>669.5</v>
      </c>
      <c r="I16" s="260" t="s">
        <v>861</v>
      </c>
      <c r="J16" s="255" t="s">
        <v>955</v>
      </c>
      <c r="K16" s="255">
        <f t="shared" ref="K16" si="15">H16-F16</f>
        <v>27</v>
      </c>
      <c r="L16" s="301">
        <f t="shared" ref="L16" si="16">(F16*-0.3)/100</f>
        <v>-1.9275</v>
      </c>
      <c r="M16" s="302">
        <f t="shared" ref="M16" si="17">(K16+L16)/F16</f>
        <v>3.9023346303501946E-2</v>
      </c>
      <c r="N16" s="255" t="s">
        <v>548</v>
      </c>
      <c r="O16" s="303">
        <v>45422</v>
      </c>
      <c r="P16" s="304"/>
      <c r="Q16" s="228"/>
      <c r="R16" s="54" t="s">
        <v>1002</v>
      </c>
    </row>
    <row r="17" spans="1:18" ht="15" customHeight="1">
      <c r="A17" s="320">
        <v>8</v>
      </c>
      <c r="B17" s="321">
        <v>45412</v>
      </c>
      <c r="C17" s="322"/>
      <c r="D17" s="323" t="s">
        <v>855</v>
      </c>
      <c r="E17" s="324" t="s">
        <v>546</v>
      </c>
      <c r="F17" s="286">
        <v>165.5</v>
      </c>
      <c r="G17" s="287">
        <v>159</v>
      </c>
      <c r="H17" s="286">
        <v>158.5</v>
      </c>
      <c r="I17" s="286" t="s">
        <v>862</v>
      </c>
      <c r="J17" s="279" t="s">
        <v>948</v>
      </c>
      <c r="K17" s="279">
        <f t="shared" ref="K17:K18" si="18">H17-F17</f>
        <v>-7</v>
      </c>
      <c r="L17" s="325">
        <f t="shared" ref="L17:L18" si="19">(F17*-0.3)/100</f>
        <v>-0.4965</v>
      </c>
      <c r="M17" s="326">
        <f t="shared" ref="M17:M18" si="20">(K17+L17)/F17</f>
        <v>-4.5296072507552874E-2</v>
      </c>
      <c r="N17" s="279" t="s">
        <v>558</v>
      </c>
      <c r="O17" s="327">
        <v>45421</v>
      </c>
      <c r="P17" s="328"/>
      <c r="Q17" s="228"/>
      <c r="R17" s="54" t="s">
        <v>1002</v>
      </c>
    </row>
    <row r="18" spans="1:18" ht="15" customHeight="1">
      <c r="A18" s="305">
        <v>9</v>
      </c>
      <c r="B18" s="306">
        <v>45412</v>
      </c>
      <c r="C18" s="307"/>
      <c r="D18" s="308" t="s">
        <v>417</v>
      </c>
      <c r="E18" s="309" t="s">
        <v>546</v>
      </c>
      <c r="F18" s="260">
        <v>1480</v>
      </c>
      <c r="G18" s="261">
        <v>1360</v>
      </c>
      <c r="H18" s="260">
        <v>1548</v>
      </c>
      <c r="I18" s="260" t="s">
        <v>863</v>
      </c>
      <c r="J18" s="255" t="s">
        <v>682</v>
      </c>
      <c r="K18" s="255">
        <f t="shared" si="18"/>
        <v>68</v>
      </c>
      <c r="L18" s="301">
        <f t="shared" si="19"/>
        <v>-4.4400000000000004</v>
      </c>
      <c r="M18" s="302">
        <f t="shared" si="20"/>
        <v>4.2945945945945946E-2</v>
      </c>
      <c r="N18" s="255" t="s">
        <v>548</v>
      </c>
      <c r="O18" s="303">
        <v>45428</v>
      </c>
      <c r="P18" s="304"/>
      <c r="Q18" s="228"/>
      <c r="R18" s="54" t="s">
        <v>1002</v>
      </c>
    </row>
    <row r="19" spans="1:18" ht="15" customHeight="1">
      <c r="A19" s="187">
        <v>10</v>
      </c>
      <c r="B19" s="184">
        <v>45414</v>
      </c>
      <c r="C19" s="188"/>
      <c r="D19" s="192" t="s">
        <v>124</v>
      </c>
      <c r="E19" s="189" t="s">
        <v>994</v>
      </c>
      <c r="F19" s="183" t="s">
        <v>999</v>
      </c>
      <c r="G19" s="185">
        <v>1267</v>
      </c>
      <c r="H19" s="183"/>
      <c r="I19" s="183" t="s">
        <v>1000</v>
      </c>
      <c r="J19" s="185" t="s">
        <v>547</v>
      </c>
      <c r="K19" s="185"/>
      <c r="L19" s="186"/>
      <c r="M19" s="190"/>
      <c r="N19" s="185"/>
      <c r="O19" s="191"/>
      <c r="P19" s="186">
        <f>VLOOKUP(D19,'MidCap Intra'!$B$11:$C$571,2,0)</f>
        <v>1324.1</v>
      </c>
      <c r="Q19" s="228"/>
      <c r="R19" s="54" t="s">
        <v>1002</v>
      </c>
    </row>
    <row r="20" spans="1:18" ht="15" customHeight="1">
      <c r="A20" s="305">
        <v>11</v>
      </c>
      <c r="B20" s="306">
        <v>45418</v>
      </c>
      <c r="C20" s="307"/>
      <c r="D20" s="308" t="s">
        <v>92</v>
      </c>
      <c r="E20" s="309" t="s">
        <v>546</v>
      </c>
      <c r="F20" s="260">
        <v>450</v>
      </c>
      <c r="G20" s="261">
        <v>428</v>
      </c>
      <c r="H20" s="260">
        <v>474.5</v>
      </c>
      <c r="I20" s="260" t="s">
        <v>891</v>
      </c>
      <c r="J20" s="255" t="s">
        <v>1009</v>
      </c>
      <c r="K20" s="255">
        <f t="shared" ref="K20" si="21">H20-F20</f>
        <v>24.5</v>
      </c>
      <c r="L20" s="301">
        <f t="shared" ref="L20" si="22">(F20*-0.3)/100</f>
        <v>-1.35</v>
      </c>
      <c r="M20" s="302">
        <f t="shared" ref="M20" si="23">(K20+L20)/F20</f>
        <v>5.1444444444444438E-2</v>
      </c>
      <c r="N20" s="255" t="s">
        <v>548</v>
      </c>
      <c r="O20" s="303">
        <v>45428</v>
      </c>
      <c r="P20" s="304"/>
      <c r="Q20" s="228"/>
      <c r="R20" s="54" t="s">
        <v>1002</v>
      </c>
    </row>
    <row r="21" spans="1:18" ht="15" customHeight="1">
      <c r="A21" s="187">
        <v>12</v>
      </c>
      <c r="B21" s="184">
        <v>45419</v>
      </c>
      <c r="C21" s="188"/>
      <c r="D21" s="192" t="s">
        <v>154</v>
      </c>
      <c r="E21" s="189" t="s">
        <v>546</v>
      </c>
      <c r="F21" s="183" t="s">
        <v>903</v>
      </c>
      <c r="G21" s="185">
        <v>416</v>
      </c>
      <c r="H21" s="183"/>
      <c r="I21" s="183" t="s">
        <v>904</v>
      </c>
      <c r="J21" s="185" t="s">
        <v>547</v>
      </c>
      <c r="K21" s="185"/>
      <c r="L21" s="186"/>
      <c r="M21" s="190"/>
      <c r="N21" s="185"/>
      <c r="O21" s="191"/>
      <c r="P21" s="186">
        <f>VLOOKUP(D21,'MidCap Intra'!$B$11:$C$571,2,0)</f>
        <v>426.45</v>
      </c>
      <c r="Q21" s="228"/>
      <c r="R21" s="54" t="s">
        <v>1002</v>
      </c>
    </row>
    <row r="22" spans="1:18" ht="15" customHeight="1">
      <c r="A22" s="305">
        <v>13</v>
      </c>
      <c r="B22" s="306">
        <v>45426</v>
      </c>
      <c r="C22" s="307"/>
      <c r="D22" s="308" t="s">
        <v>222</v>
      </c>
      <c r="E22" s="309" t="s">
        <v>546</v>
      </c>
      <c r="F22" s="260">
        <v>420</v>
      </c>
      <c r="G22" s="261">
        <v>395</v>
      </c>
      <c r="H22" s="260">
        <v>439</v>
      </c>
      <c r="I22" s="260" t="s">
        <v>978</v>
      </c>
      <c r="J22" s="255" t="s">
        <v>1001</v>
      </c>
      <c r="K22" s="255">
        <f t="shared" ref="K22" si="24">H22-F22</f>
        <v>19</v>
      </c>
      <c r="L22" s="301">
        <f t="shared" ref="L22" si="25">(F22*-0.3)/100</f>
        <v>-1.26</v>
      </c>
      <c r="M22" s="302">
        <f t="shared" ref="M22" si="26">(K22+L22)/F22</f>
        <v>4.2238095238095234E-2</v>
      </c>
      <c r="N22" s="255" t="s">
        <v>548</v>
      </c>
      <c r="O22" s="303">
        <v>45427</v>
      </c>
      <c r="P22" s="304"/>
      <c r="Q22" s="228"/>
      <c r="R22" s="54" t="s">
        <v>1002</v>
      </c>
    </row>
    <row r="23" spans="1:18" ht="15" customHeight="1">
      <c r="A23" s="187">
        <v>14</v>
      </c>
      <c r="B23" s="184">
        <v>45428</v>
      </c>
      <c r="C23" s="188"/>
      <c r="D23" s="192" t="s">
        <v>133</v>
      </c>
      <c r="E23" s="189" t="s">
        <v>546</v>
      </c>
      <c r="F23" s="183" t="s">
        <v>1019</v>
      </c>
      <c r="G23" s="185">
        <v>2185</v>
      </c>
      <c r="H23" s="183"/>
      <c r="I23" s="183" t="s">
        <v>1014</v>
      </c>
      <c r="J23" s="185" t="s">
        <v>547</v>
      </c>
      <c r="K23" s="185"/>
      <c r="L23" s="186"/>
      <c r="M23" s="190"/>
      <c r="N23" s="185"/>
      <c r="O23" s="191"/>
      <c r="P23" s="186">
        <f>VLOOKUP(D23,'MidCap Intra'!$B$11:$C$571,2,0)</f>
        <v>2329.0500000000002</v>
      </c>
      <c r="Q23" s="228"/>
      <c r="R23" s="54" t="s">
        <v>1002</v>
      </c>
    </row>
    <row r="24" spans="1:18" ht="15" customHeight="1">
      <c r="A24" s="320">
        <v>15</v>
      </c>
      <c r="B24" s="321">
        <v>45433</v>
      </c>
      <c r="C24" s="322"/>
      <c r="D24" s="323" t="s">
        <v>1059</v>
      </c>
      <c r="E24" s="324" t="s">
        <v>546</v>
      </c>
      <c r="F24" s="286">
        <v>758</v>
      </c>
      <c r="G24" s="287">
        <v>720</v>
      </c>
      <c r="H24" s="286">
        <v>715</v>
      </c>
      <c r="I24" s="286" t="s">
        <v>1060</v>
      </c>
      <c r="J24" s="279" t="s">
        <v>1076</v>
      </c>
      <c r="K24" s="279">
        <f t="shared" ref="K24" si="27">H24-F24</f>
        <v>-43</v>
      </c>
      <c r="L24" s="325">
        <f t="shared" ref="L24" si="28">(F24*-0.3)/100</f>
        <v>-2.274</v>
      </c>
      <c r="M24" s="326">
        <f t="shared" ref="M24" si="29">(K24+L24)/F24</f>
        <v>-5.9728232189973619E-2</v>
      </c>
      <c r="N24" s="279" t="s">
        <v>558</v>
      </c>
      <c r="O24" s="327">
        <v>45435</v>
      </c>
      <c r="P24" s="328"/>
      <c r="Q24" s="228"/>
      <c r="R24" s="54" t="s">
        <v>1002</v>
      </c>
    </row>
    <row r="25" spans="1:18" ht="15" customHeight="1">
      <c r="A25" s="187">
        <v>16</v>
      </c>
      <c r="B25" s="184">
        <v>45434</v>
      </c>
      <c r="C25" s="188"/>
      <c r="D25" s="192" t="s">
        <v>83</v>
      </c>
      <c r="E25" s="189" t="s">
        <v>546</v>
      </c>
      <c r="F25" s="183" t="s">
        <v>1072</v>
      </c>
      <c r="G25" s="185">
        <v>588</v>
      </c>
      <c r="H25" s="183"/>
      <c r="I25" s="183" t="s">
        <v>1073</v>
      </c>
      <c r="J25" s="185" t="s">
        <v>547</v>
      </c>
      <c r="K25" s="185"/>
      <c r="L25" s="186"/>
      <c r="M25" s="190"/>
      <c r="N25" s="185"/>
      <c r="O25" s="191"/>
      <c r="P25" s="186">
        <f>VLOOKUP(D25,'MidCap Intra'!$B$11:$C$571,2,0)</f>
        <v>627.79999999999995</v>
      </c>
      <c r="Q25" s="228"/>
      <c r="R25" s="54" t="s">
        <v>1002</v>
      </c>
    </row>
    <row r="26" spans="1:18" ht="15" customHeight="1">
      <c r="A26" s="187">
        <v>17</v>
      </c>
      <c r="B26" s="184">
        <v>45436</v>
      </c>
      <c r="C26" s="188"/>
      <c r="D26" s="192" t="s">
        <v>48</v>
      </c>
      <c r="E26" s="189" t="s">
        <v>546</v>
      </c>
      <c r="F26" s="183" t="s">
        <v>1084</v>
      </c>
      <c r="G26" s="185">
        <v>2460</v>
      </c>
      <c r="H26" s="183"/>
      <c r="I26" s="183" t="s">
        <v>1085</v>
      </c>
      <c r="J26" s="185" t="s">
        <v>547</v>
      </c>
      <c r="K26" s="185"/>
      <c r="L26" s="186"/>
      <c r="M26" s="190"/>
      <c r="N26" s="185"/>
      <c r="O26" s="191"/>
      <c r="P26" s="186">
        <f>VLOOKUP(D26,'MidCap Intra'!$B$11:$C$571,2,0)</f>
        <v>2546.4</v>
      </c>
      <c r="Q26" s="228"/>
      <c r="R26" s="54" t="s">
        <v>1002</v>
      </c>
    </row>
    <row r="27" spans="1:18" ht="15" customHeight="1">
      <c r="A27" s="320">
        <v>18</v>
      </c>
      <c r="B27" s="321">
        <v>45439</v>
      </c>
      <c r="C27" s="322"/>
      <c r="D27" s="323" t="s">
        <v>193</v>
      </c>
      <c r="E27" s="324" t="s">
        <v>546</v>
      </c>
      <c r="F27" s="286">
        <v>3660</v>
      </c>
      <c r="G27" s="287">
        <v>3455</v>
      </c>
      <c r="H27" s="286">
        <v>3455</v>
      </c>
      <c r="I27" s="286" t="s">
        <v>1098</v>
      </c>
      <c r="J27" s="279" t="s">
        <v>1189</v>
      </c>
      <c r="K27" s="279">
        <f t="shared" ref="K27" si="30">H27-F27</f>
        <v>-205</v>
      </c>
      <c r="L27" s="325">
        <f t="shared" ref="L27" si="31">(F27*-0.3)/100</f>
        <v>-10.98</v>
      </c>
      <c r="M27" s="326">
        <f t="shared" ref="M27" si="32">(K27+L27)/F27</f>
        <v>-5.9010928961748629E-2</v>
      </c>
      <c r="N27" s="279" t="s">
        <v>558</v>
      </c>
      <c r="O27" s="327">
        <v>45443</v>
      </c>
      <c r="P27" s="328"/>
      <c r="Q27" s="228"/>
    </row>
    <row r="28" spans="1:18" ht="15" customHeight="1">
      <c r="A28" s="187">
        <v>19</v>
      </c>
      <c r="B28" s="184">
        <v>45442</v>
      </c>
      <c r="C28" s="188"/>
      <c r="D28" s="192" t="s">
        <v>237</v>
      </c>
      <c r="E28" s="189" t="s">
        <v>546</v>
      </c>
      <c r="F28" s="183" t="s">
        <v>1133</v>
      </c>
      <c r="G28" s="185">
        <v>965</v>
      </c>
      <c r="H28" s="183"/>
      <c r="I28" s="183" t="s">
        <v>1134</v>
      </c>
      <c r="J28" s="185" t="s">
        <v>547</v>
      </c>
      <c r="K28" s="185"/>
      <c r="L28" s="186"/>
      <c r="M28" s="190"/>
      <c r="N28" s="185"/>
      <c r="O28" s="191"/>
      <c r="P28" s="186">
        <f>VLOOKUP(D28,'MidCap Intra'!$B$11:$C$571,2,0)</f>
        <v>1000.15</v>
      </c>
      <c r="Q28" s="228"/>
    </row>
    <row r="29" spans="1:18" ht="15" customHeight="1">
      <c r="A29" s="187">
        <v>20</v>
      </c>
      <c r="B29" s="184">
        <v>45442</v>
      </c>
      <c r="C29" s="188"/>
      <c r="D29" s="192" t="s">
        <v>206</v>
      </c>
      <c r="E29" s="189" t="s">
        <v>546</v>
      </c>
      <c r="F29" s="183" t="s">
        <v>1135</v>
      </c>
      <c r="G29" s="185">
        <v>2720</v>
      </c>
      <c r="H29" s="183"/>
      <c r="I29" s="183" t="s">
        <v>1136</v>
      </c>
      <c r="J29" s="185" t="s">
        <v>547</v>
      </c>
      <c r="K29" s="185"/>
      <c r="L29" s="186"/>
      <c r="M29" s="190"/>
      <c r="N29" s="185"/>
      <c r="O29" s="191"/>
      <c r="P29" s="186">
        <f>VLOOKUP(D29,'MidCap Intra'!$B$11:$C$571,2,0)</f>
        <v>2860.8</v>
      </c>
      <c r="Q29" s="228"/>
    </row>
    <row r="30" spans="1:18" ht="15" customHeight="1">
      <c r="A30" s="187">
        <v>21</v>
      </c>
      <c r="B30" s="184">
        <v>45442</v>
      </c>
      <c r="C30" s="188"/>
      <c r="D30" s="192" t="s">
        <v>112</v>
      </c>
      <c r="E30" s="189" t="s">
        <v>546</v>
      </c>
      <c r="F30" s="183" t="s">
        <v>1140</v>
      </c>
      <c r="G30" s="185">
        <v>185</v>
      </c>
      <c r="H30" s="183"/>
      <c r="I30" s="183" t="s">
        <v>1141</v>
      </c>
      <c r="J30" s="185" t="s">
        <v>547</v>
      </c>
      <c r="K30" s="185"/>
      <c r="L30" s="186"/>
      <c r="M30" s="190"/>
      <c r="N30" s="185"/>
      <c r="O30" s="191"/>
      <c r="P30" s="186">
        <f>VLOOKUP(D30,'MidCap Intra'!$B$11:$C$571,2,0)</f>
        <v>204.3</v>
      </c>
      <c r="Q30" s="228"/>
    </row>
    <row r="31" spans="1:18" ht="15" customHeight="1">
      <c r="A31" s="187"/>
      <c r="B31" s="184"/>
      <c r="C31" s="188"/>
      <c r="D31" s="192"/>
      <c r="E31" s="189"/>
      <c r="F31" s="183"/>
      <c r="G31" s="185"/>
      <c r="H31" s="183"/>
      <c r="I31" s="183"/>
      <c r="J31" s="185"/>
      <c r="K31" s="185"/>
      <c r="L31" s="186"/>
      <c r="M31" s="190"/>
      <c r="N31" s="185"/>
      <c r="O31" s="191"/>
      <c r="P31" s="186"/>
      <c r="Q31" s="228"/>
    </row>
    <row r="32" spans="1:18" ht="15" customHeight="1">
      <c r="A32" s="187"/>
      <c r="B32" s="184"/>
      <c r="C32" s="188"/>
      <c r="D32" s="192"/>
      <c r="E32" s="189"/>
      <c r="F32" s="183"/>
      <c r="G32" s="185"/>
      <c r="H32" s="183"/>
      <c r="I32" s="183"/>
      <c r="J32" s="185"/>
      <c r="K32" s="185"/>
      <c r="L32" s="186"/>
      <c r="M32" s="190"/>
      <c r="N32" s="185"/>
      <c r="O32" s="191"/>
      <c r="P32" s="186"/>
      <c r="Q32" s="228"/>
    </row>
    <row r="33" spans="1:38" ht="15" customHeight="1"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1:38" ht="14.25" customHeight="1">
      <c r="A34" s="96"/>
      <c r="B34" s="97"/>
      <c r="C34" s="98"/>
      <c r="D34" s="99"/>
      <c r="E34" s="100"/>
      <c r="F34" s="100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102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" customHeight="1">
      <c r="A35" s="103" t="s">
        <v>549</v>
      </c>
      <c r="B35" s="104"/>
      <c r="C35" s="105"/>
      <c r="E35" s="106"/>
      <c r="F35" s="106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" customHeight="1">
      <c r="A36" s="107" t="s">
        <v>550</v>
      </c>
      <c r="B36" s="103"/>
      <c r="C36" s="103"/>
      <c r="D36" s="103"/>
      <c r="E36" s="37"/>
      <c r="F36" s="108" t="s">
        <v>551</v>
      </c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" customHeight="1">
      <c r="A37" s="103" t="s">
        <v>552</v>
      </c>
      <c r="B37" s="103"/>
      <c r="C37" s="103"/>
      <c r="D37" s="103" t="s">
        <v>553</v>
      </c>
      <c r="E37" s="6"/>
      <c r="F37" s="108" t="s">
        <v>554</v>
      </c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" customHeight="1">
      <c r="A38" s="103"/>
      <c r="B38" s="103"/>
      <c r="C38" s="103"/>
      <c r="D38" s="103"/>
      <c r="E38" s="6"/>
      <c r="F38" s="6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2" customHeight="1">
      <c r="A39" s="196"/>
      <c r="B39" s="196"/>
      <c r="C39" s="196"/>
      <c r="D39" s="196"/>
      <c r="E39" s="197"/>
      <c r="F39" s="197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4.25" customHeight="1">
      <c r="A40" s="103"/>
      <c r="B40" s="103"/>
      <c r="C40" s="103"/>
      <c r="D40" s="103"/>
      <c r="E40" s="6"/>
      <c r="F40" s="6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2.75" customHeight="1">
      <c r="A41" s="115" t="s">
        <v>559</v>
      </c>
      <c r="B41" s="115"/>
      <c r="C41" s="115"/>
      <c r="D41" s="115"/>
      <c r="E41" s="6"/>
      <c r="F41" s="6"/>
      <c r="G41" s="54"/>
      <c r="H41" s="54"/>
      <c r="I41" s="54"/>
      <c r="J41" s="54"/>
      <c r="K41" s="54"/>
      <c r="L41" s="54"/>
      <c r="M41" s="54"/>
      <c r="N41" s="54"/>
      <c r="O41" s="54"/>
      <c r="P41" s="54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38.25" customHeight="1">
      <c r="A42" s="93" t="s">
        <v>16</v>
      </c>
      <c r="B42" s="93" t="s">
        <v>522</v>
      </c>
      <c r="C42" s="93"/>
      <c r="D42" s="94" t="s">
        <v>533</v>
      </c>
      <c r="E42" s="93" t="s">
        <v>534</v>
      </c>
      <c r="F42" s="93" t="s">
        <v>535</v>
      </c>
      <c r="G42" s="93" t="s">
        <v>555</v>
      </c>
      <c r="H42" s="93" t="s">
        <v>537</v>
      </c>
      <c r="I42" s="193" t="s">
        <v>538</v>
      </c>
      <c r="J42" s="195" t="s">
        <v>539</v>
      </c>
      <c r="K42" s="194" t="s">
        <v>560</v>
      </c>
      <c r="L42" s="95" t="s">
        <v>541</v>
      </c>
      <c r="M42" s="116" t="s">
        <v>561</v>
      </c>
      <c r="N42" s="93" t="s">
        <v>562</v>
      </c>
      <c r="O42" s="92" t="s">
        <v>543</v>
      </c>
      <c r="P42" s="277" t="s">
        <v>544</v>
      </c>
      <c r="Q42" s="230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.75" customHeight="1">
      <c r="A43" s="260">
        <v>1</v>
      </c>
      <c r="B43" s="258">
        <v>45408</v>
      </c>
      <c r="C43" s="259"/>
      <c r="D43" s="259" t="s">
        <v>856</v>
      </c>
      <c r="E43" s="260" t="s">
        <v>557</v>
      </c>
      <c r="F43" s="260">
        <v>1102.5</v>
      </c>
      <c r="G43" s="260">
        <v>1078</v>
      </c>
      <c r="H43" s="260">
        <v>1114</v>
      </c>
      <c r="I43" s="261" t="s">
        <v>857</v>
      </c>
      <c r="J43" s="294" t="s">
        <v>888</v>
      </c>
      <c r="K43" s="295">
        <f t="shared" ref="K43" si="33">H43-F43</f>
        <v>11.5</v>
      </c>
      <c r="L43" s="296">
        <f t="shared" ref="L43" si="34">(H43*N43)*0.03%</f>
        <v>150.38999999999999</v>
      </c>
      <c r="M43" s="297">
        <f t="shared" ref="M43" si="35">(K43*N43)-L43</f>
        <v>5024.6099999999997</v>
      </c>
      <c r="N43" s="295">
        <v>450</v>
      </c>
      <c r="O43" s="298" t="s">
        <v>548</v>
      </c>
      <c r="P43" s="299">
        <v>45415</v>
      </c>
      <c r="Q43" s="226"/>
      <c r="R43" s="54" t="s">
        <v>1002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18"/>
      <c r="AG43" s="119"/>
      <c r="AH43" s="117"/>
      <c r="AI43" s="117"/>
      <c r="AJ43" s="118"/>
      <c r="AK43" s="118"/>
      <c r="AL43" s="118"/>
    </row>
    <row r="44" spans="1:38" ht="12.75" customHeight="1">
      <c r="A44" s="260">
        <v>2</v>
      </c>
      <c r="B44" s="258">
        <v>45414</v>
      </c>
      <c r="C44" s="259"/>
      <c r="D44" s="259" t="s">
        <v>872</v>
      </c>
      <c r="E44" s="260" t="s">
        <v>557</v>
      </c>
      <c r="F44" s="260">
        <v>457</v>
      </c>
      <c r="G44" s="260">
        <v>448</v>
      </c>
      <c r="H44" s="260">
        <v>465.5</v>
      </c>
      <c r="I44" s="261" t="s">
        <v>873</v>
      </c>
      <c r="J44" s="294" t="s">
        <v>887</v>
      </c>
      <c r="K44" s="295">
        <f t="shared" ref="K44" si="36">H44-F44</f>
        <v>8.5</v>
      </c>
      <c r="L44" s="296">
        <f t="shared" ref="L44" si="37">(H44*N44)*0.03%</f>
        <v>174.56249999999997</v>
      </c>
      <c r="M44" s="297">
        <f t="shared" ref="M44" si="38">(K44*N44)-L44</f>
        <v>10450.4375</v>
      </c>
      <c r="N44" s="295">
        <v>1250</v>
      </c>
      <c r="O44" s="298" t="s">
        <v>548</v>
      </c>
      <c r="P44" s="299">
        <v>45415</v>
      </c>
      <c r="Q44" s="226"/>
      <c r="R44" s="54" t="s">
        <v>1002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18"/>
      <c r="AG44" s="119"/>
      <c r="AH44" s="117"/>
      <c r="AI44" s="117"/>
      <c r="AJ44" s="118"/>
      <c r="AK44" s="118"/>
      <c r="AL44" s="118"/>
    </row>
    <row r="45" spans="1:38" ht="12.75" customHeight="1">
      <c r="A45" s="286">
        <v>3</v>
      </c>
      <c r="B45" s="282">
        <v>45414</v>
      </c>
      <c r="C45" s="285"/>
      <c r="D45" s="285" t="s">
        <v>874</v>
      </c>
      <c r="E45" s="286" t="s">
        <v>557</v>
      </c>
      <c r="F45" s="286">
        <v>3002.5</v>
      </c>
      <c r="G45" s="286">
        <v>2950</v>
      </c>
      <c r="H45" s="286">
        <v>2950</v>
      </c>
      <c r="I45" s="287" t="s">
        <v>875</v>
      </c>
      <c r="J45" s="288" t="s">
        <v>886</v>
      </c>
      <c r="K45" s="289">
        <f>H45-F45</f>
        <v>-52.5</v>
      </c>
      <c r="L45" s="290">
        <f t="shared" ref="L45:L46" si="39">(H45*N45)*0.03%</f>
        <v>176.99999999999997</v>
      </c>
      <c r="M45" s="291">
        <f t="shared" ref="M45:M46" si="40">(K45*N45)-L45</f>
        <v>-10677</v>
      </c>
      <c r="N45" s="289">
        <v>200</v>
      </c>
      <c r="O45" s="292" t="s">
        <v>558</v>
      </c>
      <c r="P45" s="293">
        <v>45415</v>
      </c>
      <c r="Q45" s="226"/>
      <c r="R45" s="54" t="s">
        <v>1004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18"/>
      <c r="AG45" s="119"/>
      <c r="AH45" s="117"/>
      <c r="AI45" s="117"/>
      <c r="AJ45" s="118"/>
      <c r="AK45" s="118"/>
      <c r="AL45" s="118"/>
    </row>
    <row r="46" spans="1:38" ht="12.75" customHeight="1">
      <c r="A46" s="260">
        <v>4</v>
      </c>
      <c r="B46" s="258">
        <v>45418</v>
      </c>
      <c r="C46" s="259"/>
      <c r="D46" s="259" t="s">
        <v>872</v>
      </c>
      <c r="E46" s="260" t="s">
        <v>557</v>
      </c>
      <c r="F46" s="260">
        <v>455</v>
      </c>
      <c r="G46" s="260">
        <v>446</v>
      </c>
      <c r="H46" s="260">
        <v>465.5</v>
      </c>
      <c r="I46" s="261" t="s">
        <v>890</v>
      </c>
      <c r="J46" s="294" t="s">
        <v>892</v>
      </c>
      <c r="K46" s="295">
        <f t="shared" ref="K46" si="41">H46-F46</f>
        <v>10.5</v>
      </c>
      <c r="L46" s="296">
        <f t="shared" si="39"/>
        <v>174.56249999999997</v>
      </c>
      <c r="M46" s="297">
        <f t="shared" si="40"/>
        <v>12950.4375</v>
      </c>
      <c r="N46" s="295">
        <v>1250</v>
      </c>
      <c r="O46" s="298" t="s">
        <v>548</v>
      </c>
      <c r="P46" s="299">
        <v>45418</v>
      </c>
      <c r="Q46" s="226"/>
      <c r="R46" s="54" t="s">
        <v>1002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18"/>
      <c r="AG46" s="119"/>
      <c r="AH46" s="117"/>
      <c r="AI46" s="117"/>
      <c r="AJ46" s="118"/>
      <c r="AK46" s="118"/>
      <c r="AL46" s="118"/>
    </row>
    <row r="47" spans="1:38" ht="12.75" customHeight="1">
      <c r="A47" s="286">
        <v>5</v>
      </c>
      <c r="B47" s="282">
        <v>45418</v>
      </c>
      <c r="C47" s="285"/>
      <c r="D47" s="285" t="s">
        <v>894</v>
      </c>
      <c r="E47" s="286" t="s">
        <v>557</v>
      </c>
      <c r="F47" s="286">
        <v>805</v>
      </c>
      <c r="G47" s="286">
        <v>790</v>
      </c>
      <c r="H47" s="286">
        <v>790</v>
      </c>
      <c r="I47" s="287" t="s">
        <v>895</v>
      </c>
      <c r="J47" s="288" t="s">
        <v>908</v>
      </c>
      <c r="K47" s="289">
        <f>H47-F47</f>
        <v>-15</v>
      </c>
      <c r="L47" s="290">
        <f t="shared" ref="L47" si="42">(H47*N47)*0.03%</f>
        <v>177.74999999999997</v>
      </c>
      <c r="M47" s="291">
        <f t="shared" ref="M47" si="43">(K47*N47)-L47</f>
        <v>-11427.75</v>
      </c>
      <c r="N47" s="289">
        <v>750</v>
      </c>
      <c r="O47" s="292" t="s">
        <v>558</v>
      </c>
      <c r="P47" s="293">
        <v>45419</v>
      </c>
      <c r="Q47" s="226"/>
      <c r="R47" s="54" t="s">
        <v>1002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18"/>
      <c r="AG47" s="119"/>
      <c r="AH47" s="117"/>
      <c r="AI47" s="117"/>
      <c r="AJ47" s="118"/>
      <c r="AK47" s="118"/>
      <c r="AL47" s="118"/>
    </row>
    <row r="48" spans="1:38" ht="12.75" customHeight="1">
      <c r="A48" s="310">
        <v>6</v>
      </c>
      <c r="B48" s="311">
        <v>45419</v>
      </c>
      <c r="C48" s="312"/>
      <c r="D48" s="312" t="s">
        <v>899</v>
      </c>
      <c r="E48" s="310" t="s">
        <v>819</v>
      </c>
      <c r="F48" s="310">
        <v>561</v>
      </c>
      <c r="G48" s="310">
        <v>571</v>
      </c>
      <c r="H48" s="310">
        <v>560.5</v>
      </c>
      <c r="I48" s="313" t="s">
        <v>900</v>
      </c>
      <c r="J48" s="314" t="s">
        <v>920</v>
      </c>
      <c r="K48" s="315">
        <f>F48-H48</f>
        <v>0.5</v>
      </c>
      <c r="L48" s="316">
        <f t="shared" ref="L48:L49" si="44">(H48*N48)*0.03%</f>
        <v>184.96499999999997</v>
      </c>
      <c r="M48" s="317">
        <f t="shared" ref="M48:M49" si="45">(K48*N48)-L48</f>
        <v>365.03500000000003</v>
      </c>
      <c r="N48" s="315">
        <v>1100</v>
      </c>
      <c r="O48" s="318" t="s">
        <v>565</v>
      </c>
      <c r="P48" s="319">
        <v>45419</v>
      </c>
      <c r="Q48" s="226"/>
      <c r="R48" s="54" t="s">
        <v>1002</v>
      </c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18"/>
      <c r="AG48" s="119"/>
      <c r="AH48" s="117"/>
      <c r="AI48" s="117"/>
      <c r="AJ48" s="118"/>
      <c r="AK48" s="118"/>
      <c r="AL48" s="118"/>
    </row>
    <row r="49" spans="1:38" ht="12.75" customHeight="1">
      <c r="A49" s="286">
        <v>7</v>
      </c>
      <c r="B49" s="282">
        <v>45419</v>
      </c>
      <c r="C49" s="285"/>
      <c r="D49" s="285" t="s">
        <v>909</v>
      </c>
      <c r="E49" s="286" t="s">
        <v>819</v>
      </c>
      <c r="F49" s="286">
        <v>474</v>
      </c>
      <c r="G49" s="286">
        <v>482</v>
      </c>
      <c r="H49" s="286">
        <v>482</v>
      </c>
      <c r="I49" s="287" t="s">
        <v>910</v>
      </c>
      <c r="J49" s="288" t="s">
        <v>924</v>
      </c>
      <c r="K49" s="289">
        <f>F49-H49</f>
        <v>-8</v>
      </c>
      <c r="L49" s="290">
        <f t="shared" si="44"/>
        <v>187.98</v>
      </c>
      <c r="M49" s="291">
        <f t="shared" si="45"/>
        <v>-10587.98</v>
      </c>
      <c r="N49" s="289">
        <v>1300</v>
      </c>
      <c r="O49" s="292" t="s">
        <v>558</v>
      </c>
      <c r="P49" s="293">
        <v>45420</v>
      </c>
      <c r="Q49" s="226"/>
      <c r="R49" s="54" t="s">
        <v>1003</v>
      </c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18"/>
      <c r="AG49" s="119"/>
      <c r="AH49" s="117"/>
      <c r="AI49" s="117"/>
      <c r="AJ49" s="118"/>
      <c r="AK49" s="118"/>
      <c r="AL49" s="118"/>
    </row>
    <row r="50" spans="1:38" ht="12.75" customHeight="1">
      <c r="A50" s="260">
        <v>8</v>
      </c>
      <c r="B50" s="258">
        <v>45419</v>
      </c>
      <c r="C50" s="259"/>
      <c r="D50" s="259" t="s">
        <v>911</v>
      </c>
      <c r="E50" s="260" t="s">
        <v>557</v>
      </c>
      <c r="F50" s="260">
        <v>1680</v>
      </c>
      <c r="G50" s="260">
        <v>1660</v>
      </c>
      <c r="H50" s="260">
        <v>1697</v>
      </c>
      <c r="I50" s="261" t="s">
        <v>912</v>
      </c>
      <c r="J50" s="294" t="s">
        <v>921</v>
      </c>
      <c r="K50" s="295">
        <f t="shared" ref="K50" si="46">H50-F50</f>
        <v>17</v>
      </c>
      <c r="L50" s="296">
        <f t="shared" ref="L50:L51" si="47">(H50*N50)*0.03%</f>
        <v>254.54999999999998</v>
      </c>
      <c r="M50" s="297">
        <f t="shared" ref="M50:M51" si="48">(K50*N50)-L50</f>
        <v>8245.4500000000007</v>
      </c>
      <c r="N50" s="295">
        <v>500</v>
      </c>
      <c r="O50" s="298" t="s">
        <v>548</v>
      </c>
      <c r="P50" s="299">
        <v>45420</v>
      </c>
      <c r="Q50" s="226"/>
      <c r="R50" s="54" t="s">
        <v>1004</v>
      </c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18"/>
      <c r="AG50" s="119"/>
      <c r="AH50" s="117"/>
      <c r="AI50" s="117"/>
      <c r="AJ50" s="118"/>
      <c r="AK50" s="118"/>
      <c r="AL50" s="118"/>
    </row>
    <row r="51" spans="1:38" ht="12.75" customHeight="1">
      <c r="A51" s="286">
        <v>9</v>
      </c>
      <c r="B51" s="282">
        <v>45419</v>
      </c>
      <c r="C51" s="285"/>
      <c r="D51" s="285" t="s">
        <v>913</v>
      </c>
      <c r="E51" s="286" t="s">
        <v>557</v>
      </c>
      <c r="F51" s="286">
        <v>161.25</v>
      </c>
      <c r="G51" s="286">
        <v>159</v>
      </c>
      <c r="H51" s="286">
        <v>158.75</v>
      </c>
      <c r="I51" s="287" t="s">
        <v>914</v>
      </c>
      <c r="J51" s="288" t="s">
        <v>929</v>
      </c>
      <c r="K51" s="289">
        <f>H51-F51</f>
        <v>-2.5</v>
      </c>
      <c r="L51" s="290">
        <f t="shared" si="47"/>
        <v>238.12499999999997</v>
      </c>
      <c r="M51" s="291">
        <f t="shared" si="48"/>
        <v>-12738.125</v>
      </c>
      <c r="N51" s="289">
        <v>5000</v>
      </c>
      <c r="O51" s="292" t="s">
        <v>558</v>
      </c>
      <c r="P51" s="293">
        <v>45420</v>
      </c>
      <c r="Q51" s="226"/>
      <c r="R51" s="54" t="s">
        <v>1003</v>
      </c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18"/>
      <c r="AG51" s="119"/>
      <c r="AH51" s="117"/>
      <c r="AI51" s="117"/>
      <c r="AJ51" s="118"/>
      <c r="AK51" s="118"/>
      <c r="AL51" s="118"/>
    </row>
    <row r="52" spans="1:38" ht="12.75" customHeight="1">
      <c r="A52" s="310">
        <v>10</v>
      </c>
      <c r="B52" s="311">
        <v>45420</v>
      </c>
      <c r="C52" s="312"/>
      <c r="D52" s="312" t="s">
        <v>922</v>
      </c>
      <c r="E52" s="310" t="s">
        <v>557</v>
      </c>
      <c r="F52" s="310">
        <v>1131</v>
      </c>
      <c r="G52" s="310">
        <v>1115</v>
      </c>
      <c r="H52" s="310">
        <v>1133</v>
      </c>
      <c r="I52" s="313" t="s">
        <v>923</v>
      </c>
      <c r="J52" s="314" t="s">
        <v>949</v>
      </c>
      <c r="K52" s="315">
        <f t="shared" ref="K52" si="49">H52-F52</f>
        <v>2</v>
      </c>
      <c r="L52" s="316">
        <f t="shared" ref="L52" si="50">(H52*N52)*0.03%</f>
        <v>212.43749999999997</v>
      </c>
      <c r="M52" s="317">
        <f t="shared" ref="M52" si="51">(K52*N52)-L52</f>
        <v>1037.5625</v>
      </c>
      <c r="N52" s="315">
        <v>625</v>
      </c>
      <c r="O52" s="318" t="s">
        <v>565</v>
      </c>
      <c r="P52" s="319">
        <v>45422</v>
      </c>
      <c r="Q52" s="226"/>
      <c r="R52" s="54" t="s">
        <v>1002</v>
      </c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18"/>
      <c r="AG52" s="119"/>
      <c r="AH52" s="117"/>
      <c r="AI52" s="117"/>
      <c r="AJ52" s="118"/>
      <c r="AK52" s="118"/>
      <c r="AL52" s="118"/>
    </row>
    <row r="53" spans="1:38" ht="12.75" customHeight="1">
      <c r="A53" s="310">
        <v>11</v>
      </c>
      <c r="B53" s="311">
        <v>45421</v>
      </c>
      <c r="C53" s="312"/>
      <c r="D53" s="312" t="s">
        <v>933</v>
      </c>
      <c r="E53" s="310" t="s">
        <v>557</v>
      </c>
      <c r="F53" s="310">
        <v>2822</v>
      </c>
      <c r="G53" s="310">
        <v>2778</v>
      </c>
      <c r="H53" s="310">
        <v>2825</v>
      </c>
      <c r="I53" s="313" t="s">
        <v>934</v>
      </c>
      <c r="J53" s="314" t="s">
        <v>953</v>
      </c>
      <c r="K53" s="315">
        <f t="shared" ref="K53" si="52">H53-F53</f>
        <v>3</v>
      </c>
      <c r="L53" s="316">
        <f t="shared" ref="L53" si="53">(H53*N53)*0.03%</f>
        <v>211.87499999999997</v>
      </c>
      <c r="M53" s="317">
        <f t="shared" ref="M53" si="54">(K53*N53)-L53</f>
        <v>538.125</v>
      </c>
      <c r="N53" s="315">
        <v>250</v>
      </c>
      <c r="O53" s="318" t="s">
        <v>565</v>
      </c>
      <c r="P53" s="319">
        <v>45422</v>
      </c>
      <c r="Q53" s="226"/>
      <c r="R53" s="54" t="s">
        <v>1002</v>
      </c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18"/>
      <c r="AG53" s="119"/>
      <c r="AH53" s="117"/>
      <c r="AI53" s="117"/>
      <c r="AJ53" s="118"/>
      <c r="AK53" s="118"/>
      <c r="AL53" s="118"/>
    </row>
    <row r="54" spans="1:38" ht="12.75" customHeight="1">
      <c r="A54" s="283">
        <v>12</v>
      </c>
      <c r="B54" s="284">
        <v>45421</v>
      </c>
      <c r="C54" s="285"/>
      <c r="D54" s="285" t="s">
        <v>941</v>
      </c>
      <c r="E54" s="286" t="s">
        <v>557</v>
      </c>
      <c r="F54" s="286">
        <v>8435</v>
      </c>
      <c r="G54" s="286">
        <v>8330</v>
      </c>
      <c r="H54" s="286">
        <v>8330</v>
      </c>
      <c r="I54" s="287" t="s">
        <v>942</v>
      </c>
      <c r="J54" s="288" t="s">
        <v>898</v>
      </c>
      <c r="K54" s="289">
        <f>H54-F54</f>
        <v>-105</v>
      </c>
      <c r="L54" s="290">
        <f t="shared" ref="L54" si="55">(H54*N54)*0.03%</f>
        <v>249.89999999999998</v>
      </c>
      <c r="M54" s="291">
        <f t="shared" ref="M54" si="56">(K54*N54)-L54</f>
        <v>-10749.9</v>
      </c>
      <c r="N54" s="289">
        <v>100</v>
      </c>
      <c r="O54" s="292" t="s">
        <v>558</v>
      </c>
      <c r="P54" s="293">
        <v>45421</v>
      </c>
      <c r="Q54" s="226"/>
      <c r="R54" s="54" t="s">
        <v>1003</v>
      </c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118"/>
      <c r="AG54" s="119"/>
      <c r="AH54" s="117"/>
      <c r="AI54" s="117"/>
      <c r="AJ54" s="118"/>
      <c r="AK54" s="118"/>
      <c r="AL54" s="118"/>
    </row>
    <row r="55" spans="1:38" ht="12.75" customHeight="1">
      <c r="A55" s="310">
        <v>13</v>
      </c>
      <c r="B55" s="311">
        <v>45421</v>
      </c>
      <c r="C55" s="312"/>
      <c r="D55" s="312" t="s">
        <v>943</v>
      </c>
      <c r="E55" s="310" t="s">
        <v>557</v>
      </c>
      <c r="F55" s="310">
        <v>2077</v>
      </c>
      <c r="G55" s="310">
        <v>2050</v>
      </c>
      <c r="H55" s="310">
        <v>2081</v>
      </c>
      <c r="I55" s="313" t="s">
        <v>944</v>
      </c>
      <c r="J55" s="314" t="s">
        <v>946</v>
      </c>
      <c r="K55" s="315">
        <f t="shared" ref="K55:K56" si="57">H55-F55</f>
        <v>4</v>
      </c>
      <c r="L55" s="316">
        <f t="shared" ref="L55:L56" si="58">(H55*N55)*0.03%</f>
        <v>229.11809999999997</v>
      </c>
      <c r="M55" s="317">
        <f t="shared" ref="M55:M56" si="59">(K55*N55)-L55</f>
        <v>1238.8819000000001</v>
      </c>
      <c r="N55" s="315">
        <v>367</v>
      </c>
      <c r="O55" s="318" t="s">
        <v>565</v>
      </c>
      <c r="P55" s="319">
        <v>45421</v>
      </c>
      <c r="Q55" s="226"/>
      <c r="R55" s="54" t="s">
        <v>1004</v>
      </c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118"/>
      <c r="AG55" s="119"/>
      <c r="AH55" s="117"/>
      <c r="AI55" s="117"/>
      <c r="AJ55" s="118"/>
      <c r="AK55" s="118"/>
      <c r="AL55" s="118"/>
    </row>
    <row r="56" spans="1:38" ht="12.75" customHeight="1">
      <c r="A56" s="260">
        <v>14</v>
      </c>
      <c r="B56" s="258">
        <v>45425</v>
      </c>
      <c r="C56" s="259"/>
      <c r="D56" s="259" t="s">
        <v>911</v>
      </c>
      <c r="E56" s="260" t="s">
        <v>557</v>
      </c>
      <c r="F56" s="260">
        <v>1681</v>
      </c>
      <c r="G56" s="260">
        <v>1660</v>
      </c>
      <c r="H56" s="260">
        <v>1697</v>
      </c>
      <c r="I56" s="355" t="s">
        <v>912</v>
      </c>
      <c r="J56" s="344" t="s">
        <v>959</v>
      </c>
      <c r="K56" s="345">
        <f t="shared" si="57"/>
        <v>16</v>
      </c>
      <c r="L56" s="346">
        <f t="shared" si="58"/>
        <v>254.54999999999998</v>
      </c>
      <c r="M56" s="347">
        <f t="shared" si="59"/>
        <v>7745.45</v>
      </c>
      <c r="N56" s="345">
        <v>500</v>
      </c>
      <c r="O56" s="348" t="s">
        <v>548</v>
      </c>
      <c r="P56" s="349">
        <v>45425</v>
      </c>
      <c r="Q56" s="226"/>
      <c r="R56" s="54" t="s">
        <v>1004</v>
      </c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118"/>
      <c r="AG56" s="119"/>
      <c r="AH56" s="117"/>
      <c r="AI56" s="117"/>
      <c r="AJ56" s="118"/>
      <c r="AK56" s="118"/>
      <c r="AL56" s="118"/>
    </row>
    <row r="57" spans="1:38" ht="12.75" customHeight="1">
      <c r="A57" s="331">
        <v>15</v>
      </c>
      <c r="B57" s="333">
        <v>45425</v>
      </c>
      <c r="C57" s="352"/>
      <c r="D57" s="352" t="s">
        <v>972</v>
      </c>
      <c r="E57" s="331" t="s">
        <v>557</v>
      </c>
      <c r="F57" s="331">
        <v>937</v>
      </c>
      <c r="G57" s="331">
        <v>918</v>
      </c>
      <c r="H57" s="331">
        <v>939.5</v>
      </c>
      <c r="I57" s="313" t="s">
        <v>973</v>
      </c>
      <c r="J57" s="350" t="s">
        <v>974</v>
      </c>
      <c r="K57" s="329">
        <f t="shared" ref="K57" si="60">H57-F57</f>
        <v>2.5</v>
      </c>
      <c r="L57" s="330">
        <f t="shared" ref="L57:L59" si="61">(H57*N57)*0.03%</f>
        <v>176.15624999999997</v>
      </c>
      <c r="M57" s="351">
        <f t="shared" ref="M57:M59" si="62">(K57*N57)-L57</f>
        <v>1386.34375</v>
      </c>
      <c r="N57" s="329">
        <v>625</v>
      </c>
      <c r="O57" s="354" t="s">
        <v>548</v>
      </c>
      <c r="P57" s="353">
        <v>45425</v>
      </c>
      <c r="Q57" s="226"/>
      <c r="R57" s="54" t="s">
        <v>1004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357">
        <v>16</v>
      </c>
      <c r="B58" s="358">
        <v>45425</v>
      </c>
      <c r="C58" s="359"/>
      <c r="D58" s="359" t="s">
        <v>975</v>
      </c>
      <c r="E58" s="357" t="s">
        <v>557</v>
      </c>
      <c r="F58" s="357">
        <v>3512.5</v>
      </c>
      <c r="G58" s="357">
        <v>3475</v>
      </c>
      <c r="H58" s="357">
        <v>3475</v>
      </c>
      <c r="I58" s="360" t="s">
        <v>976</v>
      </c>
      <c r="J58" s="383" t="s">
        <v>1057</v>
      </c>
      <c r="K58" s="289">
        <f>H58-F58</f>
        <v>-37.5</v>
      </c>
      <c r="L58" s="290">
        <f t="shared" si="61"/>
        <v>312.75</v>
      </c>
      <c r="M58" s="291">
        <f t="shared" si="62"/>
        <v>-11562.75</v>
      </c>
      <c r="N58" s="289">
        <v>300</v>
      </c>
      <c r="O58" s="292" t="s">
        <v>558</v>
      </c>
      <c r="P58" s="293">
        <v>45426</v>
      </c>
      <c r="Q58" s="226"/>
      <c r="R58" s="54" t="s">
        <v>1004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356">
        <v>17</v>
      </c>
      <c r="B59" s="361">
        <v>45425</v>
      </c>
      <c r="C59" s="362"/>
      <c r="D59" s="362" t="s">
        <v>986</v>
      </c>
      <c r="E59" s="356" t="s">
        <v>557</v>
      </c>
      <c r="F59" s="356">
        <v>1320</v>
      </c>
      <c r="G59" s="356">
        <v>1288</v>
      </c>
      <c r="H59" s="356">
        <v>1339.5</v>
      </c>
      <c r="I59" s="355" t="s">
        <v>987</v>
      </c>
      <c r="J59" s="254" t="s">
        <v>991</v>
      </c>
      <c r="K59" s="382">
        <f t="shared" ref="K59" si="63">H59-F59</f>
        <v>19.5</v>
      </c>
      <c r="L59" s="346">
        <f t="shared" si="61"/>
        <v>140.64749999999998</v>
      </c>
      <c r="M59" s="347">
        <f t="shared" si="62"/>
        <v>6684.3525</v>
      </c>
      <c r="N59" s="345">
        <v>350</v>
      </c>
      <c r="O59" s="348" t="s">
        <v>548</v>
      </c>
      <c r="P59" s="349">
        <v>45427</v>
      </c>
      <c r="Q59" s="226"/>
      <c r="R59" s="54" t="s">
        <v>1002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70">
        <v>18</v>
      </c>
      <c r="B60" s="372">
        <v>45426</v>
      </c>
      <c r="C60" s="362"/>
      <c r="D60" s="362" t="s">
        <v>922</v>
      </c>
      <c r="E60" s="370" t="s">
        <v>557</v>
      </c>
      <c r="F60" s="370">
        <v>1128.5</v>
      </c>
      <c r="G60" s="370">
        <v>1110</v>
      </c>
      <c r="H60" s="370">
        <v>1141.25</v>
      </c>
      <c r="I60" s="374" t="s">
        <v>923</v>
      </c>
      <c r="J60" s="344" t="s">
        <v>1015</v>
      </c>
      <c r="K60" s="345">
        <f t="shared" ref="K60" si="64">H60-F60</f>
        <v>12.75</v>
      </c>
      <c r="L60" s="346">
        <f t="shared" ref="L60" si="65">(H60*N60)*0.03%</f>
        <v>213.98437499999997</v>
      </c>
      <c r="M60" s="347">
        <f t="shared" ref="M60" si="66">(K60*N60)-L60</f>
        <v>7754.765625</v>
      </c>
      <c r="N60" s="345">
        <v>625</v>
      </c>
      <c r="O60" s="348" t="s">
        <v>548</v>
      </c>
      <c r="P60" s="349">
        <v>45428</v>
      </c>
      <c r="Q60" s="226"/>
      <c r="R60" s="54" t="s">
        <v>1002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458">
        <v>19</v>
      </c>
      <c r="B61" s="450">
        <v>45426</v>
      </c>
      <c r="C61" s="259"/>
      <c r="D61" s="259" t="s">
        <v>980</v>
      </c>
      <c r="E61" s="356" t="s">
        <v>557</v>
      </c>
      <c r="F61" s="356">
        <v>22190</v>
      </c>
      <c r="G61" s="356">
        <v>21890</v>
      </c>
      <c r="H61" s="356">
        <v>22320</v>
      </c>
      <c r="I61" s="355"/>
      <c r="J61" s="474" t="s">
        <v>982</v>
      </c>
      <c r="K61" s="345">
        <f t="shared" ref="K61" si="67">H61-F61</f>
        <v>130</v>
      </c>
      <c r="L61" s="346">
        <f t="shared" ref="L61" si="68">(H61*N61)*0.03%</f>
        <v>167.39999999999998</v>
      </c>
      <c r="M61" s="482">
        <v>2495.1</v>
      </c>
      <c r="N61" s="260">
        <v>25</v>
      </c>
      <c r="O61" s="448" t="s">
        <v>548</v>
      </c>
      <c r="P61" s="450">
        <v>45426</v>
      </c>
      <c r="Q61" s="226"/>
      <c r="R61" s="54" t="s">
        <v>1002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459"/>
      <c r="B62" s="451"/>
      <c r="C62" s="259"/>
      <c r="D62" s="259" t="s">
        <v>981</v>
      </c>
      <c r="E62" s="356" t="s">
        <v>819</v>
      </c>
      <c r="F62" s="356">
        <v>51</v>
      </c>
      <c r="G62" s="356"/>
      <c r="H62" s="356">
        <v>72.5</v>
      </c>
      <c r="I62" s="355"/>
      <c r="J62" s="475"/>
      <c r="K62" s="255">
        <f>F62-H62</f>
        <v>-21.5</v>
      </c>
      <c r="L62" s="256">
        <v>50</v>
      </c>
      <c r="M62" s="483"/>
      <c r="N62" s="260">
        <v>25</v>
      </c>
      <c r="O62" s="449"/>
      <c r="P62" s="451"/>
      <c r="Q62" s="226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357">
        <v>20</v>
      </c>
      <c r="B63" s="358">
        <v>45427</v>
      </c>
      <c r="C63" s="359"/>
      <c r="D63" s="359" t="s">
        <v>985</v>
      </c>
      <c r="E63" s="357" t="s">
        <v>557</v>
      </c>
      <c r="F63" s="357">
        <v>2125</v>
      </c>
      <c r="G63" s="357">
        <v>2096</v>
      </c>
      <c r="H63" s="357">
        <v>2096</v>
      </c>
      <c r="I63" s="360" t="s">
        <v>988</v>
      </c>
      <c r="J63" s="383" t="s">
        <v>992</v>
      </c>
      <c r="K63" s="289">
        <f>H63-F63</f>
        <v>-29</v>
      </c>
      <c r="L63" s="290">
        <f t="shared" ref="L63:L64" si="69">(H63*N63)*0.03%</f>
        <v>220.07999999999998</v>
      </c>
      <c r="M63" s="363">
        <f t="shared" ref="M63:M64" si="70">(K63*N63)-L63</f>
        <v>-10370.08</v>
      </c>
      <c r="N63" s="289">
        <v>350</v>
      </c>
      <c r="O63" s="292" t="s">
        <v>558</v>
      </c>
      <c r="P63" s="293">
        <v>45427</v>
      </c>
      <c r="Q63" s="226"/>
      <c r="R63" s="54" t="s">
        <v>1002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370">
        <v>21</v>
      </c>
      <c r="B64" s="372">
        <v>45428</v>
      </c>
      <c r="C64" s="362"/>
      <c r="D64" s="362" t="s">
        <v>894</v>
      </c>
      <c r="E64" s="370" t="s">
        <v>557</v>
      </c>
      <c r="F64" s="370">
        <v>790</v>
      </c>
      <c r="G64" s="370">
        <v>775</v>
      </c>
      <c r="H64" s="370">
        <v>800</v>
      </c>
      <c r="I64" s="374" t="s">
        <v>1013</v>
      </c>
      <c r="J64" s="254" t="s">
        <v>1016</v>
      </c>
      <c r="K64" s="382">
        <f t="shared" ref="K64" si="71">H64-F64</f>
        <v>10</v>
      </c>
      <c r="L64" s="346">
        <f t="shared" si="69"/>
        <v>179.99999999999997</v>
      </c>
      <c r="M64" s="347">
        <f t="shared" si="70"/>
        <v>7320</v>
      </c>
      <c r="N64" s="345">
        <v>750</v>
      </c>
      <c r="O64" s="348" t="s">
        <v>548</v>
      </c>
      <c r="P64" s="349">
        <v>45428</v>
      </c>
      <c r="Q64" s="226"/>
      <c r="R64" s="54" t="s">
        <v>1002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385">
        <v>22</v>
      </c>
      <c r="B65" s="384">
        <v>45428</v>
      </c>
      <c r="C65" s="362"/>
      <c r="D65" s="362" t="s">
        <v>1017</v>
      </c>
      <c r="E65" s="385" t="s">
        <v>557</v>
      </c>
      <c r="F65" s="385">
        <v>1455</v>
      </c>
      <c r="G65" s="385">
        <v>1430</v>
      </c>
      <c r="H65" s="385">
        <v>1462.5</v>
      </c>
      <c r="I65" s="386" t="s">
        <v>1018</v>
      </c>
      <c r="J65" s="254" t="s">
        <v>1016</v>
      </c>
      <c r="K65" s="382">
        <f t="shared" ref="K65" si="72">H65-F65</f>
        <v>7.5</v>
      </c>
      <c r="L65" s="346">
        <f t="shared" ref="L65" si="73">(H65*N65)*0.03%</f>
        <v>175.49999999999997</v>
      </c>
      <c r="M65" s="347">
        <f t="shared" ref="M65" si="74">(K65*N65)-L65</f>
        <v>2824.5</v>
      </c>
      <c r="N65" s="345">
        <v>400</v>
      </c>
      <c r="O65" s="348" t="s">
        <v>548</v>
      </c>
      <c r="P65" s="349">
        <v>45434</v>
      </c>
      <c r="Q65" s="226"/>
      <c r="R65" s="54" t="s">
        <v>1002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380">
        <v>23</v>
      </c>
      <c r="B66" s="379">
        <v>45429</v>
      </c>
      <c r="C66" s="362"/>
      <c r="D66" s="362" t="s">
        <v>980</v>
      </c>
      <c r="E66" s="380" t="s">
        <v>557</v>
      </c>
      <c r="F66" s="380">
        <v>22410</v>
      </c>
      <c r="G66" s="380">
        <v>22290</v>
      </c>
      <c r="H66" s="380">
        <v>22497.5</v>
      </c>
      <c r="I66" s="381" t="s">
        <v>1051</v>
      </c>
      <c r="J66" s="254" t="s">
        <v>1052</v>
      </c>
      <c r="K66" s="382">
        <f t="shared" ref="K66" si="75">H66-F66</f>
        <v>87.5</v>
      </c>
      <c r="L66" s="346">
        <f t="shared" ref="L66" si="76">(H66*N66)*0.03%</f>
        <v>168.73124999999999</v>
      </c>
      <c r="M66" s="347">
        <f t="shared" ref="M66" si="77">(K66*N66)-L66</f>
        <v>2018.76875</v>
      </c>
      <c r="N66" s="345">
        <v>25</v>
      </c>
      <c r="O66" s="348" t="s">
        <v>548</v>
      </c>
      <c r="P66" s="349">
        <v>45429</v>
      </c>
      <c r="Q66" s="226"/>
      <c r="R66" s="54" t="s">
        <v>1002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385">
        <v>24</v>
      </c>
      <c r="B67" s="384">
        <v>45433</v>
      </c>
      <c r="C67" s="362"/>
      <c r="D67" s="362" t="s">
        <v>1061</v>
      </c>
      <c r="E67" s="385" t="s">
        <v>557</v>
      </c>
      <c r="F67" s="385">
        <v>2667.5</v>
      </c>
      <c r="G67" s="385">
        <v>2635</v>
      </c>
      <c r="H67" s="385">
        <v>2692.5</v>
      </c>
      <c r="I67" s="386" t="s">
        <v>1063</v>
      </c>
      <c r="J67" s="254" t="s">
        <v>715</v>
      </c>
      <c r="K67" s="382">
        <f t="shared" ref="K67" si="78">H67-F67</f>
        <v>25</v>
      </c>
      <c r="L67" s="346">
        <f t="shared" ref="L67" si="79">(H67*N67)*0.03%</f>
        <v>282.71249999999998</v>
      </c>
      <c r="M67" s="347">
        <f t="shared" ref="M67" si="80">(K67*N67)-L67</f>
        <v>8467.2875000000004</v>
      </c>
      <c r="N67" s="345">
        <v>350</v>
      </c>
      <c r="O67" s="348" t="s">
        <v>548</v>
      </c>
      <c r="P67" s="349">
        <v>45434</v>
      </c>
      <c r="Q67" s="226"/>
      <c r="R67" s="54" t="s">
        <v>1003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385">
        <v>25</v>
      </c>
      <c r="B68" s="384">
        <v>45433</v>
      </c>
      <c r="C68" s="362"/>
      <c r="D68" s="362" t="s">
        <v>1062</v>
      </c>
      <c r="E68" s="385" t="s">
        <v>557</v>
      </c>
      <c r="F68" s="385">
        <v>1445</v>
      </c>
      <c r="G68" s="385">
        <v>1430</v>
      </c>
      <c r="H68" s="385">
        <v>1461.5</v>
      </c>
      <c r="I68" s="386" t="s">
        <v>1064</v>
      </c>
      <c r="J68" s="254" t="s">
        <v>1068</v>
      </c>
      <c r="K68" s="382">
        <f t="shared" ref="K68" si="81">H68-F68</f>
        <v>16.5</v>
      </c>
      <c r="L68" s="346">
        <f t="shared" ref="L68" si="82">(H68*N68)*0.03%</f>
        <v>284.99249999999995</v>
      </c>
      <c r="M68" s="347">
        <f t="shared" ref="M68" si="83">(K68*N68)-L68</f>
        <v>10440.0075</v>
      </c>
      <c r="N68" s="345">
        <v>650</v>
      </c>
      <c r="O68" s="348" t="s">
        <v>548</v>
      </c>
      <c r="P68" s="349">
        <v>45434</v>
      </c>
      <c r="Q68" s="226"/>
      <c r="R68" s="54" t="s">
        <v>1003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385">
        <v>26</v>
      </c>
      <c r="B69" s="384">
        <v>45434</v>
      </c>
      <c r="C69" s="362"/>
      <c r="D69" s="362" t="s">
        <v>1069</v>
      </c>
      <c r="E69" s="385" t="s">
        <v>557</v>
      </c>
      <c r="F69" s="385">
        <v>1170</v>
      </c>
      <c r="G69" s="385">
        <v>1155</v>
      </c>
      <c r="H69" s="385">
        <v>1182.5</v>
      </c>
      <c r="I69" s="386" t="s">
        <v>1071</v>
      </c>
      <c r="J69" s="254" t="s">
        <v>1070</v>
      </c>
      <c r="K69" s="382">
        <f t="shared" ref="K69" si="84">H69-F69</f>
        <v>12.5</v>
      </c>
      <c r="L69" s="346">
        <f t="shared" ref="L69" si="85">(H69*N69)*0.03%</f>
        <v>248.32499999999999</v>
      </c>
      <c r="M69" s="347">
        <f t="shared" ref="M69" si="86">(K69*N69)-L69</f>
        <v>8501.6749999999993</v>
      </c>
      <c r="N69" s="345">
        <v>700</v>
      </c>
      <c r="O69" s="348" t="s">
        <v>548</v>
      </c>
      <c r="P69" s="349">
        <v>45434</v>
      </c>
      <c r="Q69" s="226"/>
      <c r="R69" s="54" t="s">
        <v>1003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395">
        <v>27</v>
      </c>
      <c r="B70" s="396">
        <v>45435</v>
      </c>
      <c r="C70" s="362"/>
      <c r="D70" s="362" t="s">
        <v>1077</v>
      </c>
      <c r="E70" s="395" t="s">
        <v>557</v>
      </c>
      <c r="F70" s="395">
        <v>1364</v>
      </c>
      <c r="G70" s="395">
        <v>1340</v>
      </c>
      <c r="H70" s="395">
        <v>1388</v>
      </c>
      <c r="I70" s="397" t="s">
        <v>1078</v>
      </c>
      <c r="J70" s="254" t="s">
        <v>853</v>
      </c>
      <c r="K70" s="382">
        <f t="shared" ref="K70" si="87">H70-F70</f>
        <v>24</v>
      </c>
      <c r="L70" s="346">
        <f t="shared" ref="L70" si="88">(H70*N70)*0.03%</f>
        <v>197.79</v>
      </c>
      <c r="M70" s="347">
        <f t="shared" ref="M70" si="89">(K70*N70)-L70</f>
        <v>11202.21</v>
      </c>
      <c r="N70" s="345">
        <v>475</v>
      </c>
      <c r="O70" s="348" t="s">
        <v>548</v>
      </c>
      <c r="P70" s="349">
        <v>45436</v>
      </c>
      <c r="Q70" s="226"/>
      <c r="R70" s="54" t="s">
        <v>1003</v>
      </c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395">
        <v>28</v>
      </c>
      <c r="B71" s="396">
        <v>45435</v>
      </c>
      <c r="C71" s="362"/>
      <c r="D71" s="362" t="s">
        <v>1069</v>
      </c>
      <c r="E71" s="395" t="s">
        <v>557</v>
      </c>
      <c r="F71" s="395">
        <v>1170</v>
      </c>
      <c r="G71" s="395">
        <v>1154</v>
      </c>
      <c r="H71" s="395">
        <v>1179</v>
      </c>
      <c r="I71" s="397" t="s">
        <v>1079</v>
      </c>
      <c r="J71" s="413" t="s">
        <v>758</v>
      </c>
      <c r="K71" s="382">
        <f t="shared" ref="K71" si="90">H71-F71</f>
        <v>9</v>
      </c>
      <c r="L71" s="346">
        <f t="shared" ref="L71:L72" si="91">(H71*N71)*0.03%</f>
        <v>247.58999999999997</v>
      </c>
      <c r="M71" s="347">
        <f t="shared" ref="M71:M72" si="92">(K71*N71)-L71</f>
        <v>6052.41</v>
      </c>
      <c r="N71" s="345">
        <v>700</v>
      </c>
      <c r="O71" s="348" t="s">
        <v>548</v>
      </c>
      <c r="P71" s="349">
        <v>45436</v>
      </c>
      <c r="Q71" s="226"/>
      <c r="R71" s="54" t="s">
        <v>1003</v>
      </c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ht="12.75" customHeight="1">
      <c r="A72" s="286">
        <v>29</v>
      </c>
      <c r="B72" s="282">
        <v>45435</v>
      </c>
      <c r="C72" s="285"/>
      <c r="D72" s="285" t="s">
        <v>1017</v>
      </c>
      <c r="E72" s="286" t="s">
        <v>557</v>
      </c>
      <c r="F72" s="286">
        <v>1469</v>
      </c>
      <c r="G72" s="286">
        <v>1440</v>
      </c>
      <c r="H72" s="286">
        <v>1440</v>
      </c>
      <c r="I72" s="287" t="s">
        <v>1080</v>
      </c>
      <c r="J72" s="278" t="s">
        <v>992</v>
      </c>
      <c r="K72" s="279">
        <f>H72-F72</f>
        <v>-29</v>
      </c>
      <c r="L72" s="280">
        <f t="shared" si="91"/>
        <v>172.79999999999998</v>
      </c>
      <c r="M72" s="281">
        <f t="shared" si="92"/>
        <v>-11772.8</v>
      </c>
      <c r="N72" s="279">
        <v>400</v>
      </c>
      <c r="O72" s="278" t="s">
        <v>558</v>
      </c>
      <c r="P72" s="282">
        <v>45442</v>
      </c>
      <c r="Q72" s="226"/>
      <c r="R72" s="54" t="s">
        <v>1003</v>
      </c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ht="12.75" customHeight="1">
      <c r="A73" s="415">
        <v>30</v>
      </c>
      <c r="B73" s="416">
        <v>45435</v>
      </c>
      <c r="C73" s="417"/>
      <c r="D73" s="417" t="s">
        <v>1081</v>
      </c>
      <c r="E73" s="415" t="s">
        <v>557</v>
      </c>
      <c r="F73" s="415">
        <v>1440</v>
      </c>
      <c r="G73" s="415">
        <v>1410</v>
      </c>
      <c r="H73" s="415">
        <v>1410</v>
      </c>
      <c r="I73" s="418" t="s">
        <v>1082</v>
      </c>
      <c r="J73" s="383" t="s">
        <v>1086</v>
      </c>
      <c r="K73" s="419">
        <f>H73-F73</f>
        <v>-30</v>
      </c>
      <c r="L73" s="420">
        <f t="shared" ref="L73" si="93">(H73*N73)*0.03%</f>
        <v>169.2</v>
      </c>
      <c r="M73" s="421">
        <f t="shared" ref="M73" si="94">(K73*N73)-L73</f>
        <v>-12169.2</v>
      </c>
      <c r="N73" s="419">
        <v>400</v>
      </c>
      <c r="O73" s="383" t="s">
        <v>558</v>
      </c>
      <c r="P73" s="422">
        <v>45436</v>
      </c>
      <c r="Q73" s="226"/>
      <c r="R73" s="54" t="s">
        <v>1002</v>
      </c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 ht="12.75" customHeight="1">
      <c r="A74" s="286">
        <v>31</v>
      </c>
      <c r="B74" s="282">
        <v>45439</v>
      </c>
      <c r="C74" s="285"/>
      <c r="D74" s="285" t="s">
        <v>1093</v>
      </c>
      <c r="E74" s="286" t="s">
        <v>557</v>
      </c>
      <c r="F74" s="286">
        <v>13000</v>
      </c>
      <c r="G74" s="286">
        <v>12790</v>
      </c>
      <c r="H74" s="286">
        <v>12790</v>
      </c>
      <c r="I74" s="287" t="s">
        <v>1094</v>
      </c>
      <c r="J74" s="278" t="s">
        <v>722</v>
      </c>
      <c r="K74" s="279">
        <f>H74-F74</f>
        <v>-210</v>
      </c>
      <c r="L74" s="280">
        <f t="shared" ref="L74" si="95">(H74*N74)*0.03%</f>
        <v>191.85</v>
      </c>
      <c r="M74" s="281">
        <f t="shared" ref="M74" si="96">(K74*N74)-L74</f>
        <v>-10691.85</v>
      </c>
      <c r="N74" s="279">
        <v>50</v>
      </c>
      <c r="O74" s="278" t="s">
        <v>558</v>
      </c>
      <c r="P74" s="282">
        <v>45442</v>
      </c>
      <c r="Q74" s="226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118"/>
      <c r="AK74" s="118"/>
      <c r="AL74" s="118"/>
    </row>
    <row r="75" spans="1:38" ht="12.75" customHeight="1">
      <c r="A75" s="423">
        <v>32</v>
      </c>
      <c r="B75" s="424">
        <v>45440</v>
      </c>
      <c r="C75" s="425"/>
      <c r="D75" s="425" t="s">
        <v>1106</v>
      </c>
      <c r="E75" s="423" t="s">
        <v>557</v>
      </c>
      <c r="F75" s="423">
        <v>26425</v>
      </c>
      <c r="G75" s="423">
        <v>25900</v>
      </c>
      <c r="H75" s="423">
        <v>26430</v>
      </c>
      <c r="I75" s="426" t="s">
        <v>1107</v>
      </c>
      <c r="J75" s="414" t="s">
        <v>1121</v>
      </c>
      <c r="K75" s="427">
        <f t="shared" ref="K75" si="97">H75-F75</f>
        <v>5</v>
      </c>
      <c r="L75" s="428">
        <f t="shared" ref="L75:L76" si="98">(H75*N75)*0.03%</f>
        <v>158.57999999999998</v>
      </c>
      <c r="M75" s="429">
        <f t="shared" ref="M75:M76" si="99">(K75*N75)-L75</f>
        <v>-58.579999999999984</v>
      </c>
      <c r="N75" s="430">
        <v>20</v>
      </c>
      <c r="O75" s="431" t="s">
        <v>565</v>
      </c>
      <c r="P75" s="432">
        <v>45441</v>
      </c>
      <c r="Q75" s="226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118"/>
      <c r="AK75" s="118"/>
      <c r="AL75" s="118"/>
    </row>
    <row r="76" spans="1:38" ht="12.75" customHeight="1">
      <c r="A76" s="405">
        <v>33</v>
      </c>
      <c r="B76" s="403">
        <v>45440</v>
      </c>
      <c r="C76" s="359"/>
      <c r="D76" s="359" t="s">
        <v>1108</v>
      </c>
      <c r="E76" s="405" t="s">
        <v>557</v>
      </c>
      <c r="F76" s="405">
        <v>2438</v>
      </c>
      <c r="G76" s="405">
        <v>2398</v>
      </c>
      <c r="H76" s="405">
        <v>2398</v>
      </c>
      <c r="I76" s="360" t="s">
        <v>1109</v>
      </c>
      <c r="J76" s="383" t="s">
        <v>1132</v>
      </c>
      <c r="K76" s="289">
        <f>H76-F76</f>
        <v>-40</v>
      </c>
      <c r="L76" s="407">
        <f t="shared" si="98"/>
        <v>197.83499999999998</v>
      </c>
      <c r="M76" s="281">
        <f t="shared" si="99"/>
        <v>-11197.834999999999</v>
      </c>
      <c r="N76" s="408">
        <v>275</v>
      </c>
      <c r="O76" s="292" t="s">
        <v>558</v>
      </c>
      <c r="P76" s="293">
        <v>45441</v>
      </c>
      <c r="Q76" s="226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118"/>
      <c r="AK76" s="118"/>
      <c r="AL76" s="118"/>
    </row>
    <row r="77" spans="1:38" ht="12.75" customHeight="1">
      <c r="A77" s="388"/>
      <c r="B77" s="390"/>
      <c r="C77" s="335"/>
      <c r="D77" s="335"/>
      <c r="E77" s="388"/>
      <c r="F77" s="388"/>
      <c r="G77" s="388"/>
      <c r="H77" s="388"/>
      <c r="I77" s="393"/>
      <c r="J77" s="185"/>
      <c r="K77" s="183"/>
      <c r="L77" s="186"/>
      <c r="M77" s="343"/>
      <c r="N77" s="183"/>
      <c r="O77" s="185"/>
      <c r="P77" s="231"/>
      <c r="Q77" s="226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118"/>
      <c r="AK77" s="118"/>
      <c r="AL77" s="118"/>
    </row>
    <row r="78" spans="1:38" s="338" customFormat="1" ht="12.75" customHeight="1">
      <c r="A78" s="183"/>
      <c r="B78" s="231"/>
      <c r="C78" s="227"/>
      <c r="D78" s="227"/>
      <c r="E78" s="183"/>
      <c r="F78" s="183"/>
      <c r="G78" s="183"/>
      <c r="H78" s="183"/>
      <c r="I78" s="185"/>
      <c r="J78" s="185"/>
      <c r="K78" s="183"/>
      <c r="L78" s="186"/>
      <c r="M78" s="343"/>
      <c r="N78" s="183"/>
      <c r="O78" s="185"/>
      <c r="P78" s="231"/>
      <c r="Q78" s="226"/>
      <c r="R78" s="336"/>
      <c r="S78" s="336"/>
      <c r="T78" s="336"/>
      <c r="U78" s="336"/>
      <c r="V78" s="336"/>
      <c r="W78" s="336"/>
      <c r="X78" s="336"/>
      <c r="Y78" s="336"/>
      <c r="Z78" s="336"/>
      <c r="AA78" s="336"/>
      <c r="AB78" s="336"/>
      <c r="AC78" s="336"/>
      <c r="AD78" s="336"/>
      <c r="AE78" s="336"/>
      <c r="AF78" s="336"/>
      <c r="AG78" s="336"/>
      <c r="AH78" s="336"/>
      <c r="AI78" s="336"/>
      <c r="AJ78" s="337"/>
      <c r="AK78" s="337"/>
      <c r="AL78" s="337"/>
    </row>
    <row r="79" spans="1:38" s="338" customFormat="1" ht="15" customHeight="1">
      <c r="A79" s="337"/>
      <c r="B79" s="226"/>
      <c r="C79" s="339"/>
      <c r="D79" s="339"/>
      <c r="E79" s="337"/>
      <c r="F79" s="337"/>
      <c r="G79" s="337"/>
      <c r="H79" s="337"/>
      <c r="I79" s="340"/>
      <c r="J79" s="340"/>
      <c r="K79" s="337"/>
      <c r="L79" s="341"/>
      <c r="M79" s="342"/>
      <c r="N79" s="337"/>
      <c r="O79" s="340"/>
      <c r="P79" s="226"/>
      <c r="R79" s="336"/>
      <c r="S79" s="336"/>
      <c r="T79" s="336"/>
      <c r="U79" s="336"/>
      <c r="V79" s="336"/>
      <c r="W79" s="336"/>
      <c r="X79" s="336"/>
      <c r="Y79" s="336"/>
      <c r="Z79" s="336"/>
      <c r="AA79" s="336"/>
      <c r="AB79" s="336"/>
      <c r="AC79" s="336"/>
      <c r="AD79" s="336"/>
      <c r="AE79" s="336"/>
      <c r="AF79" s="336"/>
      <c r="AG79" s="336"/>
      <c r="AH79" s="336"/>
      <c r="AI79" s="336"/>
    </row>
    <row r="80" spans="1:38" ht="12.75" customHeight="1">
      <c r="A80" s="118"/>
      <c r="B80" s="120"/>
      <c r="C80" s="117"/>
      <c r="D80" s="117"/>
      <c r="E80" s="118"/>
      <c r="F80" s="118"/>
      <c r="G80" s="118"/>
      <c r="H80" s="121"/>
      <c r="I80" s="121"/>
      <c r="J80" s="121"/>
      <c r="K80" s="117"/>
      <c r="L80" s="118"/>
      <c r="M80" s="118"/>
      <c r="N80" s="118"/>
      <c r="O80" s="121"/>
      <c r="P80" s="121"/>
      <c r="Q80" s="121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118"/>
      <c r="AK80" s="118"/>
      <c r="AL80" s="118"/>
    </row>
    <row r="81" spans="1:38">
      <c r="A81" s="122" t="s">
        <v>563</v>
      </c>
      <c r="B81" s="122"/>
      <c r="C81" s="122"/>
      <c r="D81" s="122"/>
      <c r="E81" s="123"/>
      <c r="F81" s="101"/>
      <c r="G81" s="101"/>
      <c r="H81" s="101"/>
      <c r="I81" s="101"/>
      <c r="J81" s="1"/>
      <c r="K81" s="6"/>
      <c r="L81" s="6"/>
      <c r="M81" s="6"/>
      <c r="N81" s="1"/>
      <c r="O81" s="1"/>
      <c r="P81" s="37"/>
      <c r="Q81" s="37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37"/>
      <c r="AK81" s="37"/>
      <c r="AL81" s="37"/>
    </row>
    <row r="82" spans="1:38" ht="38.25">
      <c r="A82" s="93" t="s">
        <v>16</v>
      </c>
      <c r="B82" s="93" t="s">
        <v>522</v>
      </c>
      <c r="C82" s="93"/>
      <c r="D82" s="94" t="s">
        <v>533</v>
      </c>
      <c r="E82" s="93" t="s">
        <v>534</v>
      </c>
      <c r="F82" s="93" t="s">
        <v>535</v>
      </c>
      <c r="G82" s="93" t="s">
        <v>555</v>
      </c>
      <c r="H82" s="93" t="s">
        <v>537</v>
      </c>
      <c r="I82" s="93" t="s">
        <v>538</v>
      </c>
      <c r="J82" s="92" t="s">
        <v>539</v>
      </c>
      <c r="K82" s="92" t="s">
        <v>564</v>
      </c>
      <c r="L82" s="95" t="s">
        <v>541</v>
      </c>
      <c r="M82" s="116" t="s">
        <v>561</v>
      </c>
      <c r="N82" s="93" t="s">
        <v>562</v>
      </c>
      <c r="O82" s="93" t="s">
        <v>543</v>
      </c>
      <c r="P82" s="94" t="s">
        <v>544</v>
      </c>
      <c r="Q82" s="229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37"/>
      <c r="AK82" s="37"/>
      <c r="AL82" s="37"/>
    </row>
    <row r="83" spans="1:38" ht="12.75" customHeight="1">
      <c r="A83" s="458">
        <v>1</v>
      </c>
      <c r="B83" s="450">
        <v>45411</v>
      </c>
      <c r="C83" s="259"/>
      <c r="D83" s="259" t="s">
        <v>859</v>
      </c>
      <c r="E83" s="260" t="s">
        <v>819</v>
      </c>
      <c r="F83" s="260">
        <v>81</v>
      </c>
      <c r="G83" s="260"/>
      <c r="H83" s="260">
        <v>45</v>
      </c>
      <c r="I83" s="261"/>
      <c r="J83" s="448" t="s">
        <v>588</v>
      </c>
      <c r="K83" s="255">
        <f>F83-H83</f>
        <v>36</v>
      </c>
      <c r="L83" s="256">
        <v>50</v>
      </c>
      <c r="M83" s="446">
        <v>900</v>
      </c>
      <c r="N83" s="255">
        <v>25</v>
      </c>
      <c r="O83" s="448" t="s">
        <v>548</v>
      </c>
      <c r="P83" s="471">
        <v>45420</v>
      </c>
      <c r="Q83" s="226"/>
      <c r="R83" s="54" t="s">
        <v>1002</v>
      </c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118"/>
      <c r="AK83" s="118"/>
      <c r="AL83" s="118"/>
    </row>
    <row r="84" spans="1:38" ht="12.75" customHeight="1">
      <c r="A84" s="459"/>
      <c r="B84" s="451"/>
      <c r="C84" s="259"/>
      <c r="D84" s="259" t="s">
        <v>860</v>
      </c>
      <c r="E84" s="260" t="s">
        <v>819</v>
      </c>
      <c r="F84" s="260">
        <v>95</v>
      </c>
      <c r="G84" s="260"/>
      <c r="H84" s="260">
        <v>91</v>
      </c>
      <c r="I84" s="261"/>
      <c r="J84" s="449"/>
      <c r="K84" s="255">
        <f>F84-H84</f>
        <v>4</v>
      </c>
      <c r="L84" s="256">
        <v>50</v>
      </c>
      <c r="M84" s="447"/>
      <c r="N84" s="255">
        <v>25</v>
      </c>
      <c r="O84" s="449"/>
      <c r="P84" s="471"/>
      <c r="Q84" s="226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118"/>
      <c r="AK84" s="118"/>
      <c r="AL84" s="118"/>
    </row>
    <row r="85" spans="1:38" ht="12.75" customHeight="1">
      <c r="A85" s="458">
        <v>2</v>
      </c>
      <c r="B85" s="450">
        <v>45414</v>
      </c>
      <c r="C85" s="259"/>
      <c r="D85" s="259" t="s">
        <v>864</v>
      </c>
      <c r="E85" s="260" t="s">
        <v>557</v>
      </c>
      <c r="F85" s="260">
        <v>32</v>
      </c>
      <c r="G85" s="260"/>
      <c r="H85" s="260">
        <v>44</v>
      </c>
      <c r="I85" s="261"/>
      <c r="J85" s="448" t="s">
        <v>866</v>
      </c>
      <c r="K85" s="255">
        <f>H85-F85</f>
        <v>12</v>
      </c>
      <c r="L85" s="256">
        <v>50</v>
      </c>
      <c r="M85" s="446">
        <v>2700</v>
      </c>
      <c r="N85" s="255">
        <v>400</v>
      </c>
      <c r="O85" s="448" t="s">
        <v>548</v>
      </c>
      <c r="P85" s="450">
        <v>45414</v>
      </c>
      <c r="Q85" s="226"/>
      <c r="R85" s="54" t="s">
        <v>1002</v>
      </c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118"/>
      <c r="AK85" s="118"/>
      <c r="AL85" s="118"/>
    </row>
    <row r="86" spans="1:38" ht="12.75" customHeight="1">
      <c r="A86" s="459"/>
      <c r="B86" s="451"/>
      <c r="C86" s="259"/>
      <c r="D86" s="259" t="s">
        <v>865</v>
      </c>
      <c r="E86" s="260" t="s">
        <v>819</v>
      </c>
      <c r="F86" s="260">
        <v>16</v>
      </c>
      <c r="G86" s="260"/>
      <c r="H86" s="260">
        <v>21</v>
      </c>
      <c r="I86" s="261"/>
      <c r="J86" s="449"/>
      <c r="K86" s="255">
        <f>F86-H86</f>
        <v>-5</v>
      </c>
      <c r="L86" s="256">
        <v>50</v>
      </c>
      <c r="M86" s="447"/>
      <c r="N86" s="255">
        <v>400</v>
      </c>
      <c r="O86" s="449"/>
      <c r="P86" s="451"/>
      <c r="Q86" s="226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118"/>
      <c r="AK86" s="118"/>
      <c r="AL86" s="118"/>
    </row>
    <row r="87" spans="1:38" ht="12.75" customHeight="1">
      <c r="A87" s="273">
        <v>3</v>
      </c>
      <c r="B87" s="274">
        <v>45414</v>
      </c>
      <c r="C87" s="259"/>
      <c r="D87" s="259" t="s">
        <v>867</v>
      </c>
      <c r="E87" s="260" t="s">
        <v>557</v>
      </c>
      <c r="F87" s="260">
        <v>40</v>
      </c>
      <c r="G87" s="260">
        <v>10</v>
      </c>
      <c r="H87" s="260">
        <v>65.5</v>
      </c>
      <c r="I87" s="261" t="s">
        <v>868</v>
      </c>
      <c r="J87" s="254" t="s">
        <v>869</v>
      </c>
      <c r="K87" s="255">
        <f>H87-F87</f>
        <v>25.5</v>
      </c>
      <c r="L87" s="256">
        <v>50</v>
      </c>
      <c r="M87" s="257">
        <f t="shared" ref="M87" si="100">(K87*N87)-L87</f>
        <v>587.5</v>
      </c>
      <c r="N87" s="255">
        <v>25</v>
      </c>
      <c r="O87" s="272" t="s">
        <v>548</v>
      </c>
      <c r="P87" s="274">
        <v>45414</v>
      </c>
      <c r="Q87" s="226"/>
      <c r="R87" s="54" t="s">
        <v>1002</v>
      </c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118"/>
      <c r="AK87" s="118"/>
      <c r="AL87" s="118"/>
    </row>
    <row r="88" spans="1:38" ht="12.75" customHeight="1">
      <c r="A88" s="260">
        <v>4</v>
      </c>
      <c r="B88" s="258">
        <v>45414</v>
      </c>
      <c r="C88" s="259"/>
      <c r="D88" s="259" t="s">
        <v>867</v>
      </c>
      <c r="E88" s="260" t="s">
        <v>557</v>
      </c>
      <c r="F88" s="260">
        <v>37.5</v>
      </c>
      <c r="G88" s="260">
        <v>10</v>
      </c>
      <c r="H88" s="260">
        <v>57.5</v>
      </c>
      <c r="I88" s="261" t="s">
        <v>868</v>
      </c>
      <c r="J88" s="254" t="s">
        <v>846</v>
      </c>
      <c r="K88" s="255">
        <f>H88-F88</f>
        <v>20</v>
      </c>
      <c r="L88" s="256">
        <v>50</v>
      </c>
      <c r="M88" s="257">
        <f t="shared" ref="M88" si="101">(K88*N88)-L88</f>
        <v>450</v>
      </c>
      <c r="N88" s="255">
        <v>25</v>
      </c>
      <c r="O88" s="254" t="s">
        <v>548</v>
      </c>
      <c r="P88" s="258">
        <v>45414</v>
      </c>
      <c r="Q88" s="226"/>
      <c r="R88" s="54" t="s">
        <v>1002</v>
      </c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118"/>
      <c r="AK88" s="118"/>
      <c r="AL88" s="118"/>
    </row>
    <row r="89" spans="1:38" ht="12.75" customHeight="1">
      <c r="A89" s="465">
        <v>5</v>
      </c>
      <c r="B89" s="463">
        <v>45414</v>
      </c>
      <c r="C89" s="285"/>
      <c r="D89" s="285" t="s">
        <v>864</v>
      </c>
      <c r="E89" s="286" t="s">
        <v>557</v>
      </c>
      <c r="F89" s="286">
        <v>39</v>
      </c>
      <c r="G89" s="286"/>
      <c r="H89" s="286">
        <v>30.5</v>
      </c>
      <c r="I89" s="287"/>
      <c r="J89" s="467" t="s">
        <v>889</v>
      </c>
      <c r="K89" s="279">
        <f>H89-F89</f>
        <v>-8.5</v>
      </c>
      <c r="L89" s="280">
        <v>50</v>
      </c>
      <c r="M89" s="469">
        <v>-1700</v>
      </c>
      <c r="N89" s="300">
        <v>400</v>
      </c>
      <c r="O89" s="467" t="s">
        <v>558</v>
      </c>
      <c r="P89" s="463">
        <v>45415</v>
      </c>
      <c r="Q89" s="226"/>
      <c r="R89" s="54" t="s">
        <v>1002</v>
      </c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118"/>
      <c r="AK89" s="118"/>
      <c r="AL89" s="118"/>
    </row>
    <row r="90" spans="1:38" ht="12.75" customHeight="1">
      <c r="A90" s="466"/>
      <c r="B90" s="464"/>
      <c r="C90" s="285"/>
      <c r="D90" s="285" t="s">
        <v>865</v>
      </c>
      <c r="E90" s="286" t="s">
        <v>819</v>
      </c>
      <c r="F90" s="286">
        <v>19</v>
      </c>
      <c r="G90" s="286"/>
      <c r="H90" s="286">
        <v>14.5</v>
      </c>
      <c r="I90" s="287"/>
      <c r="J90" s="468"/>
      <c r="K90" s="279">
        <f>F90-H90</f>
        <v>4.5</v>
      </c>
      <c r="L90" s="280">
        <v>50</v>
      </c>
      <c r="M90" s="470"/>
      <c r="N90" s="279">
        <v>400</v>
      </c>
      <c r="O90" s="468"/>
      <c r="P90" s="464"/>
      <c r="Q90" s="226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118"/>
      <c r="AK90" s="118"/>
      <c r="AL90" s="118"/>
    </row>
    <row r="91" spans="1:38" ht="12.75" customHeight="1">
      <c r="A91" s="458">
        <v>6</v>
      </c>
      <c r="B91" s="450">
        <v>45415</v>
      </c>
      <c r="C91" s="259"/>
      <c r="D91" s="259" t="s">
        <v>870</v>
      </c>
      <c r="E91" s="260" t="s">
        <v>819</v>
      </c>
      <c r="F91" s="260">
        <v>132</v>
      </c>
      <c r="G91" s="260"/>
      <c r="H91" s="260">
        <v>87</v>
      </c>
      <c r="I91" s="261"/>
      <c r="J91" s="448" t="s">
        <v>853</v>
      </c>
      <c r="K91" s="255">
        <f>F91-H91</f>
        <v>45</v>
      </c>
      <c r="L91" s="256">
        <v>50</v>
      </c>
      <c r="M91" s="446">
        <v>500</v>
      </c>
      <c r="N91" s="255">
        <v>25</v>
      </c>
      <c r="O91" s="448" t="s">
        <v>548</v>
      </c>
      <c r="P91" s="471">
        <v>45414</v>
      </c>
      <c r="Q91" s="226"/>
      <c r="R91" s="54" t="s">
        <v>1004</v>
      </c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459"/>
      <c r="B92" s="451"/>
      <c r="C92" s="259"/>
      <c r="D92" s="259" t="s">
        <v>871</v>
      </c>
      <c r="E92" s="260" t="s">
        <v>557</v>
      </c>
      <c r="F92" s="260">
        <v>26</v>
      </c>
      <c r="G92" s="260"/>
      <c r="H92" s="260">
        <v>5</v>
      </c>
      <c r="I92" s="261"/>
      <c r="J92" s="449"/>
      <c r="K92" s="255">
        <f>H92-F92</f>
        <v>-21</v>
      </c>
      <c r="L92" s="256">
        <v>50</v>
      </c>
      <c r="M92" s="447"/>
      <c r="N92" s="255">
        <v>25</v>
      </c>
      <c r="O92" s="449"/>
      <c r="P92" s="471"/>
      <c r="Q92" s="226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458">
        <v>7</v>
      </c>
      <c r="B93" s="450">
        <v>45415</v>
      </c>
      <c r="C93" s="259"/>
      <c r="D93" s="259" t="s">
        <v>877</v>
      </c>
      <c r="E93" s="260" t="s">
        <v>557</v>
      </c>
      <c r="F93" s="260">
        <v>130</v>
      </c>
      <c r="G93" s="260"/>
      <c r="H93" s="260">
        <v>212.5</v>
      </c>
      <c r="I93" s="261"/>
      <c r="J93" s="448" t="s">
        <v>879</v>
      </c>
      <c r="K93" s="255">
        <f>H93-F93</f>
        <v>82.5</v>
      </c>
      <c r="L93" s="256">
        <v>50</v>
      </c>
      <c r="M93" s="446">
        <v>725</v>
      </c>
      <c r="N93" s="255">
        <v>25</v>
      </c>
      <c r="O93" s="448" t="s">
        <v>548</v>
      </c>
      <c r="P93" s="471">
        <v>45415</v>
      </c>
      <c r="Q93" s="226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459"/>
      <c r="B94" s="451"/>
      <c r="C94" s="259"/>
      <c r="D94" s="259" t="s">
        <v>878</v>
      </c>
      <c r="E94" s="260" t="s">
        <v>819</v>
      </c>
      <c r="F94" s="260">
        <v>63</v>
      </c>
      <c r="G94" s="260"/>
      <c r="H94" s="260">
        <v>112.5</v>
      </c>
      <c r="I94" s="261"/>
      <c r="J94" s="449"/>
      <c r="K94" s="255">
        <f>F94-H94</f>
        <v>-49.5</v>
      </c>
      <c r="L94" s="256">
        <v>50</v>
      </c>
      <c r="M94" s="447"/>
      <c r="N94" s="255">
        <v>25</v>
      </c>
      <c r="O94" s="449"/>
      <c r="P94" s="471"/>
      <c r="Q94" s="226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283">
        <v>8</v>
      </c>
      <c r="B95" s="284">
        <v>45415</v>
      </c>
      <c r="C95" s="285"/>
      <c r="D95" s="285" t="s">
        <v>880</v>
      </c>
      <c r="E95" s="286" t="s">
        <v>557</v>
      </c>
      <c r="F95" s="286">
        <v>122</v>
      </c>
      <c r="G95" s="286">
        <v>80</v>
      </c>
      <c r="H95" s="286">
        <v>80</v>
      </c>
      <c r="I95" s="287" t="s">
        <v>881</v>
      </c>
      <c r="J95" s="278" t="s">
        <v>885</v>
      </c>
      <c r="K95" s="279">
        <f t="shared" ref="K95:K100" si="102">H95-F95</f>
        <v>-42</v>
      </c>
      <c r="L95" s="280">
        <v>50</v>
      </c>
      <c r="M95" s="281">
        <f t="shared" ref="M95" si="103">(K95*N95)-L95</f>
        <v>-1730</v>
      </c>
      <c r="N95" s="279">
        <v>40</v>
      </c>
      <c r="O95" s="278" t="s">
        <v>558</v>
      </c>
      <c r="P95" s="282">
        <v>45415</v>
      </c>
      <c r="Q95" s="226"/>
      <c r="R95" s="54" t="s">
        <v>1004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276">
        <v>9</v>
      </c>
      <c r="B96" s="275">
        <v>45415</v>
      </c>
      <c r="C96" s="259"/>
      <c r="D96" s="259" t="s">
        <v>882</v>
      </c>
      <c r="E96" s="260" t="s">
        <v>557</v>
      </c>
      <c r="F96" s="260">
        <v>295</v>
      </c>
      <c r="G96" s="260">
        <v>190</v>
      </c>
      <c r="H96" s="260">
        <v>360</v>
      </c>
      <c r="I96" s="261" t="s">
        <v>883</v>
      </c>
      <c r="J96" s="254" t="s">
        <v>884</v>
      </c>
      <c r="K96" s="255">
        <f t="shared" si="102"/>
        <v>65</v>
      </c>
      <c r="L96" s="256">
        <v>50</v>
      </c>
      <c r="M96" s="257">
        <f t="shared" ref="M96:M97" si="104">(K96*N96)-L96</f>
        <v>925</v>
      </c>
      <c r="N96" s="255">
        <v>15</v>
      </c>
      <c r="O96" s="254" t="s">
        <v>548</v>
      </c>
      <c r="P96" s="258">
        <v>45415</v>
      </c>
      <c r="Q96" s="226"/>
      <c r="R96" s="54" t="s">
        <v>1002</v>
      </c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283">
        <v>10</v>
      </c>
      <c r="B97" s="284">
        <v>45418</v>
      </c>
      <c r="C97" s="285"/>
      <c r="D97" s="285" t="s">
        <v>896</v>
      </c>
      <c r="E97" s="286" t="s">
        <v>557</v>
      </c>
      <c r="F97" s="286">
        <v>385</v>
      </c>
      <c r="G97" s="286">
        <v>280</v>
      </c>
      <c r="H97" s="286">
        <v>280</v>
      </c>
      <c r="I97" s="287" t="s">
        <v>897</v>
      </c>
      <c r="J97" s="278" t="s">
        <v>898</v>
      </c>
      <c r="K97" s="279">
        <f t="shared" si="102"/>
        <v>-105</v>
      </c>
      <c r="L97" s="280">
        <v>50</v>
      </c>
      <c r="M97" s="281">
        <f t="shared" si="104"/>
        <v>-1625</v>
      </c>
      <c r="N97" s="279">
        <v>15</v>
      </c>
      <c r="O97" s="278" t="s">
        <v>558</v>
      </c>
      <c r="P97" s="282">
        <v>45418</v>
      </c>
      <c r="Q97" s="226"/>
      <c r="R97" s="54" t="s">
        <v>1003</v>
      </c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276">
        <v>11</v>
      </c>
      <c r="B98" s="275">
        <v>45419</v>
      </c>
      <c r="C98" s="259"/>
      <c r="D98" s="259" t="s">
        <v>901</v>
      </c>
      <c r="E98" s="260" t="s">
        <v>557</v>
      </c>
      <c r="F98" s="260">
        <v>82</v>
      </c>
      <c r="G98" s="260">
        <v>49</v>
      </c>
      <c r="H98" s="260">
        <v>102</v>
      </c>
      <c r="I98" s="261" t="s">
        <v>902</v>
      </c>
      <c r="J98" s="254" t="s">
        <v>846</v>
      </c>
      <c r="K98" s="255">
        <f t="shared" si="102"/>
        <v>20</v>
      </c>
      <c r="L98" s="256">
        <v>50</v>
      </c>
      <c r="M98" s="257">
        <f t="shared" ref="M98:M99" si="105">(K98*N98)-L98</f>
        <v>450</v>
      </c>
      <c r="N98" s="255">
        <v>25</v>
      </c>
      <c r="O98" s="254" t="s">
        <v>548</v>
      </c>
      <c r="P98" s="258">
        <v>45419</v>
      </c>
      <c r="Q98" s="226"/>
      <c r="R98" s="54" t="s">
        <v>1002</v>
      </c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283">
        <v>12</v>
      </c>
      <c r="B99" s="284">
        <v>45419</v>
      </c>
      <c r="C99" s="285"/>
      <c r="D99" s="285" t="s">
        <v>905</v>
      </c>
      <c r="E99" s="286" t="s">
        <v>557</v>
      </c>
      <c r="F99" s="286">
        <v>45</v>
      </c>
      <c r="G99" s="286">
        <v>9</v>
      </c>
      <c r="H99" s="286">
        <v>9</v>
      </c>
      <c r="I99" s="287" t="s">
        <v>906</v>
      </c>
      <c r="J99" s="278" t="s">
        <v>907</v>
      </c>
      <c r="K99" s="279">
        <f t="shared" si="102"/>
        <v>-36</v>
      </c>
      <c r="L99" s="280">
        <v>50</v>
      </c>
      <c r="M99" s="281">
        <f t="shared" si="105"/>
        <v>-1490</v>
      </c>
      <c r="N99" s="279">
        <v>40</v>
      </c>
      <c r="O99" s="278" t="s">
        <v>558</v>
      </c>
      <c r="P99" s="282">
        <v>45419</v>
      </c>
      <c r="Q99" s="226"/>
      <c r="R99" s="54" t="s">
        <v>1004</v>
      </c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458">
        <v>13</v>
      </c>
      <c r="B100" s="450">
        <v>45419</v>
      </c>
      <c r="C100" s="259"/>
      <c r="D100" s="259" t="s">
        <v>915</v>
      </c>
      <c r="E100" s="260" t="s">
        <v>557</v>
      </c>
      <c r="F100" s="260">
        <v>11.6</v>
      </c>
      <c r="G100" s="260"/>
      <c r="H100" s="260">
        <v>14.2</v>
      </c>
      <c r="I100" s="261"/>
      <c r="J100" s="448" t="s">
        <v>917</v>
      </c>
      <c r="K100" s="255">
        <f t="shared" si="102"/>
        <v>2.5999999999999996</v>
      </c>
      <c r="L100" s="256">
        <v>50</v>
      </c>
      <c r="M100" s="446">
        <v>1970</v>
      </c>
      <c r="N100" s="255">
        <v>2300</v>
      </c>
      <c r="O100" s="448" t="s">
        <v>548</v>
      </c>
      <c r="P100" s="450">
        <v>45419</v>
      </c>
      <c r="Q100" s="226"/>
      <c r="R100" s="54" t="s">
        <v>1002</v>
      </c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459"/>
      <c r="B101" s="451"/>
      <c r="C101" s="259"/>
      <c r="D101" s="259" t="s">
        <v>916</v>
      </c>
      <c r="E101" s="260" t="s">
        <v>819</v>
      </c>
      <c r="F101" s="260">
        <v>8.1999999999999993</v>
      </c>
      <c r="G101" s="260"/>
      <c r="H101" s="260">
        <v>9.9</v>
      </c>
      <c r="I101" s="261"/>
      <c r="J101" s="449"/>
      <c r="K101" s="255">
        <f>F101-H101</f>
        <v>-1.7000000000000011</v>
      </c>
      <c r="L101" s="256">
        <v>50</v>
      </c>
      <c r="M101" s="447"/>
      <c r="N101" s="255">
        <v>2300</v>
      </c>
      <c r="O101" s="449"/>
      <c r="P101" s="451"/>
      <c r="Q101" s="226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276">
        <v>14</v>
      </c>
      <c r="B102" s="275">
        <v>45419</v>
      </c>
      <c r="C102" s="259"/>
      <c r="D102" s="259" t="s">
        <v>918</v>
      </c>
      <c r="E102" s="260" t="s">
        <v>557</v>
      </c>
      <c r="F102" s="260">
        <v>200</v>
      </c>
      <c r="G102" s="260">
        <v>90</v>
      </c>
      <c r="H102" s="260">
        <v>255</v>
      </c>
      <c r="I102" s="261" t="s">
        <v>919</v>
      </c>
      <c r="J102" s="254" t="s">
        <v>683</v>
      </c>
      <c r="K102" s="255">
        <f>H102-F102</f>
        <v>55</v>
      </c>
      <c r="L102" s="256">
        <v>50</v>
      </c>
      <c r="M102" s="257">
        <f t="shared" ref="M102" si="106">(K102*N102)-L102</f>
        <v>775</v>
      </c>
      <c r="N102" s="255">
        <v>15</v>
      </c>
      <c r="O102" s="254" t="s">
        <v>548</v>
      </c>
      <c r="P102" s="258">
        <v>45419</v>
      </c>
      <c r="Q102" s="226"/>
      <c r="R102" s="54" t="s">
        <v>1004</v>
      </c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260">
        <v>15</v>
      </c>
      <c r="B103" s="258">
        <v>45420</v>
      </c>
      <c r="C103" s="259"/>
      <c r="D103" s="259" t="s">
        <v>925</v>
      </c>
      <c r="E103" s="260" t="s">
        <v>557</v>
      </c>
      <c r="F103" s="260">
        <v>54</v>
      </c>
      <c r="G103" s="260">
        <v>0</v>
      </c>
      <c r="H103" s="260">
        <v>80</v>
      </c>
      <c r="I103" s="261" t="s">
        <v>926</v>
      </c>
      <c r="J103" s="254" t="s">
        <v>928</v>
      </c>
      <c r="K103" s="255">
        <f>H103-F103</f>
        <v>26</v>
      </c>
      <c r="L103" s="256">
        <v>50</v>
      </c>
      <c r="M103" s="257">
        <f t="shared" ref="M103" si="107">(K103*N103)-L103</f>
        <v>600</v>
      </c>
      <c r="N103" s="255">
        <v>25</v>
      </c>
      <c r="O103" s="254" t="s">
        <v>548</v>
      </c>
      <c r="P103" s="258">
        <v>45420</v>
      </c>
      <c r="Q103" s="226"/>
      <c r="R103" s="54" t="s">
        <v>1002</v>
      </c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ht="12.75" customHeight="1">
      <c r="A104" s="476">
        <v>16</v>
      </c>
      <c r="B104" s="478">
        <v>45420</v>
      </c>
      <c r="C104" s="312"/>
      <c r="D104" s="312" t="s">
        <v>859</v>
      </c>
      <c r="E104" s="310" t="s">
        <v>819</v>
      </c>
      <c r="F104" s="310">
        <v>121</v>
      </c>
      <c r="G104" s="310"/>
      <c r="H104" s="310">
        <v>136</v>
      </c>
      <c r="I104" s="313"/>
      <c r="J104" s="480" t="s">
        <v>954</v>
      </c>
      <c r="K104" s="329">
        <f>F104-H104</f>
        <v>-15</v>
      </c>
      <c r="L104" s="330">
        <v>50</v>
      </c>
      <c r="M104" s="472">
        <v>225</v>
      </c>
      <c r="N104" s="329">
        <v>25</v>
      </c>
      <c r="O104" s="480" t="s">
        <v>565</v>
      </c>
      <c r="P104" s="478">
        <v>45422</v>
      </c>
      <c r="Q104" s="226"/>
      <c r="R104" s="54" t="s">
        <v>1002</v>
      </c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119"/>
      <c r="AH104" s="117"/>
      <c r="AI104" s="117"/>
      <c r="AJ104" s="118"/>
      <c r="AK104" s="118"/>
      <c r="AL104" s="118"/>
    </row>
    <row r="105" spans="1:38" ht="12.75" customHeight="1">
      <c r="A105" s="477"/>
      <c r="B105" s="479"/>
      <c r="C105" s="312"/>
      <c r="D105" s="312" t="s">
        <v>927</v>
      </c>
      <c r="E105" s="310" t="s">
        <v>819</v>
      </c>
      <c r="F105" s="310">
        <v>69</v>
      </c>
      <c r="G105" s="310"/>
      <c r="H105" s="310">
        <v>41</v>
      </c>
      <c r="I105" s="313"/>
      <c r="J105" s="481"/>
      <c r="K105" s="329">
        <f>F105-H105</f>
        <v>28</v>
      </c>
      <c r="L105" s="330">
        <v>50</v>
      </c>
      <c r="M105" s="473"/>
      <c r="N105" s="329">
        <v>25</v>
      </c>
      <c r="O105" s="481"/>
      <c r="P105" s="479"/>
      <c r="Q105" s="226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19"/>
      <c r="AH105" s="117"/>
      <c r="AI105" s="117"/>
      <c r="AJ105" s="118"/>
      <c r="AK105" s="118"/>
      <c r="AL105" s="118"/>
    </row>
    <row r="106" spans="1:38" ht="12.75" customHeight="1">
      <c r="A106" s="458">
        <v>17</v>
      </c>
      <c r="B106" s="450">
        <v>45421</v>
      </c>
      <c r="C106" s="259"/>
      <c r="D106" s="259" t="s">
        <v>930</v>
      </c>
      <c r="E106" s="260" t="s">
        <v>557</v>
      </c>
      <c r="F106" s="260">
        <v>51</v>
      </c>
      <c r="G106" s="260"/>
      <c r="H106" s="260">
        <v>112.5</v>
      </c>
      <c r="I106" s="261"/>
      <c r="J106" s="448" t="s">
        <v>932</v>
      </c>
      <c r="K106" s="255">
        <f>H106-F106</f>
        <v>61.5</v>
      </c>
      <c r="L106" s="256">
        <v>50</v>
      </c>
      <c r="M106" s="446">
        <v>887.5</v>
      </c>
      <c r="N106" s="255">
        <v>25</v>
      </c>
      <c r="O106" s="448" t="s">
        <v>548</v>
      </c>
      <c r="P106" s="450">
        <v>45421</v>
      </c>
      <c r="Q106" s="226"/>
      <c r="R106" s="54" t="s">
        <v>1004</v>
      </c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119"/>
      <c r="AH106" s="117"/>
      <c r="AI106" s="117"/>
      <c r="AJ106" s="118"/>
      <c r="AK106" s="118"/>
      <c r="AL106" s="118"/>
    </row>
    <row r="107" spans="1:38" ht="12.75" customHeight="1">
      <c r="A107" s="459"/>
      <c r="B107" s="451"/>
      <c r="C107" s="259"/>
      <c r="D107" s="259" t="s">
        <v>931</v>
      </c>
      <c r="E107" s="260" t="s">
        <v>557</v>
      </c>
      <c r="F107" s="260">
        <v>41</v>
      </c>
      <c r="G107" s="260"/>
      <c r="H107" s="260">
        <v>19</v>
      </c>
      <c r="I107" s="261"/>
      <c r="J107" s="449"/>
      <c r="K107" s="255">
        <f>H107-F107</f>
        <v>-22</v>
      </c>
      <c r="L107" s="256">
        <v>50</v>
      </c>
      <c r="M107" s="447"/>
      <c r="N107" s="255">
        <v>25</v>
      </c>
      <c r="O107" s="449"/>
      <c r="P107" s="451"/>
      <c r="Q107" s="226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  <c r="AG107" s="119"/>
      <c r="AH107" s="117"/>
      <c r="AI107" s="117"/>
      <c r="AJ107" s="118"/>
      <c r="AK107" s="118"/>
      <c r="AL107" s="118"/>
    </row>
    <row r="108" spans="1:38" ht="12.75" customHeight="1">
      <c r="A108" s="283">
        <v>18</v>
      </c>
      <c r="B108" s="284">
        <v>45421</v>
      </c>
      <c r="C108" s="285"/>
      <c r="D108" s="285" t="s">
        <v>935</v>
      </c>
      <c r="E108" s="286" t="s">
        <v>557</v>
      </c>
      <c r="F108" s="286">
        <v>50</v>
      </c>
      <c r="G108" s="286">
        <v>0</v>
      </c>
      <c r="H108" s="286">
        <v>0</v>
      </c>
      <c r="I108" s="287" t="s">
        <v>936</v>
      </c>
      <c r="J108" s="278" t="s">
        <v>947</v>
      </c>
      <c r="K108" s="279">
        <f t="shared" ref="K108" si="108">H108-F108</f>
        <v>-50</v>
      </c>
      <c r="L108" s="280">
        <v>25</v>
      </c>
      <c r="M108" s="281">
        <f t="shared" ref="M108" si="109">(K108*N108)-L108</f>
        <v>-1275</v>
      </c>
      <c r="N108" s="279">
        <v>25</v>
      </c>
      <c r="O108" s="278" t="s">
        <v>558</v>
      </c>
      <c r="P108" s="282">
        <v>45421</v>
      </c>
      <c r="Q108" s="226"/>
      <c r="R108" s="54" t="s">
        <v>1004</v>
      </c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  <c r="AG108" s="119"/>
      <c r="AH108" s="117"/>
      <c r="AI108" s="117"/>
      <c r="AJ108" s="118"/>
      <c r="AK108" s="118"/>
      <c r="AL108" s="118"/>
    </row>
    <row r="109" spans="1:38" ht="12.75" customHeight="1">
      <c r="A109" s="458">
        <v>19</v>
      </c>
      <c r="B109" s="450">
        <v>45421</v>
      </c>
      <c r="C109" s="259"/>
      <c r="D109" s="259" t="s">
        <v>937</v>
      </c>
      <c r="E109" s="260" t="s">
        <v>557</v>
      </c>
      <c r="F109" s="260">
        <v>66.5</v>
      </c>
      <c r="G109" s="260"/>
      <c r="H109" s="260">
        <v>76</v>
      </c>
      <c r="I109" s="261"/>
      <c r="J109" s="448" t="s">
        <v>993</v>
      </c>
      <c r="K109" s="255">
        <f>H109-F109</f>
        <v>9.5</v>
      </c>
      <c r="L109" s="256">
        <v>50</v>
      </c>
      <c r="M109" s="446">
        <v>1325</v>
      </c>
      <c r="N109" s="255">
        <v>150</v>
      </c>
      <c r="O109" s="448" t="s">
        <v>548</v>
      </c>
      <c r="P109" s="450">
        <v>45427</v>
      </c>
      <c r="Q109" s="226"/>
      <c r="R109" s="54" t="s">
        <v>1004</v>
      </c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  <c r="AG109" s="119"/>
      <c r="AH109" s="117"/>
      <c r="AI109" s="117"/>
      <c r="AJ109" s="118"/>
      <c r="AK109" s="118"/>
      <c r="AL109" s="118"/>
    </row>
    <row r="110" spans="1:38" ht="12.75" customHeight="1">
      <c r="A110" s="459"/>
      <c r="B110" s="451"/>
      <c r="C110" s="259"/>
      <c r="D110" s="259" t="s">
        <v>938</v>
      </c>
      <c r="E110" s="260" t="s">
        <v>819</v>
      </c>
      <c r="F110" s="260">
        <v>40.5</v>
      </c>
      <c r="G110" s="260"/>
      <c r="H110" s="260">
        <v>40.5</v>
      </c>
      <c r="I110" s="261"/>
      <c r="J110" s="449"/>
      <c r="K110" s="255">
        <f>H110-F110</f>
        <v>0</v>
      </c>
      <c r="L110" s="256">
        <v>50</v>
      </c>
      <c r="M110" s="447"/>
      <c r="N110" s="255">
        <v>150</v>
      </c>
      <c r="O110" s="449"/>
      <c r="P110" s="451"/>
      <c r="Q110" s="226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  <c r="AG110" s="119"/>
      <c r="AH110" s="117"/>
      <c r="AI110" s="117"/>
      <c r="AJ110" s="118"/>
      <c r="AK110" s="118"/>
      <c r="AL110" s="118"/>
    </row>
    <row r="111" spans="1:38" ht="12.75" customHeight="1">
      <c r="A111" s="283">
        <v>20</v>
      </c>
      <c r="B111" s="284">
        <v>45421</v>
      </c>
      <c r="C111" s="285"/>
      <c r="D111" s="285" t="s">
        <v>939</v>
      </c>
      <c r="E111" s="286" t="s">
        <v>557</v>
      </c>
      <c r="F111" s="286">
        <v>350</v>
      </c>
      <c r="G111" s="286">
        <v>250</v>
      </c>
      <c r="H111" s="286">
        <v>265</v>
      </c>
      <c r="I111" s="287" t="s">
        <v>940</v>
      </c>
      <c r="J111" s="278" t="s">
        <v>945</v>
      </c>
      <c r="K111" s="279">
        <f t="shared" ref="K111" si="110">H111-F111</f>
        <v>-85</v>
      </c>
      <c r="L111" s="280">
        <v>50</v>
      </c>
      <c r="M111" s="281">
        <f t="shared" ref="M111:M112" si="111">(K111*N111)-L111</f>
        <v>-1325</v>
      </c>
      <c r="N111" s="279">
        <v>15</v>
      </c>
      <c r="O111" s="278" t="s">
        <v>558</v>
      </c>
      <c r="P111" s="282">
        <v>45421</v>
      </c>
      <c r="Q111" s="226"/>
      <c r="R111" s="54" t="s">
        <v>1002</v>
      </c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  <c r="AG111" s="119"/>
      <c r="AH111" s="117"/>
      <c r="AI111" s="117"/>
      <c r="AJ111" s="118"/>
      <c r="AK111" s="118"/>
      <c r="AL111" s="118"/>
    </row>
    <row r="112" spans="1:38" ht="12.75" customHeight="1">
      <c r="A112" s="332">
        <v>21</v>
      </c>
      <c r="B112" s="334">
        <v>45422</v>
      </c>
      <c r="C112" s="312"/>
      <c r="D112" s="312" t="s">
        <v>950</v>
      </c>
      <c r="E112" s="310" t="s">
        <v>557</v>
      </c>
      <c r="F112" s="310">
        <v>137.5</v>
      </c>
      <c r="G112" s="310">
        <v>80</v>
      </c>
      <c r="H112" s="310">
        <v>145</v>
      </c>
      <c r="I112" s="313" t="s">
        <v>951</v>
      </c>
      <c r="J112" s="350" t="s">
        <v>960</v>
      </c>
      <c r="K112" s="329">
        <f>H112-F112</f>
        <v>7.5</v>
      </c>
      <c r="L112" s="330">
        <v>50</v>
      </c>
      <c r="M112" s="351">
        <f t="shared" si="111"/>
        <v>137.5</v>
      </c>
      <c r="N112" s="329">
        <v>25</v>
      </c>
      <c r="O112" s="350" t="s">
        <v>565</v>
      </c>
      <c r="P112" s="311">
        <v>45425</v>
      </c>
      <c r="Q112" s="226"/>
      <c r="R112" s="54" t="s">
        <v>1002</v>
      </c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  <c r="AG112" s="119"/>
      <c r="AH112" s="117"/>
      <c r="AI112" s="117"/>
      <c r="AJ112" s="118"/>
      <c r="AK112" s="118"/>
      <c r="AL112" s="118"/>
    </row>
    <row r="113" spans="1:38" ht="12.75" customHeight="1">
      <c r="A113" s="276">
        <v>22</v>
      </c>
      <c r="B113" s="275">
        <v>45422</v>
      </c>
      <c r="C113" s="259"/>
      <c r="D113" s="259" t="s">
        <v>952</v>
      </c>
      <c r="E113" s="260" t="s">
        <v>557</v>
      </c>
      <c r="F113" s="260">
        <v>295</v>
      </c>
      <c r="G113" s="260">
        <v>180</v>
      </c>
      <c r="H113" s="260">
        <v>367.5</v>
      </c>
      <c r="I113" s="261" t="s">
        <v>883</v>
      </c>
      <c r="J113" s="254" t="s">
        <v>956</v>
      </c>
      <c r="K113" s="255">
        <f>H113-F113</f>
        <v>72.5</v>
      </c>
      <c r="L113" s="256">
        <v>50</v>
      </c>
      <c r="M113" s="257">
        <f t="shared" ref="M113" si="112">(K113*N113)-L113</f>
        <v>1037.5</v>
      </c>
      <c r="N113" s="255">
        <v>15</v>
      </c>
      <c r="O113" s="254" t="s">
        <v>548</v>
      </c>
      <c r="P113" s="258">
        <v>45422</v>
      </c>
      <c r="Q113" s="226"/>
      <c r="R113" s="54" t="s">
        <v>1002</v>
      </c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  <c r="AG113" s="119"/>
      <c r="AH113" s="117"/>
      <c r="AI113" s="117"/>
      <c r="AJ113" s="118"/>
      <c r="AK113" s="118"/>
      <c r="AL113" s="118"/>
    </row>
    <row r="114" spans="1:38" ht="12.75" customHeight="1">
      <c r="A114" s="276">
        <v>23</v>
      </c>
      <c r="B114" s="275">
        <v>45395</v>
      </c>
      <c r="C114" s="259"/>
      <c r="D114" s="259" t="s">
        <v>958</v>
      </c>
      <c r="E114" s="260" t="s">
        <v>557</v>
      </c>
      <c r="F114" s="260">
        <v>235</v>
      </c>
      <c r="G114" s="260">
        <v>140</v>
      </c>
      <c r="H114" s="260">
        <v>315</v>
      </c>
      <c r="I114" s="261" t="s">
        <v>919</v>
      </c>
      <c r="J114" s="254" t="s">
        <v>965</v>
      </c>
      <c r="K114" s="255">
        <f>H114-F114</f>
        <v>80</v>
      </c>
      <c r="L114" s="256">
        <v>50</v>
      </c>
      <c r="M114" s="257">
        <f t="shared" ref="M114" si="113">(K114*N114)-L114</f>
        <v>1150</v>
      </c>
      <c r="N114" s="255">
        <v>15</v>
      </c>
      <c r="O114" s="254" t="s">
        <v>548</v>
      </c>
      <c r="P114" s="258">
        <v>45425</v>
      </c>
      <c r="Q114" s="226"/>
      <c r="R114" s="54" t="s">
        <v>1002</v>
      </c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  <c r="AG114" s="119"/>
      <c r="AH114" s="117"/>
      <c r="AI114" s="117"/>
      <c r="AJ114" s="118"/>
      <c r="AK114" s="118"/>
      <c r="AL114" s="118"/>
    </row>
    <row r="115" spans="1:38" ht="12.75" customHeight="1">
      <c r="A115" s="276">
        <v>24</v>
      </c>
      <c r="B115" s="275">
        <v>45425</v>
      </c>
      <c r="C115" s="259"/>
      <c r="D115" s="259" t="s">
        <v>962</v>
      </c>
      <c r="E115" s="260" t="s">
        <v>557</v>
      </c>
      <c r="F115" s="260">
        <v>117.5</v>
      </c>
      <c r="G115" s="260">
        <v>50</v>
      </c>
      <c r="H115" s="260">
        <v>152.5</v>
      </c>
      <c r="I115" s="261" t="s">
        <v>963</v>
      </c>
      <c r="J115" s="254" t="s">
        <v>964</v>
      </c>
      <c r="K115" s="255">
        <f>H115-F115</f>
        <v>35</v>
      </c>
      <c r="L115" s="256">
        <v>50</v>
      </c>
      <c r="M115" s="257">
        <f t="shared" ref="M115" si="114">(K115*N115)-L115</f>
        <v>825</v>
      </c>
      <c r="N115" s="255">
        <v>25</v>
      </c>
      <c r="O115" s="254" t="s">
        <v>548</v>
      </c>
      <c r="P115" s="258">
        <v>45425</v>
      </c>
      <c r="Q115" s="226"/>
      <c r="R115" s="54" t="s">
        <v>1002</v>
      </c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  <c r="AE115" s="54"/>
      <c r="AF115" s="37"/>
      <c r="AG115" s="119"/>
      <c r="AH115" s="117"/>
      <c r="AI115" s="117"/>
      <c r="AJ115" s="118"/>
      <c r="AK115" s="118"/>
      <c r="AL115" s="118"/>
    </row>
    <row r="116" spans="1:38" ht="12.75" customHeight="1">
      <c r="A116" s="276">
        <v>25</v>
      </c>
      <c r="B116" s="275">
        <v>45425</v>
      </c>
      <c r="C116" s="259"/>
      <c r="D116" s="259" t="s">
        <v>966</v>
      </c>
      <c r="E116" s="260" t="s">
        <v>557</v>
      </c>
      <c r="F116" s="260">
        <v>25.5</v>
      </c>
      <c r="G116" s="260">
        <v>8</v>
      </c>
      <c r="H116" s="260">
        <v>37</v>
      </c>
      <c r="I116" s="261" t="s">
        <v>967</v>
      </c>
      <c r="J116" s="254" t="s">
        <v>968</v>
      </c>
      <c r="K116" s="255">
        <f>H116-F116</f>
        <v>11.5</v>
      </c>
      <c r="L116" s="256">
        <v>50</v>
      </c>
      <c r="M116" s="257">
        <f t="shared" ref="M116:M117" si="115">(K116*N116)-L116</f>
        <v>812.5</v>
      </c>
      <c r="N116" s="255">
        <v>75</v>
      </c>
      <c r="O116" s="254" t="s">
        <v>548</v>
      </c>
      <c r="P116" s="258">
        <v>45425</v>
      </c>
      <c r="Q116" s="226"/>
      <c r="R116" s="54" t="s">
        <v>1004</v>
      </c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  <c r="AE116" s="54"/>
      <c r="AF116" s="37"/>
      <c r="AG116" s="119"/>
      <c r="AH116" s="117"/>
      <c r="AI116" s="117"/>
      <c r="AJ116" s="118"/>
      <c r="AK116" s="118"/>
      <c r="AL116" s="118"/>
    </row>
    <row r="117" spans="1:38" ht="12.75" customHeight="1">
      <c r="A117" s="283">
        <v>26</v>
      </c>
      <c r="B117" s="284">
        <v>45425</v>
      </c>
      <c r="C117" s="285"/>
      <c r="D117" s="285" t="s">
        <v>969</v>
      </c>
      <c r="E117" s="286" t="s">
        <v>557</v>
      </c>
      <c r="F117" s="286">
        <v>62</v>
      </c>
      <c r="G117" s="286">
        <v>30</v>
      </c>
      <c r="H117" s="286">
        <v>36</v>
      </c>
      <c r="I117" s="287" t="s">
        <v>970</v>
      </c>
      <c r="J117" s="278" t="s">
        <v>971</v>
      </c>
      <c r="K117" s="279">
        <f t="shared" ref="K117:K121" si="116">H117-F117</f>
        <v>-26</v>
      </c>
      <c r="L117" s="280">
        <v>50</v>
      </c>
      <c r="M117" s="281">
        <f t="shared" si="115"/>
        <v>-1090</v>
      </c>
      <c r="N117" s="279">
        <v>40</v>
      </c>
      <c r="O117" s="278" t="s">
        <v>558</v>
      </c>
      <c r="P117" s="282">
        <v>45425</v>
      </c>
      <c r="Q117" s="226"/>
      <c r="R117" s="54" t="s">
        <v>1004</v>
      </c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  <c r="AE117" s="54"/>
      <c r="AF117" s="37"/>
      <c r="AG117" s="119"/>
      <c r="AH117" s="117"/>
      <c r="AI117" s="117"/>
      <c r="AJ117" s="118"/>
      <c r="AK117" s="118"/>
      <c r="AL117" s="118"/>
    </row>
    <row r="118" spans="1:38" ht="12.75" customHeight="1">
      <c r="A118" s="458">
        <v>27</v>
      </c>
      <c r="B118" s="450">
        <v>45425</v>
      </c>
      <c r="C118" s="259"/>
      <c r="D118" s="259" t="s">
        <v>969</v>
      </c>
      <c r="E118" s="260" t="s">
        <v>557</v>
      </c>
      <c r="F118" s="260">
        <v>96.5</v>
      </c>
      <c r="G118" s="260"/>
      <c r="H118" s="260">
        <v>140</v>
      </c>
      <c r="I118" s="261"/>
      <c r="J118" s="474" t="s">
        <v>984</v>
      </c>
      <c r="K118" s="260">
        <f t="shared" si="116"/>
        <v>43.5</v>
      </c>
      <c r="L118" s="304">
        <v>50</v>
      </c>
      <c r="M118" s="484">
        <v>480</v>
      </c>
      <c r="N118" s="260">
        <v>40</v>
      </c>
      <c r="O118" s="448" t="s">
        <v>548</v>
      </c>
      <c r="P118" s="450">
        <v>45426</v>
      </c>
      <c r="Q118" s="226"/>
      <c r="R118" s="54" t="s">
        <v>1004</v>
      </c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  <c r="AE118" s="54"/>
      <c r="AF118" s="37"/>
      <c r="AG118" s="119"/>
      <c r="AH118" s="117"/>
      <c r="AI118" s="117"/>
      <c r="AJ118" s="118"/>
      <c r="AK118" s="118"/>
      <c r="AL118" s="118"/>
    </row>
    <row r="119" spans="1:38" ht="12.75" customHeight="1">
      <c r="A119" s="459"/>
      <c r="B119" s="451"/>
      <c r="C119" s="259"/>
      <c r="D119" s="259" t="s">
        <v>977</v>
      </c>
      <c r="E119" s="260" t="s">
        <v>557</v>
      </c>
      <c r="F119" s="260">
        <v>96.5</v>
      </c>
      <c r="G119" s="260"/>
      <c r="H119" s="260">
        <v>67.5</v>
      </c>
      <c r="I119" s="261"/>
      <c r="J119" s="475"/>
      <c r="K119" s="260">
        <f t="shared" si="116"/>
        <v>-29</v>
      </c>
      <c r="L119" s="304">
        <v>50</v>
      </c>
      <c r="M119" s="485"/>
      <c r="N119" s="260">
        <v>40</v>
      </c>
      <c r="O119" s="449"/>
      <c r="P119" s="451"/>
      <c r="Q119" s="226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  <c r="AE119" s="54"/>
      <c r="AF119" s="37"/>
      <c r="AG119" s="119"/>
      <c r="AH119" s="117"/>
      <c r="AI119" s="117"/>
      <c r="AJ119" s="118"/>
      <c r="AK119" s="118"/>
      <c r="AL119" s="118"/>
    </row>
    <row r="120" spans="1:38" ht="12.75" customHeight="1">
      <c r="A120" s="458">
        <v>28</v>
      </c>
      <c r="B120" s="450">
        <v>45426</v>
      </c>
      <c r="C120" s="259"/>
      <c r="D120" s="259" t="s">
        <v>979</v>
      </c>
      <c r="E120" s="260" t="s">
        <v>557</v>
      </c>
      <c r="F120" s="260">
        <v>24</v>
      </c>
      <c r="G120" s="260"/>
      <c r="H120" s="260">
        <v>8</v>
      </c>
      <c r="I120" s="261"/>
      <c r="J120" s="474" t="s">
        <v>869</v>
      </c>
      <c r="K120" s="260">
        <f t="shared" si="116"/>
        <v>-16</v>
      </c>
      <c r="L120" s="304">
        <v>50</v>
      </c>
      <c r="M120" s="484">
        <v>920</v>
      </c>
      <c r="N120" s="260">
        <v>40</v>
      </c>
      <c r="O120" s="448" t="s">
        <v>548</v>
      </c>
      <c r="P120" s="450">
        <v>45426</v>
      </c>
      <c r="Q120" s="226"/>
      <c r="R120" s="54" t="s">
        <v>1004</v>
      </c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  <c r="AE120" s="54"/>
      <c r="AF120" s="37"/>
      <c r="AG120" s="119"/>
      <c r="AH120" s="117"/>
      <c r="AI120" s="117"/>
      <c r="AJ120" s="118"/>
      <c r="AK120" s="118"/>
      <c r="AL120" s="118"/>
    </row>
    <row r="121" spans="1:38" ht="12.75" customHeight="1">
      <c r="A121" s="459"/>
      <c r="B121" s="451"/>
      <c r="C121" s="259"/>
      <c r="D121" s="259" t="s">
        <v>977</v>
      </c>
      <c r="E121" s="260" t="s">
        <v>557</v>
      </c>
      <c r="F121" s="260">
        <v>46</v>
      </c>
      <c r="G121" s="260"/>
      <c r="H121" s="260">
        <v>87.5</v>
      </c>
      <c r="I121" s="261"/>
      <c r="J121" s="475"/>
      <c r="K121" s="260">
        <f t="shared" si="116"/>
        <v>41.5</v>
      </c>
      <c r="L121" s="304">
        <v>50</v>
      </c>
      <c r="M121" s="485"/>
      <c r="N121" s="260">
        <v>40</v>
      </c>
      <c r="O121" s="449"/>
      <c r="P121" s="451"/>
      <c r="Q121" s="226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  <c r="AE121" s="54"/>
      <c r="AF121" s="37"/>
      <c r="AG121" s="119"/>
      <c r="AH121" s="117"/>
      <c r="AI121" s="117"/>
      <c r="AJ121" s="118"/>
      <c r="AK121" s="118"/>
      <c r="AL121" s="118"/>
    </row>
    <row r="122" spans="1:38" ht="12.75" customHeight="1">
      <c r="A122" s="283">
        <v>29</v>
      </c>
      <c r="B122" s="284">
        <v>45427</v>
      </c>
      <c r="C122" s="285"/>
      <c r="D122" s="285" t="s">
        <v>989</v>
      </c>
      <c r="E122" s="286" t="s">
        <v>557</v>
      </c>
      <c r="F122" s="286">
        <v>87.5</v>
      </c>
      <c r="G122" s="286">
        <v>0</v>
      </c>
      <c r="H122" s="286">
        <v>35</v>
      </c>
      <c r="I122" s="287" t="s">
        <v>990</v>
      </c>
      <c r="J122" s="278" t="s">
        <v>886</v>
      </c>
      <c r="K122" s="279">
        <f t="shared" ref="K122" si="117">H122-F122</f>
        <v>-52.5</v>
      </c>
      <c r="L122" s="280">
        <v>50</v>
      </c>
      <c r="M122" s="281">
        <f t="shared" ref="M122:M123" si="118">(K122*N122)-L122</f>
        <v>-837.5</v>
      </c>
      <c r="N122" s="279">
        <v>15</v>
      </c>
      <c r="O122" s="278" t="s">
        <v>558</v>
      </c>
      <c r="P122" s="282">
        <v>45427</v>
      </c>
      <c r="Q122" s="226"/>
      <c r="R122" s="54" t="s">
        <v>1004</v>
      </c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  <c r="AE122" s="54"/>
      <c r="AF122" s="37"/>
      <c r="AG122" s="119"/>
      <c r="AH122" s="117"/>
      <c r="AI122" s="117"/>
      <c r="AJ122" s="118"/>
      <c r="AK122" s="118"/>
      <c r="AL122" s="118"/>
    </row>
    <row r="123" spans="1:38" ht="12.75" customHeight="1">
      <c r="A123" s="371">
        <v>30</v>
      </c>
      <c r="B123" s="373">
        <v>45428</v>
      </c>
      <c r="C123" s="259"/>
      <c r="D123" s="259" t="s">
        <v>1010</v>
      </c>
      <c r="E123" s="260" t="s">
        <v>557</v>
      </c>
      <c r="F123" s="260">
        <v>47.5</v>
      </c>
      <c r="G123" s="260">
        <v>0</v>
      </c>
      <c r="H123" s="260">
        <v>117.5</v>
      </c>
      <c r="I123" s="261" t="s">
        <v>936</v>
      </c>
      <c r="J123" s="254" t="s">
        <v>729</v>
      </c>
      <c r="K123" s="255">
        <f>H123-F123</f>
        <v>70</v>
      </c>
      <c r="L123" s="256">
        <v>50</v>
      </c>
      <c r="M123" s="257">
        <f t="shared" si="118"/>
        <v>1700</v>
      </c>
      <c r="N123" s="255">
        <v>25</v>
      </c>
      <c r="O123" s="254" t="s">
        <v>548</v>
      </c>
      <c r="P123" s="375">
        <v>45428</v>
      </c>
      <c r="Q123" s="226"/>
      <c r="R123" s="54" t="s">
        <v>1002</v>
      </c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  <c r="AE123" s="54"/>
      <c r="AF123" s="37"/>
      <c r="AG123" s="119"/>
      <c r="AH123" s="117"/>
      <c r="AI123" s="117"/>
      <c r="AJ123" s="118"/>
      <c r="AK123" s="118"/>
      <c r="AL123" s="118"/>
    </row>
    <row r="124" spans="1:38" ht="12.75" customHeight="1">
      <c r="A124" s="458">
        <v>31</v>
      </c>
      <c r="B124" s="450">
        <v>45428</v>
      </c>
      <c r="C124" s="259"/>
      <c r="D124" s="259" t="s">
        <v>1011</v>
      </c>
      <c r="E124" s="260" t="s">
        <v>557</v>
      </c>
      <c r="F124" s="260">
        <v>300</v>
      </c>
      <c r="G124" s="260"/>
      <c r="H124" s="260">
        <v>520</v>
      </c>
      <c r="I124" s="261"/>
      <c r="J124" s="448" t="s">
        <v>965</v>
      </c>
      <c r="K124" s="255">
        <f>H124-F124</f>
        <v>220</v>
      </c>
      <c r="L124" s="256">
        <v>50</v>
      </c>
      <c r="M124" s="446">
        <v>1100</v>
      </c>
      <c r="N124" s="255">
        <v>15</v>
      </c>
      <c r="O124" s="448" t="s">
        <v>548</v>
      </c>
      <c r="P124" s="450">
        <v>45428</v>
      </c>
      <c r="Q124" s="226"/>
      <c r="R124" s="54" t="s">
        <v>1002</v>
      </c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  <c r="AE124" s="54"/>
      <c r="AF124" s="37"/>
      <c r="AG124" s="119"/>
      <c r="AH124" s="117"/>
      <c r="AI124" s="117"/>
      <c r="AJ124" s="118"/>
      <c r="AK124" s="118"/>
      <c r="AL124" s="118"/>
    </row>
    <row r="125" spans="1:38" ht="12.75" customHeight="1">
      <c r="A125" s="459"/>
      <c r="B125" s="451"/>
      <c r="C125" s="259"/>
      <c r="D125" s="259" t="s">
        <v>1012</v>
      </c>
      <c r="E125" s="260" t="s">
        <v>819</v>
      </c>
      <c r="F125" s="260">
        <v>195</v>
      </c>
      <c r="G125" s="260"/>
      <c r="H125" s="260">
        <v>335</v>
      </c>
      <c r="I125" s="261"/>
      <c r="J125" s="449"/>
      <c r="K125" s="255">
        <f>F125-H125</f>
        <v>-140</v>
      </c>
      <c r="L125" s="256">
        <v>50</v>
      </c>
      <c r="M125" s="447"/>
      <c r="N125" s="255">
        <v>15</v>
      </c>
      <c r="O125" s="449"/>
      <c r="P125" s="451"/>
      <c r="Q125" s="226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  <c r="AE125" s="54"/>
      <c r="AF125" s="37"/>
      <c r="AG125" s="119"/>
      <c r="AH125" s="117"/>
      <c r="AI125" s="117"/>
      <c r="AJ125" s="118"/>
      <c r="AK125" s="118"/>
      <c r="AL125" s="118"/>
    </row>
    <row r="126" spans="1:38" ht="12.75" customHeight="1">
      <c r="A126" s="465">
        <v>32</v>
      </c>
      <c r="B126" s="463">
        <v>45429</v>
      </c>
      <c r="C126" s="285"/>
      <c r="D126" s="285" t="s">
        <v>1053</v>
      </c>
      <c r="E126" s="286" t="s">
        <v>557</v>
      </c>
      <c r="F126" s="286">
        <v>205</v>
      </c>
      <c r="G126" s="286"/>
      <c r="H126" s="286">
        <v>49</v>
      </c>
      <c r="I126" s="287"/>
      <c r="J126" s="467" t="s">
        <v>1083</v>
      </c>
      <c r="K126" s="279">
        <f t="shared" ref="K126" si="119">H126-F126</f>
        <v>-156</v>
      </c>
      <c r="L126" s="280">
        <v>50</v>
      </c>
      <c r="M126" s="469">
        <v>-1862.5</v>
      </c>
      <c r="N126" s="279">
        <v>25</v>
      </c>
      <c r="O126" s="467" t="s">
        <v>558</v>
      </c>
      <c r="P126" s="463">
        <v>45435</v>
      </c>
      <c r="Q126" s="226"/>
      <c r="R126" s="54" t="s">
        <v>1002</v>
      </c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  <c r="AE126" s="54"/>
      <c r="AF126" s="37"/>
      <c r="AG126" s="119"/>
      <c r="AH126" s="117"/>
      <c r="AI126" s="117"/>
      <c r="AJ126" s="118"/>
      <c r="AK126" s="118"/>
      <c r="AL126" s="118"/>
    </row>
    <row r="127" spans="1:38" ht="12.75" customHeight="1">
      <c r="A127" s="466"/>
      <c r="B127" s="464"/>
      <c r="C127" s="285"/>
      <c r="D127" s="285" t="s">
        <v>1054</v>
      </c>
      <c r="E127" s="286" t="s">
        <v>819</v>
      </c>
      <c r="F127" s="286">
        <v>105</v>
      </c>
      <c r="G127" s="286"/>
      <c r="H127" s="286">
        <v>19.5</v>
      </c>
      <c r="I127" s="287"/>
      <c r="J127" s="468"/>
      <c r="K127" s="279">
        <f>F127-H127</f>
        <v>85.5</v>
      </c>
      <c r="L127" s="280">
        <v>50</v>
      </c>
      <c r="M127" s="470"/>
      <c r="N127" s="279">
        <v>25</v>
      </c>
      <c r="O127" s="468"/>
      <c r="P127" s="464"/>
      <c r="Q127" s="226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  <c r="AE127" s="54"/>
      <c r="AF127" s="37"/>
      <c r="AG127" s="119"/>
      <c r="AH127" s="117"/>
      <c r="AI127" s="117"/>
      <c r="AJ127" s="118"/>
      <c r="AK127" s="118"/>
      <c r="AL127" s="118"/>
    </row>
    <row r="128" spans="1:38" ht="12.75" customHeight="1">
      <c r="A128" s="465">
        <v>33</v>
      </c>
      <c r="B128" s="463">
        <v>45429</v>
      </c>
      <c r="C128" s="285"/>
      <c r="D128" s="285" t="s">
        <v>1055</v>
      </c>
      <c r="E128" s="286" t="s">
        <v>557</v>
      </c>
      <c r="F128" s="286">
        <v>295</v>
      </c>
      <c r="G128" s="286"/>
      <c r="H128" s="286">
        <v>195</v>
      </c>
      <c r="I128" s="287"/>
      <c r="J128" s="467" t="s">
        <v>1058</v>
      </c>
      <c r="K128" s="486">
        <v>-25</v>
      </c>
      <c r="L128" s="280">
        <v>50</v>
      </c>
      <c r="M128" s="469">
        <v>-475</v>
      </c>
      <c r="N128" s="279">
        <v>15</v>
      </c>
      <c r="O128" s="467" t="s">
        <v>558</v>
      </c>
      <c r="P128" s="463">
        <v>45433</v>
      </c>
      <c r="Q128" s="226"/>
      <c r="R128" s="54" t="s">
        <v>1002</v>
      </c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  <c r="AE128" s="54"/>
      <c r="AF128" s="37"/>
      <c r="AG128" s="119"/>
      <c r="AH128" s="117"/>
      <c r="AI128" s="117"/>
      <c r="AJ128" s="118"/>
      <c r="AK128" s="118"/>
      <c r="AL128" s="118"/>
    </row>
    <row r="129" spans="1:38" ht="12.75" customHeight="1">
      <c r="A129" s="466"/>
      <c r="B129" s="464"/>
      <c r="C129" s="285"/>
      <c r="D129" s="285" t="s">
        <v>1056</v>
      </c>
      <c r="E129" s="286" t="s">
        <v>819</v>
      </c>
      <c r="F129" s="286">
        <v>135</v>
      </c>
      <c r="G129" s="286"/>
      <c r="H129" s="286">
        <v>60</v>
      </c>
      <c r="I129" s="287"/>
      <c r="J129" s="468"/>
      <c r="K129" s="487"/>
      <c r="L129" s="280">
        <v>50</v>
      </c>
      <c r="M129" s="470"/>
      <c r="N129" s="279">
        <v>15</v>
      </c>
      <c r="O129" s="468"/>
      <c r="P129" s="464"/>
      <c r="Q129" s="226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  <c r="AE129" s="54"/>
      <c r="AF129" s="37"/>
      <c r="AG129" s="119"/>
      <c r="AH129" s="117"/>
      <c r="AI129" s="117"/>
      <c r="AJ129" s="118"/>
      <c r="AK129" s="118"/>
      <c r="AL129" s="118"/>
    </row>
    <row r="130" spans="1:38" ht="12.75" customHeight="1">
      <c r="A130" s="392">
        <v>34</v>
      </c>
      <c r="B130" s="387">
        <v>45435</v>
      </c>
      <c r="C130" s="285"/>
      <c r="D130" s="285" t="s">
        <v>1074</v>
      </c>
      <c r="E130" s="286" t="s">
        <v>557</v>
      </c>
      <c r="F130" s="286">
        <v>52.5</v>
      </c>
      <c r="G130" s="286">
        <v>0</v>
      </c>
      <c r="H130" s="286">
        <v>10</v>
      </c>
      <c r="I130" s="287" t="s">
        <v>936</v>
      </c>
      <c r="J130" s="278" t="s">
        <v>1075</v>
      </c>
      <c r="K130" s="279">
        <f t="shared" ref="K130" si="120">H130-F130</f>
        <v>-42.5</v>
      </c>
      <c r="L130" s="280">
        <v>50</v>
      </c>
      <c r="M130" s="281">
        <f t="shared" ref="M130:M131" si="121">(K130*N130)-L130</f>
        <v>-1112.5</v>
      </c>
      <c r="N130" s="279">
        <v>25</v>
      </c>
      <c r="O130" s="278" t="s">
        <v>558</v>
      </c>
      <c r="P130" s="282">
        <v>45435</v>
      </c>
      <c r="Q130" s="226"/>
      <c r="R130" s="54" t="s">
        <v>1003</v>
      </c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  <c r="AE130" s="54"/>
      <c r="AF130" s="37"/>
      <c r="AG130" s="119"/>
      <c r="AH130" s="117"/>
      <c r="AI130" s="117"/>
      <c r="AJ130" s="118"/>
      <c r="AK130" s="118"/>
      <c r="AL130" s="118"/>
    </row>
    <row r="131" spans="1:38" ht="12.75" customHeight="1">
      <c r="A131" s="399">
        <v>35</v>
      </c>
      <c r="B131" s="398">
        <v>45439</v>
      </c>
      <c r="C131" s="259"/>
      <c r="D131" s="259" t="s">
        <v>1096</v>
      </c>
      <c r="E131" s="260" t="s">
        <v>557</v>
      </c>
      <c r="F131" s="260">
        <v>60</v>
      </c>
      <c r="G131" s="260">
        <v>20</v>
      </c>
      <c r="H131" s="260">
        <v>92.5</v>
      </c>
      <c r="I131" s="261" t="s">
        <v>1097</v>
      </c>
      <c r="J131" s="254" t="s">
        <v>710</v>
      </c>
      <c r="K131" s="255">
        <f>H131-F131</f>
        <v>32.5</v>
      </c>
      <c r="L131" s="256">
        <v>50</v>
      </c>
      <c r="M131" s="257">
        <f t="shared" si="121"/>
        <v>1250</v>
      </c>
      <c r="N131" s="255">
        <v>40</v>
      </c>
      <c r="O131" s="254" t="s">
        <v>548</v>
      </c>
      <c r="P131" s="400">
        <v>45439</v>
      </c>
      <c r="Q131" s="226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  <c r="AE131" s="54"/>
      <c r="AF131" s="37"/>
      <c r="AG131" s="119"/>
      <c r="AH131" s="117"/>
      <c r="AI131" s="117"/>
      <c r="AJ131" s="118"/>
      <c r="AK131" s="118"/>
      <c r="AL131" s="118"/>
    </row>
    <row r="132" spans="1:38" ht="12.75" customHeight="1">
      <c r="A132" s="402">
        <v>36</v>
      </c>
      <c r="B132" s="401">
        <v>45440</v>
      </c>
      <c r="C132" s="285"/>
      <c r="D132" s="285" t="s">
        <v>1096</v>
      </c>
      <c r="E132" s="286" t="s">
        <v>557</v>
      </c>
      <c r="F132" s="286">
        <v>37</v>
      </c>
      <c r="G132" s="286">
        <v>8</v>
      </c>
      <c r="H132" s="286">
        <v>8</v>
      </c>
      <c r="I132" s="287" t="s">
        <v>1105</v>
      </c>
      <c r="J132" s="278" t="s">
        <v>992</v>
      </c>
      <c r="K132" s="279">
        <f t="shared" ref="K132" si="122">H132-F132</f>
        <v>-29</v>
      </c>
      <c r="L132" s="280">
        <v>50</v>
      </c>
      <c r="M132" s="281">
        <f t="shared" ref="M132" si="123">(K132*N132)-L132</f>
        <v>-1210</v>
      </c>
      <c r="N132" s="279">
        <v>40</v>
      </c>
      <c r="O132" s="278" t="s">
        <v>558</v>
      </c>
      <c r="P132" s="282">
        <v>45440</v>
      </c>
      <c r="Q132" s="226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  <c r="AE132" s="54"/>
      <c r="AF132" s="37"/>
      <c r="AG132" s="119"/>
      <c r="AH132" s="117"/>
      <c r="AI132" s="117"/>
      <c r="AJ132" s="118"/>
      <c r="AK132" s="118"/>
      <c r="AL132" s="118"/>
    </row>
    <row r="133" spans="1:38" ht="12.75" customHeight="1">
      <c r="A133" s="465">
        <v>37</v>
      </c>
      <c r="B133" s="463">
        <v>45440</v>
      </c>
      <c r="C133" s="285"/>
      <c r="D133" s="285" t="s">
        <v>1110</v>
      </c>
      <c r="E133" s="286" t="s">
        <v>557</v>
      </c>
      <c r="F133" s="286">
        <v>46</v>
      </c>
      <c r="G133" s="286"/>
      <c r="H133" s="286">
        <v>40.5</v>
      </c>
      <c r="I133" s="287"/>
      <c r="J133" s="467" t="s">
        <v>908</v>
      </c>
      <c r="K133" s="279">
        <f t="shared" ref="K133:K135" si="124">H133-F133</f>
        <v>-5.5</v>
      </c>
      <c r="L133" s="280">
        <v>50</v>
      </c>
      <c r="M133" s="469">
        <v>-700</v>
      </c>
      <c r="N133" s="279">
        <v>40</v>
      </c>
      <c r="O133" s="467" t="s">
        <v>558</v>
      </c>
      <c r="P133" s="463">
        <v>45440</v>
      </c>
      <c r="Q133" s="226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  <c r="AE133" s="54"/>
      <c r="AF133" s="37"/>
      <c r="AG133" s="119"/>
      <c r="AH133" s="117"/>
      <c r="AI133" s="117"/>
      <c r="AJ133" s="118"/>
      <c r="AK133" s="118"/>
      <c r="AL133" s="118"/>
    </row>
    <row r="134" spans="1:38" ht="12.75" customHeight="1">
      <c r="A134" s="466"/>
      <c r="B134" s="464"/>
      <c r="C134" s="285"/>
      <c r="D134" s="285" t="s">
        <v>1111</v>
      </c>
      <c r="E134" s="286" t="s">
        <v>557</v>
      </c>
      <c r="F134" s="286">
        <v>20</v>
      </c>
      <c r="G134" s="286"/>
      <c r="H134" s="286">
        <v>10.5</v>
      </c>
      <c r="I134" s="287"/>
      <c r="J134" s="468"/>
      <c r="K134" s="279">
        <f t="shared" si="124"/>
        <v>-9.5</v>
      </c>
      <c r="L134" s="280">
        <v>50</v>
      </c>
      <c r="M134" s="470"/>
      <c r="N134" s="279">
        <v>40</v>
      </c>
      <c r="O134" s="468"/>
      <c r="P134" s="464"/>
      <c r="Q134" s="226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  <c r="AE134" s="54"/>
      <c r="AF134" s="37"/>
      <c r="AG134" s="119"/>
      <c r="AH134" s="117"/>
      <c r="AI134" s="117"/>
      <c r="AJ134" s="118"/>
      <c r="AK134" s="118"/>
      <c r="AL134" s="118"/>
    </row>
    <row r="135" spans="1:38" ht="12.75" customHeight="1">
      <c r="A135" s="406">
        <v>38</v>
      </c>
      <c r="B135" s="404">
        <v>45441</v>
      </c>
      <c r="C135" s="285"/>
      <c r="D135" s="359" t="s">
        <v>1118</v>
      </c>
      <c r="E135" s="286" t="s">
        <v>557</v>
      </c>
      <c r="F135" s="286">
        <v>117.5</v>
      </c>
      <c r="G135" s="286">
        <v>60</v>
      </c>
      <c r="H135" s="286">
        <v>60</v>
      </c>
      <c r="I135" s="287" t="s">
        <v>1119</v>
      </c>
      <c r="J135" s="278" t="s">
        <v>1120</v>
      </c>
      <c r="K135" s="279">
        <f t="shared" si="124"/>
        <v>-57.5</v>
      </c>
      <c r="L135" s="280">
        <v>50</v>
      </c>
      <c r="M135" s="281">
        <f t="shared" ref="M135" si="125">(K135*N135)-L135</f>
        <v>-1487.5</v>
      </c>
      <c r="N135" s="279">
        <v>25</v>
      </c>
      <c r="O135" s="278" t="s">
        <v>558</v>
      </c>
      <c r="P135" s="282">
        <v>45441</v>
      </c>
      <c r="Q135" s="226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  <c r="AE135" s="54"/>
      <c r="AF135" s="37"/>
      <c r="AG135" s="119"/>
      <c r="AH135" s="117"/>
      <c r="AI135" s="117"/>
      <c r="AJ135" s="118"/>
      <c r="AK135" s="118"/>
      <c r="AL135" s="118"/>
    </row>
    <row r="136" spans="1:38" ht="12.75" customHeight="1">
      <c r="A136" s="412">
        <v>39</v>
      </c>
      <c r="B136" s="411">
        <v>45442</v>
      </c>
      <c r="C136" s="285"/>
      <c r="D136" s="359" t="s">
        <v>1137</v>
      </c>
      <c r="E136" s="286" t="s">
        <v>557</v>
      </c>
      <c r="F136" s="286">
        <v>31.5</v>
      </c>
      <c r="G136" s="286">
        <v>0</v>
      </c>
      <c r="H136" s="286">
        <v>0</v>
      </c>
      <c r="I136" s="287" t="s">
        <v>1138</v>
      </c>
      <c r="J136" s="278" t="s">
        <v>1139</v>
      </c>
      <c r="K136" s="279">
        <f t="shared" ref="K136" si="126">H136-F136</f>
        <v>-31.5</v>
      </c>
      <c r="L136" s="280">
        <v>25</v>
      </c>
      <c r="M136" s="281">
        <f t="shared" ref="M136" si="127">(K136*N136)-L136</f>
        <v>-812.5</v>
      </c>
      <c r="N136" s="279">
        <v>25</v>
      </c>
      <c r="O136" s="278" t="s">
        <v>558</v>
      </c>
      <c r="P136" s="282">
        <v>45442</v>
      </c>
      <c r="Q136" s="226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  <c r="AE136" s="54"/>
      <c r="AF136" s="37"/>
      <c r="AG136" s="119"/>
      <c r="AH136" s="117"/>
      <c r="AI136" s="117"/>
      <c r="AJ136" s="118"/>
      <c r="AK136" s="118"/>
      <c r="AL136" s="118"/>
    </row>
    <row r="137" spans="1:38" ht="12.75" customHeight="1">
      <c r="A137" s="452">
        <v>40</v>
      </c>
      <c r="B137" s="454">
        <v>45443</v>
      </c>
      <c r="C137" s="227"/>
      <c r="D137" s="335" t="s">
        <v>1165</v>
      </c>
      <c r="E137" s="183" t="s">
        <v>557</v>
      </c>
      <c r="F137" s="183" t="s">
        <v>1166</v>
      </c>
      <c r="G137" s="183"/>
      <c r="H137" s="183"/>
      <c r="I137" s="185"/>
      <c r="J137" s="456" t="s">
        <v>547</v>
      </c>
      <c r="K137" s="183"/>
      <c r="L137" s="186"/>
      <c r="M137" s="253"/>
      <c r="N137" s="183"/>
      <c r="O137" s="394"/>
      <c r="P137" s="391"/>
      <c r="Q137" s="226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  <c r="AE137" s="54"/>
      <c r="AF137" s="37"/>
      <c r="AG137" s="119"/>
      <c r="AH137" s="117"/>
      <c r="AI137" s="117"/>
      <c r="AJ137" s="118"/>
      <c r="AK137" s="118"/>
      <c r="AL137" s="118"/>
    </row>
    <row r="138" spans="1:38" ht="12.75" customHeight="1">
      <c r="A138" s="453"/>
      <c r="B138" s="455"/>
      <c r="C138" s="227"/>
      <c r="D138" s="335" t="s">
        <v>1168</v>
      </c>
      <c r="E138" s="183" t="s">
        <v>819</v>
      </c>
      <c r="F138" s="183" t="s">
        <v>1167</v>
      </c>
      <c r="G138" s="183"/>
      <c r="H138" s="183"/>
      <c r="I138" s="185"/>
      <c r="J138" s="457"/>
      <c r="K138" s="183"/>
      <c r="L138" s="186"/>
      <c r="M138" s="253"/>
      <c r="N138" s="183"/>
      <c r="O138" s="394"/>
      <c r="P138" s="391"/>
      <c r="Q138" s="226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  <c r="AE138" s="54"/>
      <c r="AF138" s="37"/>
      <c r="AG138" s="119"/>
      <c r="AH138" s="117"/>
      <c r="AI138" s="117"/>
      <c r="AJ138" s="118"/>
      <c r="AK138" s="118"/>
      <c r="AL138" s="118"/>
    </row>
    <row r="139" spans="1:38" ht="12.75" customHeight="1">
      <c r="A139" s="458">
        <v>41</v>
      </c>
      <c r="B139" s="450">
        <v>45443</v>
      </c>
      <c r="C139" s="259"/>
      <c r="D139" s="362" t="s">
        <v>1169</v>
      </c>
      <c r="E139" s="260" t="s">
        <v>557</v>
      </c>
      <c r="F139" s="260">
        <v>750</v>
      </c>
      <c r="G139" s="260"/>
      <c r="H139" s="260">
        <v>835</v>
      </c>
      <c r="I139" s="261"/>
      <c r="J139" s="448" t="s">
        <v>729</v>
      </c>
      <c r="K139" s="255">
        <f>H139-F139</f>
        <v>85</v>
      </c>
      <c r="L139" s="256">
        <v>50</v>
      </c>
      <c r="M139" s="446">
        <v>950</v>
      </c>
      <c r="N139" s="255">
        <v>15</v>
      </c>
      <c r="O139" s="448" t="s">
        <v>548</v>
      </c>
      <c r="P139" s="450">
        <v>45443</v>
      </c>
      <c r="Q139" s="226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  <c r="AE139" s="54"/>
      <c r="AF139" s="37"/>
      <c r="AG139" s="119"/>
      <c r="AH139" s="117"/>
      <c r="AI139" s="117"/>
      <c r="AJ139" s="118"/>
      <c r="AK139" s="118"/>
      <c r="AL139" s="118"/>
    </row>
    <row r="140" spans="1:38" ht="12.75" customHeight="1">
      <c r="A140" s="459"/>
      <c r="B140" s="451"/>
      <c r="C140" s="259"/>
      <c r="D140" s="362" t="s">
        <v>1170</v>
      </c>
      <c r="E140" s="260" t="s">
        <v>819</v>
      </c>
      <c r="F140" s="260">
        <v>380</v>
      </c>
      <c r="G140" s="260"/>
      <c r="H140" s="260">
        <v>395</v>
      </c>
      <c r="I140" s="261"/>
      <c r="J140" s="449"/>
      <c r="K140" s="255">
        <f>F140-H140</f>
        <v>-15</v>
      </c>
      <c r="L140" s="256">
        <v>50</v>
      </c>
      <c r="M140" s="447"/>
      <c r="N140" s="255">
        <v>15</v>
      </c>
      <c r="O140" s="449"/>
      <c r="P140" s="451"/>
      <c r="Q140" s="226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  <c r="AE140" s="54"/>
      <c r="AF140" s="37"/>
      <c r="AG140" s="119"/>
      <c r="AH140" s="117"/>
      <c r="AI140" s="117"/>
      <c r="AJ140" s="118"/>
      <c r="AK140" s="118"/>
      <c r="AL140" s="118"/>
    </row>
    <row r="141" spans="1:38" ht="12.75" customHeight="1">
      <c r="A141" s="452">
        <v>42</v>
      </c>
      <c r="B141" s="454">
        <v>45443</v>
      </c>
      <c r="C141" s="227"/>
      <c r="D141" s="335" t="s">
        <v>1171</v>
      </c>
      <c r="E141" s="183" t="s">
        <v>819</v>
      </c>
      <c r="F141" s="183" t="s">
        <v>1175</v>
      </c>
      <c r="G141" s="183"/>
      <c r="H141" s="183"/>
      <c r="I141" s="185"/>
      <c r="J141" s="456" t="s">
        <v>547</v>
      </c>
      <c r="K141" s="183"/>
      <c r="L141" s="186"/>
      <c r="M141" s="253"/>
      <c r="N141" s="183"/>
      <c r="O141" s="394"/>
      <c r="P141" s="391"/>
      <c r="Q141" s="226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  <c r="AE141" s="54"/>
      <c r="AF141" s="37"/>
      <c r="AG141" s="119"/>
      <c r="AH141" s="117"/>
      <c r="AI141" s="117"/>
      <c r="AJ141" s="118"/>
      <c r="AK141" s="118"/>
      <c r="AL141" s="118"/>
    </row>
    <row r="142" spans="1:38" ht="12.75" customHeight="1">
      <c r="A142" s="461"/>
      <c r="B142" s="462"/>
      <c r="C142" s="227"/>
      <c r="D142" s="335" t="s">
        <v>1173</v>
      </c>
      <c r="E142" s="183" t="s">
        <v>819</v>
      </c>
      <c r="F142" s="183" t="s">
        <v>1176</v>
      </c>
      <c r="G142" s="183"/>
      <c r="H142" s="183"/>
      <c r="I142" s="185"/>
      <c r="J142" s="460"/>
      <c r="K142" s="183"/>
      <c r="L142" s="186"/>
      <c r="M142" s="253"/>
      <c r="N142" s="183"/>
      <c r="O142" s="394"/>
      <c r="P142" s="391"/>
      <c r="Q142" s="226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  <c r="AE142" s="54"/>
      <c r="AF142" s="37"/>
      <c r="AG142" s="119"/>
      <c r="AH142" s="117"/>
      <c r="AI142" s="117"/>
      <c r="AJ142" s="118"/>
      <c r="AK142" s="118"/>
      <c r="AL142" s="118"/>
    </row>
    <row r="143" spans="1:38" ht="12.75" customHeight="1">
      <c r="A143" s="461"/>
      <c r="B143" s="462"/>
      <c r="C143" s="227"/>
      <c r="D143" s="335" t="s">
        <v>1172</v>
      </c>
      <c r="E143" s="183" t="s">
        <v>557</v>
      </c>
      <c r="F143" s="183" t="s">
        <v>1177</v>
      </c>
      <c r="G143" s="183"/>
      <c r="H143" s="183"/>
      <c r="I143" s="185"/>
      <c r="J143" s="460"/>
      <c r="K143" s="183"/>
      <c r="L143" s="186"/>
      <c r="M143" s="253"/>
      <c r="N143" s="183"/>
      <c r="O143" s="394"/>
      <c r="P143" s="391"/>
      <c r="Q143" s="226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  <c r="AE143" s="54"/>
      <c r="AF143" s="37"/>
      <c r="AG143" s="119"/>
      <c r="AH143" s="117"/>
      <c r="AI143" s="117"/>
      <c r="AJ143" s="118"/>
      <c r="AK143" s="118"/>
      <c r="AL143" s="118"/>
    </row>
    <row r="144" spans="1:38" ht="12.75" customHeight="1">
      <c r="A144" s="453"/>
      <c r="B144" s="455"/>
      <c r="C144" s="227"/>
      <c r="D144" s="335" t="s">
        <v>1174</v>
      </c>
      <c r="E144" s="183" t="s">
        <v>557</v>
      </c>
      <c r="F144" s="183" t="s">
        <v>1178</v>
      </c>
      <c r="G144" s="183"/>
      <c r="H144" s="183"/>
      <c r="I144" s="185"/>
      <c r="J144" s="457"/>
      <c r="K144" s="183"/>
      <c r="L144" s="186"/>
      <c r="M144" s="253"/>
      <c r="N144" s="183"/>
      <c r="O144" s="394"/>
      <c r="P144" s="391"/>
      <c r="Q144" s="226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  <c r="AE144" s="54"/>
      <c r="AF144" s="37"/>
      <c r="AG144" s="119"/>
      <c r="AH144" s="117"/>
      <c r="AI144" s="117"/>
      <c r="AJ144" s="118"/>
      <c r="AK144" s="118"/>
      <c r="AL144" s="118"/>
    </row>
    <row r="145" spans="1:38" ht="12.75" customHeight="1">
      <c r="A145" s="458">
        <v>43</v>
      </c>
      <c r="B145" s="450">
        <v>45443</v>
      </c>
      <c r="C145" s="259"/>
      <c r="D145" s="362" t="s">
        <v>1180</v>
      </c>
      <c r="E145" s="260" t="s">
        <v>557</v>
      </c>
      <c r="F145" s="260">
        <v>132</v>
      </c>
      <c r="G145" s="260"/>
      <c r="H145" s="260">
        <v>172.5</v>
      </c>
      <c r="I145" s="261"/>
      <c r="J145" s="448" t="s">
        <v>1184</v>
      </c>
      <c r="K145" s="255">
        <f>H145-F145</f>
        <v>40.5</v>
      </c>
      <c r="L145" s="256">
        <v>50</v>
      </c>
      <c r="M145" s="446">
        <v>725</v>
      </c>
      <c r="N145" s="255">
        <v>75</v>
      </c>
      <c r="O145" s="448" t="s">
        <v>548</v>
      </c>
      <c r="P145" s="450">
        <v>45443</v>
      </c>
      <c r="Q145" s="226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  <c r="AE145" s="54"/>
      <c r="AF145" s="37"/>
      <c r="AG145" s="119"/>
      <c r="AH145" s="117"/>
      <c r="AI145" s="117"/>
      <c r="AJ145" s="118"/>
      <c r="AK145" s="118"/>
      <c r="AL145" s="118"/>
    </row>
    <row r="146" spans="1:38" ht="12.75" customHeight="1">
      <c r="A146" s="459"/>
      <c r="B146" s="451"/>
      <c r="C146" s="259"/>
      <c r="D146" s="362" t="s">
        <v>1181</v>
      </c>
      <c r="E146" s="260" t="s">
        <v>819</v>
      </c>
      <c r="F146" s="260">
        <v>83</v>
      </c>
      <c r="G146" s="260"/>
      <c r="H146" s="260">
        <v>112.5</v>
      </c>
      <c r="I146" s="261"/>
      <c r="J146" s="449"/>
      <c r="K146" s="255">
        <f>F146-H146</f>
        <v>-29.5</v>
      </c>
      <c r="L146" s="256">
        <v>50</v>
      </c>
      <c r="M146" s="447"/>
      <c r="N146" s="255">
        <v>75</v>
      </c>
      <c r="O146" s="449"/>
      <c r="P146" s="451"/>
      <c r="Q146" s="226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  <c r="AE146" s="54"/>
      <c r="AF146" s="37"/>
      <c r="AG146" s="119"/>
      <c r="AH146" s="117"/>
      <c r="AI146" s="117"/>
      <c r="AJ146" s="118"/>
      <c r="AK146" s="118"/>
      <c r="AL146" s="118"/>
    </row>
    <row r="147" spans="1:38" ht="12.75" customHeight="1">
      <c r="A147" s="452">
        <v>44</v>
      </c>
      <c r="B147" s="454">
        <v>45443</v>
      </c>
      <c r="C147" s="227"/>
      <c r="D147" s="335" t="s">
        <v>1182</v>
      </c>
      <c r="E147" s="183" t="s">
        <v>557</v>
      </c>
      <c r="F147" s="183">
        <v>29.5</v>
      </c>
      <c r="G147" s="183"/>
      <c r="H147" s="183"/>
      <c r="I147" s="185"/>
      <c r="J147" s="456" t="s">
        <v>547</v>
      </c>
      <c r="K147" s="183"/>
      <c r="L147" s="186"/>
      <c r="M147" s="253"/>
      <c r="N147" s="183"/>
      <c r="O147" s="394"/>
      <c r="P147" s="391"/>
      <c r="Q147" s="226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  <c r="AE147" s="54"/>
      <c r="AF147" s="37"/>
      <c r="AG147" s="119"/>
      <c r="AH147" s="117"/>
      <c r="AI147" s="117"/>
      <c r="AJ147" s="118"/>
      <c r="AK147" s="118"/>
      <c r="AL147" s="118"/>
    </row>
    <row r="148" spans="1:38" ht="12.75" customHeight="1">
      <c r="A148" s="453"/>
      <c r="B148" s="455"/>
      <c r="C148" s="227"/>
      <c r="D148" s="335" t="s">
        <v>1183</v>
      </c>
      <c r="E148" s="183" t="s">
        <v>819</v>
      </c>
      <c r="F148" s="183">
        <v>15.25</v>
      </c>
      <c r="G148" s="183"/>
      <c r="H148" s="183"/>
      <c r="I148" s="185"/>
      <c r="J148" s="457"/>
      <c r="K148" s="183"/>
      <c r="L148" s="186"/>
      <c r="M148" s="253"/>
      <c r="N148" s="183"/>
      <c r="O148" s="394"/>
      <c r="P148" s="391"/>
      <c r="Q148" s="226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  <c r="AE148" s="54"/>
      <c r="AF148" s="37"/>
      <c r="AG148" s="119"/>
      <c r="AH148" s="117"/>
      <c r="AI148" s="117"/>
      <c r="AJ148" s="118"/>
      <c r="AK148" s="118"/>
      <c r="AL148" s="118"/>
    </row>
    <row r="149" spans="1:38" ht="12.75" customHeight="1">
      <c r="A149" s="452">
        <v>45</v>
      </c>
      <c r="B149" s="454">
        <v>45443</v>
      </c>
      <c r="C149" s="227"/>
      <c r="D149" s="335" t="s">
        <v>1185</v>
      </c>
      <c r="E149" s="183" t="s">
        <v>557</v>
      </c>
      <c r="F149" s="183" t="s">
        <v>1187</v>
      </c>
      <c r="G149" s="183"/>
      <c r="H149" s="183"/>
      <c r="I149" s="185"/>
      <c r="J149" s="456" t="s">
        <v>547</v>
      </c>
      <c r="K149" s="183"/>
      <c r="L149" s="186"/>
      <c r="M149" s="253"/>
      <c r="N149" s="183"/>
      <c r="O149" s="394"/>
      <c r="P149" s="391"/>
      <c r="Q149" s="226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  <c r="AE149" s="54"/>
      <c r="AF149" s="37"/>
      <c r="AG149" s="119"/>
      <c r="AH149" s="117"/>
      <c r="AI149" s="117"/>
      <c r="AJ149" s="118"/>
      <c r="AK149" s="118"/>
      <c r="AL149" s="118"/>
    </row>
    <row r="150" spans="1:38" ht="12.75" customHeight="1">
      <c r="A150" s="453"/>
      <c r="B150" s="455"/>
      <c r="C150" s="227"/>
      <c r="D150" s="335" t="s">
        <v>1186</v>
      </c>
      <c r="E150" s="183" t="s">
        <v>819</v>
      </c>
      <c r="F150" s="183" t="s">
        <v>1188</v>
      </c>
      <c r="G150" s="183"/>
      <c r="H150" s="183"/>
      <c r="I150" s="185"/>
      <c r="J150" s="457"/>
      <c r="K150" s="183"/>
      <c r="L150" s="186"/>
      <c r="M150" s="253"/>
      <c r="N150" s="183"/>
      <c r="O150" s="394"/>
      <c r="P150" s="391"/>
      <c r="Q150" s="226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  <c r="AE150" s="54"/>
      <c r="AF150" s="37"/>
      <c r="AG150" s="119"/>
      <c r="AH150" s="117"/>
      <c r="AI150" s="117"/>
      <c r="AJ150" s="118"/>
      <c r="AK150" s="118"/>
      <c r="AL150" s="118"/>
    </row>
    <row r="151" spans="1:38" ht="12.75" customHeight="1">
      <c r="A151" s="389"/>
      <c r="B151" s="391"/>
      <c r="C151" s="227"/>
      <c r="D151" s="335"/>
      <c r="E151" s="183"/>
      <c r="F151" s="183"/>
      <c r="G151" s="183"/>
      <c r="H151" s="183"/>
      <c r="I151" s="185"/>
      <c r="J151" s="394"/>
      <c r="K151" s="183"/>
      <c r="L151" s="186"/>
      <c r="M151" s="253"/>
      <c r="N151" s="183"/>
      <c r="O151" s="394"/>
      <c r="P151" s="391"/>
      <c r="Q151" s="226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  <c r="AE151" s="54"/>
      <c r="AF151" s="37"/>
      <c r="AG151" s="119"/>
      <c r="AH151" s="117"/>
      <c r="AI151" s="117"/>
      <c r="AJ151" s="118"/>
      <c r="AK151" s="118"/>
      <c r="AL151" s="118"/>
    </row>
    <row r="152" spans="1:38" s="247" customFormat="1" ht="12.75" customHeight="1">
      <c r="A152" s="239"/>
      <c r="B152" s="240"/>
      <c r="C152" s="241"/>
      <c r="D152" s="241"/>
      <c r="E152" s="239"/>
      <c r="F152" s="239"/>
      <c r="G152" s="239"/>
      <c r="H152" s="239"/>
      <c r="I152" s="242"/>
      <c r="J152" s="242"/>
      <c r="K152" s="239"/>
      <c r="L152" s="249"/>
      <c r="M152" s="248"/>
      <c r="N152" s="239"/>
      <c r="O152" s="242"/>
      <c r="P152" s="240"/>
      <c r="Q152" s="243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  <c r="AE152" s="54"/>
      <c r="AF152" s="37"/>
      <c r="AG152" s="246"/>
      <c r="AH152" s="244"/>
      <c r="AI152" s="244"/>
      <c r="AJ152" s="245"/>
      <c r="AK152" s="245"/>
      <c r="AL152" s="245"/>
    </row>
    <row r="153" spans="1:38" ht="38.25" customHeight="1">
      <c r="A153" s="91" t="s">
        <v>569</v>
      </c>
      <c r="B153" s="124"/>
      <c r="C153" s="124"/>
      <c r="D153" s="125"/>
      <c r="E153" s="109"/>
      <c r="F153" s="6"/>
      <c r="G153" s="6"/>
      <c r="H153" s="110"/>
      <c r="I153" s="126"/>
      <c r="J153" s="1"/>
      <c r="K153" s="6"/>
      <c r="L153" s="6"/>
      <c r="M153" s="6"/>
      <c r="N153" s="1"/>
      <c r="O153" s="1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  <c r="AE153" s="54"/>
      <c r="AF153" s="37"/>
      <c r="AG153" s="1"/>
      <c r="AH153" s="1"/>
      <c r="AI153" s="1"/>
      <c r="AJ153" s="6"/>
      <c r="AK153" s="1"/>
    </row>
    <row r="154" spans="1:38" ht="38.25">
      <c r="A154" s="92" t="s">
        <v>16</v>
      </c>
      <c r="B154" s="93" t="s">
        <v>522</v>
      </c>
      <c r="C154" s="93"/>
      <c r="D154" s="94" t="s">
        <v>533</v>
      </c>
      <c r="E154" s="93" t="s">
        <v>534</v>
      </c>
      <c r="F154" s="93" t="s">
        <v>535</v>
      </c>
      <c r="G154" s="93" t="s">
        <v>536</v>
      </c>
      <c r="H154" s="93" t="s">
        <v>537</v>
      </c>
      <c r="I154" s="93" t="s">
        <v>538</v>
      </c>
      <c r="J154" s="92" t="s">
        <v>539</v>
      </c>
      <c r="K154" s="113" t="s">
        <v>556</v>
      </c>
      <c r="L154" s="114" t="s">
        <v>541</v>
      </c>
      <c r="M154" s="95" t="s">
        <v>542</v>
      </c>
      <c r="N154" s="93" t="s">
        <v>543</v>
      </c>
      <c r="O154" s="94" t="s">
        <v>544</v>
      </c>
      <c r="P154" s="193" t="s">
        <v>545</v>
      </c>
      <c r="Q154" s="195" t="s">
        <v>813</v>
      </c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  <c r="AE154" s="54"/>
      <c r="AF154" s="37"/>
      <c r="AG154" s="37"/>
      <c r="AH154" s="37"/>
      <c r="AI154" s="37"/>
      <c r="AJ154" s="37"/>
      <c r="AK154" s="37"/>
      <c r="AL154" s="37"/>
    </row>
    <row r="155" spans="1:38" ht="12.75" customHeight="1">
      <c r="A155" s="183">
        <v>1</v>
      </c>
      <c r="B155" s="184">
        <v>45356</v>
      </c>
      <c r="C155" s="227"/>
      <c r="D155" s="227" t="s">
        <v>295</v>
      </c>
      <c r="E155" s="183" t="s">
        <v>994</v>
      </c>
      <c r="F155" s="433">
        <v>38.94</v>
      </c>
      <c r="G155" s="183">
        <v>34.64</v>
      </c>
      <c r="H155" s="183"/>
      <c r="I155" s="183" t="s">
        <v>1122</v>
      </c>
      <c r="J155" s="183" t="s">
        <v>547</v>
      </c>
      <c r="K155" s="183"/>
      <c r="L155" s="251"/>
      <c r="M155" s="252"/>
      <c r="N155" s="183"/>
      <c r="O155" s="231"/>
      <c r="P155" s="186">
        <f>VLOOKUP(D155,'MidCap Intra'!$B$11:$C$571,2,0)</f>
        <v>36.5</v>
      </c>
      <c r="Q155" s="250"/>
      <c r="R155" s="54" t="s">
        <v>1002</v>
      </c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  <c r="AE155" s="54"/>
      <c r="AF155" s="37"/>
    </row>
    <row r="156" spans="1:38" ht="12.75" customHeight="1">
      <c r="A156" s="183">
        <v>2</v>
      </c>
      <c r="B156" s="184">
        <v>45390</v>
      </c>
      <c r="C156" s="227"/>
      <c r="D156" s="227" t="s">
        <v>849</v>
      </c>
      <c r="E156" s="183" t="s">
        <v>546</v>
      </c>
      <c r="F156" s="183" t="s">
        <v>998</v>
      </c>
      <c r="G156" s="183">
        <v>1770</v>
      </c>
      <c r="H156" s="183"/>
      <c r="I156" s="183" t="s">
        <v>844</v>
      </c>
      <c r="J156" s="183" t="s">
        <v>547</v>
      </c>
      <c r="K156" s="183"/>
      <c r="L156" s="251"/>
      <c r="M156" s="252"/>
      <c r="N156" s="183"/>
      <c r="O156" s="231"/>
      <c r="P156" s="186"/>
      <c r="Q156" s="250"/>
      <c r="R156" s="54" t="s">
        <v>1002</v>
      </c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  <c r="AE156" s="54"/>
      <c r="AF156" s="37"/>
    </row>
    <row r="157" spans="1:38" ht="12.75" customHeight="1">
      <c r="A157" s="183">
        <v>3</v>
      </c>
      <c r="B157" s="184">
        <v>45436</v>
      </c>
      <c r="C157" s="227"/>
      <c r="D157" s="227" t="s">
        <v>148</v>
      </c>
      <c r="E157" s="183" t="s">
        <v>546</v>
      </c>
      <c r="F157" s="183" t="s">
        <v>1087</v>
      </c>
      <c r="G157" s="183">
        <v>290</v>
      </c>
      <c r="H157" s="183"/>
      <c r="I157" s="183" t="s">
        <v>1088</v>
      </c>
      <c r="J157" s="183" t="s">
        <v>547</v>
      </c>
      <c r="K157" s="183"/>
      <c r="L157" s="251"/>
      <c r="M157" s="252"/>
      <c r="N157" s="183"/>
      <c r="O157" s="231"/>
      <c r="P157" s="186">
        <f>VLOOKUP(D157,'MidCap Intra'!$B$11:$C$571,2,0)</f>
        <v>348.15</v>
      </c>
      <c r="Q157" s="250"/>
      <c r="R157" s="54" t="s">
        <v>1002</v>
      </c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  <c r="AE157" s="54"/>
      <c r="AF157" s="37"/>
    </row>
    <row r="158" spans="1:38" ht="12.75" customHeight="1">
      <c r="A158" s="183"/>
      <c r="B158" s="184"/>
      <c r="C158" s="227"/>
      <c r="D158" s="227"/>
      <c r="E158" s="183"/>
      <c r="F158" s="183"/>
      <c r="G158" s="183"/>
      <c r="H158" s="183"/>
      <c r="I158" s="183"/>
      <c r="J158" s="183"/>
      <c r="K158" s="183"/>
      <c r="L158" s="251"/>
      <c r="M158" s="252"/>
      <c r="N158" s="183"/>
      <c r="O158" s="231"/>
      <c r="P158" s="186"/>
      <c r="Q158" s="250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  <c r="AE158" s="54"/>
      <c r="AF158" s="37"/>
    </row>
    <row r="159" spans="1:38" ht="12.75" customHeight="1">
      <c r="A159" s="183"/>
      <c r="B159" s="184"/>
      <c r="C159" s="227"/>
      <c r="D159" s="227"/>
      <c r="E159" s="183"/>
      <c r="F159" s="183"/>
      <c r="G159" s="183"/>
      <c r="H159" s="183"/>
      <c r="I159" s="183"/>
      <c r="J159" s="183"/>
      <c r="K159" s="183"/>
      <c r="L159" s="251"/>
      <c r="M159" s="252"/>
      <c r="N159" s="183"/>
      <c r="O159" s="231"/>
      <c r="P159" s="184"/>
      <c r="Q159" s="250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  <c r="AE159" s="54"/>
      <c r="AF159" s="37"/>
    </row>
    <row r="160" spans="1:38" ht="12.75" customHeight="1">
      <c r="A160" s="103" t="s">
        <v>549</v>
      </c>
      <c r="B160" s="103"/>
      <c r="C160" s="103"/>
      <c r="D160" s="54"/>
      <c r="E160" s="37"/>
      <c r="F160" s="108" t="s">
        <v>551</v>
      </c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  <c r="AE160" s="54"/>
      <c r="AF160" s="37"/>
    </row>
    <row r="161" spans="1:32" ht="12.75" customHeight="1">
      <c r="A161" s="107" t="s">
        <v>550</v>
      </c>
      <c r="B161" s="103"/>
      <c r="C161" s="103"/>
      <c r="D161" s="54"/>
      <c r="E161" s="37"/>
      <c r="F161" s="108" t="s">
        <v>554</v>
      </c>
      <c r="G161" s="54"/>
      <c r="H161" s="54" t="s">
        <v>571</v>
      </c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  <c r="AE161" s="54"/>
      <c r="AF161" s="37"/>
    </row>
    <row r="162" spans="1:32" ht="12.75" customHeight="1">
      <c r="A162" s="54"/>
      <c r="B162" s="54"/>
      <c r="C162" s="103"/>
      <c r="D162" s="54"/>
      <c r="E162" s="37"/>
      <c r="F162" s="108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  <c r="AE162" s="54"/>
      <c r="AF162" s="37"/>
    </row>
    <row r="163" spans="1:32" ht="12.75" customHeight="1">
      <c r="A163" s="54"/>
      <c r="B163" s="54"/>
      <c r="C163" s="103"/>
      <c r="D163" s="54"/>
      <c r="E163" s="37"/>
      <c r="F163" s="108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2" ht="12.75" customHeight="1">
      <c r="A164" s="54"/>
      <c r="B164" s="54"/>
      <c r="C164" s="103"/>
      <c r="D164" s="54"/>
      <c r="E164" s="37"/>
      <c r="F164" s="108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2" ht="12.75" customHeight="1">
      <c r="A165" s="54"/>
      <c r="B165" s="54"/>
      <c r="C165" s="103"/>
      <c r="D165" s="54"/>
      <c r="E165" s="37"/>
      <c r="F165" s="108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2" ht="12.75" customHeight="1">
      <c r="A166" s="54"/>
      <c r="B166" s="54"/>
      <c r="C166" s="103"/>
      <c r="D166" s="54"/>
      <c r="E166" s="37"/>
      <c r="F166" s="108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2" ht="12.75" customHeight="1">
      <c r="A167" s="54"/>
      <c r="B167" s="54"/>
      <c r="C167" s="103"/>
      <c r="D167" s="54"/>
      <c r="E167" s="37"/>
      <c r="F167" s="108"/>
      <c r="G167" s="54"/>
      <c r="H167" s="37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2" ht="12.75" customHeight="1">
      <c r="A168" s="54"/>
      <c r="B168" s="54"/>
      <c r="C168" s="103"/>
      <c r="D168" s="54"/>
      <c r="E168" s="37"/>
      <c r="F168" s="108"/>
      <c r="G168" s="54"/>
      <c r="H168" s="37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2" ht="12.75" customHeight="1">
      <c r="A169" s="54"/>
      <c r="B169" s="54"/>
      <c r="C169" s="97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2" ht="38.25" customHeight="1">
      <c r="A170" s="37"/>
      <c r="B170" s="127" t="s">
        <v>572</v>
      </c>
      <c r="C170" s="127"/>
      <c r="D170" s="54"/>
      <c r="E170" s="127"/>
      <c r="F170" s="6"/>
      <c r="G170" s="6"/>
      <c r="H170" s="111"/>
      <c r="I170" s="6"/>
      <c r="J170" s="111"/>
      <c r="K170" s="112"/>
      <c r="L170" s="6"/>
      <c r="M170" s="6"/>
      <c r="N170" s="1"/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2" ht="12.75" customHeight="1">
      <c r="A171" s="92" t="s">
        <v>16</v>
      </c>
      <c r="B171" s="93" t="s">
        <v>522</v>
      </c>
      <c r="C171" s="93"/>
      <c r="D171" s="94" t="s">
        <v>533</v>
      </c>
      <c r="E171" s="93" t="s">
        <v>534</v>
      </c>
      <c r="F171" s="93" t="s">
        <v>535</v>
      </c>
      <c r="G171" s="93" t="s">
        <v>573</v>
      </c>
      <c r="H171" s="93" t="s">
        <v>574</v>
      </c>
      <c r="I171" s="93" t="s">
        <v>538</v>
      </c>
      <c r="J171" s="128" t="s">
        <v>539</v>
      </c>
      <c r="K171" s="93" t="s">
        <v>540</v>
      </c>
      <c r="L171" s="93" t="s">
        <v>575</v>
      </c>
      <c r="M171" s="93" t="s">
        <v>543</v>
      </c>
      <c r="N171" s="94" t="s">
        <v>544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2" ht="12.75" customHeight="1">
      <c r="A172" s="129">
        <v>1</v>
      </c>
      <c r="B172" s="130">
        <v>41579</v>
      </c>
      <c r="C172" s="130"/>
      <c r="D172" s="131" t="s">
        <v>576</v>
      </c>
      <c r="E172" s="132" t="s">
        <v>546</v>
      </c>
      <c r="F172" s="133">
        <v>82</v>
      </c>
      <c r="G172" s="132" t="s">
        <v>577</v>
      </c>
      <c r="H172" s="132">
        <v>100</v>
      </c>
      <c r="I172" s="134">
        <v>100</v>
      </c>
      <c r="J172" s="135" t="s">
        <v>578</v>
      </c>
      <c r="K172" s="136">
        <f t="shared" ref="K172:K203" si="128">H172-F172</f>
        <v>18</v>
      </c>
      <c r="L172" s="137">
        <f t="shared" ref="L172:L203" si="129">K172/F172</f>
        <v>0.21951219512195122</v>
      </c>
      <c r="M172" s="132" t="s">
        <v>548</v>
      </c>
      <c r="N172" s="138">
        <v>42657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2" ht="12.75" customHeight="1">
      <c r="A173" s="129">
        <v>2</v>
      </c>
      <c r="B173" s="130">
        <v>41794</v>
      </c>
      <c r="C173" s="130"/>
      <c r="D173" s="131" t="s">
        <v>579</v>
      </c>
      <c r="E173" s="132" t="s">
        <v>557</v>
      </c>
      <c r="F173" s="133">
        <v>257</v>
      </c>
      <c r="G173" s="132" t="s">
        <v>577</v>
      </c>
      <c r="H173" s="132">
        <v>300</v>
      </c>
      <c r="I173" s="134">
        <v>300</v>
      </c>
      <c r="J173" s="135" t="s">
        <v>578</v>
      </c>
      <c r="K173" s="136">
        <f t="shared" si="128"/>
        <v>43</v>
      </c>
      <c r="L173" s="137">
        <f t="shared" si="129"/>
        <v>0.16731517509727625</v>
      </c>
      <c r="M173" s="132" t="s">
        <v>548</v>
      </c>
      <c r="N173" s="138">
        <v>41822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2" ht="12.75" customHeight="1">
      <c r="A174" s="129">
        <v>3</v>
      </c>
      <c r="B174" s="130">
        <v>41828</v>
      </c>
      <c r="C174" s="130"/>
      <c r="D174" s="131" t="s">
        <v>580</v>
      </c>
      <c r="E174" s="132" t="s">
        <v>557</v>
      </c>
      <c r="F174" s="133">
        <v>393</v>
      </c>
      <c r="G174" s="132" t="s">
        <v>577</v>
      </c>
      <c r="H174" s="132">
        <v>468</v>
      </c>
      <c r="I174" s="134">
        <v>468</v>
      </c>
      <c r="J174" s="135" t="s">
        <v>578</v>
      </c>
      <c r="K174" s="136">
        <f t="shared" si="128"/>
        <v>75</v>
      </c>
      <c r="L174" s="137">
        <f t="shared" si="129"/>
        <v>0.19083969465648856</v>
      </c>
      <c r="M174" s="132" t="s">
        <v>548</v>
      </c>
      <c r="N174" s="138">
        <v>41863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2" ht="12.75" customHeight="1">
      <c r="A175" s="129">
        <v>4</v>
      </c>
      <c r="B175" s="130">
        <v>41857</v>
      </c>
      <c r="C175" s="130"/>
      <c r="D175" s="131" t="s">
        <v>581</v>
      </c>
      <c r="E175" s="132" t="s">
        <v>557</v>
      </c>
      <c r="F175" s="133">
        <v>205</v>
      </c>
      <c r="G175" s="132" t="s">
        <v>577</v>
      </c>
      <c r="H175" s="132">
        <v>275</v>
      </c>
      <c r="I175" s="134">
        <v>250</v>
      </c>
      <c r="J175" s="135" t="s">
        <v>578</v>
      </c>
      <c r="K175" s="136">
        <f t="shared" si="128"/>
        <v>70</v>
      </c>
      <c r="L175" s="137">
        <f t="shared" si="129"/>
        <v>0.34146341463414637</v>
      </c>
      <c r="M175" s="132" t="s">
        <v>548</v>
      </c>
      <c r="N175" s="138">
        <v>41962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2" ht="12.75" customHeight="1">
      <c r="A176" s="129">
        <v>5</v>
      </c>
      <c r="B176" s="130">
        <v>41886</v>
      </c>
      <c r="C176" s="130"/>
      <c r="D176" s="131" t="s">
        <v>582</v>
      </c>
      <c r="E176" s="132" t="s">
        <v>557</v>
      </c>
      <c r="F176" s="133">
        <v>162</v>
      </c>
      <c r="G176" s="132" t="s">
        <v>577</v>
      </c>
      <c r="H176" s="132">
        <v>190</v>
      </c>
      <c r="I176" s="134">
        <v>190</v>
      </c>
      <c r="J176" s="135" t="s">
        <v>578</v>
      </c>
      <c r="K176" s="136">
        <f t="shared" si="128"/>
        <v>28</v>
      </c>
      <c r="L176" s="137">
        <f t="shared" si="129"/>
        <v>0.1728395061728395</v>
      </c>
      <c r="M176" s="132" t="s">
        <v>548</v>
      </c>
      <c r="N176" s="138">
        <v>42006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6</v>
      </c>
      <c r="B177" s="130">
        <v>41886</v>
      </c>
      <c r="C177" s="130"/>
      <c r="D177" s="131" t="s">
        <v>583</v>
      </c>
      <c r="E177" s="132" t="s">
        <v>557</v>
      </c>
      <c r="F177" s="133">
        <v>75</v>
      </c>
      <c r="G177" s="132" t="s">
        <v>577</v>
      </c>
      <c r="H177" s="132">
        <v>91.5</v>
      </c>
      <c r="I177" s="134" t="s">
        <v>570</v>
      </c>
      <c r="J177" s="135" t="s">
        <v>584</v>
      </c>
      <c r="K177" s="136">
        <f t="shared" si="128"/>
        <v>16.5</v>
      </c>
      <c r="L177" s="137">
        <f t="shared" si="129"/>
        <v>0.22</v>
      </c>
      <c r="M177" s="132" t="s">
        <v>548</v>
      </c>
      <c r="N177" s="138">
        <v>41954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7</v>
      </c>
      <c r="B178" s="130">
        <v>41913</v>
      </c>
      <c r="C178" s="130"/>
      <c r="D178" s="131" t="s">
        <v>585</v>
      </c>
      <c r="E178" s="132" t="s">
        <v>557</v>
      </c>
      <c r="F178" s="133">
        <v>850</v>
      </c>
      <c r="G178" s="132" t="s">
        <v>577</v>
      </c>
      <c r="H178" s="132">
        <v>982.5</v>
      </c>
      <c r="I178" s="134">
        <v>1050</v>
      </c>
      <c r="J178" s="135" t="s">
        <v>586</v>
      </c>
      <c r="K178" s="136">
        <f t="shared" si="128"/>
        <v>132.5</v>
      </c>
      <c r="L178" s="137">
        <f t="shared" si="129"/>
        <v>0.15588235294117647</v>
      </c>
      <c r="M178" s="132" t="s">
        <v>548</v>
      </c>
      <c r="N178" s="138">
        <v>42039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8</v>
      </c>
      <c r="B179" s="130">
        <v>41913</v>
      </c>
      <c r="C179" s="130"/>
      <c r="D179" s="131" t="s">
        <v>587</v>
      </c>
      <c r="E179" s="132" t="s">
        <v>557</v>
      </c>
      <c r="F179" s="133">
        <v>475</v>
      </c>
      <c r="G179" s="132" t="s">
        <v>577</v>
      </c>
      <c r="H179" s="132">
        <v>515</v>
      </c>
      <c r="I179" s="134">
        <v>600</v>
      </c>
      <c r="J179" s="135" t="s">
        <v>588</v>
      </c>
      <c r="K179" s="136">
        <f t="shared" si="128"/>
        <v>40</v>
      </c>
      <c r="L179" s="137">
        <f t="shared" si="129"/>
        <v>8.4210526315789472E-2</v>
      </c>
      <c r="M179" s="132" t="s">
        <v>548</v>
      </c>
      <c r="N179" s="138">
        <v>41939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9</v>
      </c>
      <c r="B180" s="130">
        <v>41913</v>
      </c>
      <c r="C180" s="130"/>
      <c r="D180" s="131" t="s">
        <v>589</v>
      </c>
      <c r="E180" s="132" t="s">
        <v>557</v>
      </c>
      <c r="F180" s="133">
        <v>86</v>
      </c>
      <c r="G180" s="132" t="s">
        <v>577</v>
      </c>
      <c r="H180" s="132">
        <v>99</v>
      </c>
      <c r="I180" s="134">
        <v>140</v>
      </c>
      <c r="J180" s="135" t="s">
        <v>590</v>
      </c>
      <c r="K180" s="136">
        <f t="shared" si="128"/>
        <v>13</v>
      </c>
      <c r="L180" s="137">
        <f t="shared" si="129"/>
        <v>0.15116279069767441</v>
      </c>
      <c r="M180" s="132" t="s">
        <v>548</v>
      </c>
      <c r="N180" s="138">
        <v>41939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10</v>
      </c>
      <c r="B181" s="130">
        <v>41926</v>
      </c>
      <c r="C181" s="130"/>
      <c r="D181" s="131" t="s">
        <v>591</v>
      </c>
      <c r="E181" s="132" t="s">
        <v>557</v>
      </c>
      <c r="F181" s="133">
        <v>496.6</v>
      </c>
      <c r="G181" s="132" t="s">
        <v>577</v>
      </c>
      <c r="H181" s="132">
        <v>621</v>
      </c>
      <c r="I181" s="134">
        <v>580</v>
      </c>
      <c r="J181" s="135" t="s">
        <v>578</v>
      </c>
      <c r="K181" s="136">
        <f t="shared" si="128"/>
        <v>124.39999999999998</v>
      </c>
      <c r="L181" s="137">
        <f t="shared" si="129"/>
        <v>0.25050342327829234</v>
      </c>
      <c r="M181" s="132" t="s">
        <v>548</v>
      </c>
      <c r="N181" s="138">
        <v>42605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11</v>
      </c>
      <c r="B182" s="130">
        <v>41926</v>
      </c>
      <c r="C182" s="130"/>
      <c r="D182" s="131" t="s">
        <v>592</v>
      </c>
      <c r="E182" s="132" t="s">
        <v>557</v>
      </c>
      <c r="F182" s="133">
        <v>2481.9</v>
      </c>
      <c r="G182" s="132" t="s">
        <v>577</v>
      </c>
      <c r="H182" s="132">
        <v>2840</v>
      </c>
      <c r="I182" s="134">
        <v>2870</v>
      </c>
      <c r="J182" s="135" t="s">
        <v>593</v>
      </c>
      <c r="K182" s="136">
        <f t="shared" si="128"/>
        <v>358.09999999999991</v>
      </c>
      <c r="L182" s="137">
        <f t="shared" si="129"/>
        <v>0.14428462065353154</v>
      </c>
      <c r="M182" s="132" t="s">
        <v>548</v>
      </c>
      <c r="N182" s="138">
        <v>42017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12</v>
      </c>
      <c r="B183" s="130">
        <v>41928</v>
      </c>
      <c r="C183" s="130"/>
      <c r="D183" s="131" t="s">
        <v>594</v>
      </c>
      <c r="E183" s="132" t="s">
        <v>557</v>
      </c>
      <c r="F183" s="133">
        <v>84.5</v>
      </c>
      <c r="G183" s="132" t="s">
        <v>577</v>
      </c>
      <c r="H183" s="132">
        <v>93</v>
      </c>
      <c r="I183" s="134">
        <v>110</v>
      </c>
      <c r="J183" s="135" t="s">
        <v>595</v>
      </c>
      <c r="K183" s="136">
        <f t="shared" si="128"/>
        <v>8.5</v>
      </c>
      <c r="L183" s="137">
        <f t="shared" si="129"/>
        <v>0.10059171597633136</v>
      </c>
      <c r="M183" s="132" t="s">
        <v>548</v>
      </c>
      <c r="N183" s="138">
        <v>41939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13</v>
      </c>
      <c r="B184" s="130">
        <v>41928</v>
      </c>
      <c r="C184" s="130"/>
      <c r="D184" s="131" t="s">
        <v>596</v>
      </c>
      <c r="E184" s="132" t="s">
        <v>557</v>
      </c>
      <c r="F184" s="133">
        <v>401</v>
      </c>
      <c r="G184" s="132" t="s">
        <v>577</v>
      </c>
      <c r="H184" s="132">
        <v>428</v>
      </c>
      <c r="I184" s="134">
        <v>450</v>
      </c>
      <c r="J184" s="135" t="s">
        <v>597</v>
      </c>
      <c r="K184" s="136">
        <f t="shared" si="128"/>
        <v>27</v>
      </c>
      <c r="L184" s="137">
        <f t="shared" si="129"/>
        <v>6.7331670822942641E-2</v>
      </c>
      <c r="M184" s="132" t="s">
        <v>548</v>
      </c>
      <c r="N184" s="138">
        <v>42020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14</v>
      </c>
      <c r="B185" s="130">
        <v>41928</v>
      </c>
      <c r="C185" s="130"/>
      <c r="D185" s="131" t="s">
        <v>598</v>
      </c>
      <c r="E185" s="132" t="s">
        <v>557</v>
      </c>
      <c r="F185" s="133">
        <v>101</v>
      </c>
      <c r="G185" s="132" t="s">
        <v>577</v>
      </c>
      <c r="H185" s="132">
        <v>112</v>
      </c>
      <c r="I185" s="134">
        <v>120</v>
      </c>
      <c r="J185" s="135" t="s">
        <v>599</v>
      </c>
      <c r="K185" s="136">
        <f t="shared" si="128"/>
        <v>11</v>
      </c>
      <c r="L185" s="137">
        <f t="shared" si="129"/>
        <v>0.10891089108910891</v>
      </c>
      <c r="M185" s="132" t="s">
        <v>548</v>
      </c>
      <c r="N185" s="138">
        <v>41939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15</v>
      </c>
      <c r="B186" s="130">
        <v>41954</v>
      </c>
      <c r="C186" s="130"/>
      <c r="D186" s="131" t="s">
        <v>600</v>
      </c>
      <c r="E186" s="132" t="s">
        <v>557</v>
      </c>
      <c r="F186" s="133">
        <v>59</v>
      </c>
      <c r="G186" s="132" t="s">
        <v>577</v>
      </c>
      <c r="H186" s="132">
        <v>76</v>
      </c>
      <c r="I186" s="134">
        <v>76</v>
      </c>
      <c r="J186" s="135" t="s">
        <v>578</v>
      </c>
      <c r="K186" s="136">
        <f t="shared" si="128"/>
        <v>17</v>
      </c>
      <c r="L186" s="137">
        <f t="shared" si="129"/>
        <v>0.28813559322033899</v>
      </c>
      <c r="M186" s="132" t="s">
        <v>548</v>
      </c>
      <c r="N186" s="138">
        <v>43032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16</v>
      </c>
      <c r="B187" s="130">
        <v>41954</v>
      </c>
      <c r="C187" s="130"/>
      <c r="D187" s="131" t="s">
        <v>589</v>
      </c>
      <c r="E187" s="132" t="s">
        <v>557</v>
      </c>
      <c r="F187" s="133">
        <v>99</v>
      </c>
      <c r="G187" s="132" t="s">
        <v>577</v>
      </c>
      <c r="H187" s="132">
        <v>120</v>
      </c>
      <c r="I187" s="134">
        <v>120</v>
      </c>
      <c r="J187" s="135" t="s">
        <v>566</v>
      </c>
      <c r="K187" s="136">
        <f t="shared" si="128"/>
        <v>21</v>
      </c>
      <c r="L187" s="137">
        <f t="shared" si="129"/>
        <v>0.21212121212121213</v>
      </c>
      <c r="M187" s="132" t="s">
        <v>548</v>
      </c>
      <c r="N187" s="138">
        <v>41960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17</v>
      </c>
      <c r="B188" s="130">
        <v>41956</v>
      </c>
      <c r="C188" s="130"/>
      <c r="D188" s="131" t="s">
        <v>601</v>
      </c>
      <c r="E188" s="132" t="s">
        <v>557</v>
      </c>
      <c r="F188" s="133">
        <v>22</v>
      </c>
      <c r="G188" s="132" t="s">
        <v>577</v>
      </c>
      <c r="H188" s="132">
        <v>33.549999999999997</v>
      </c>
      <c r="I188" s="134">
        <v>32</v>
      </c>
      <c r="J188" s="135" t="s">
        <v>602</v>
      </c>
      <c r="K188" s="136">
        <f t="shared" si="128"/>
        <v>11.549999999999997</v>
      </c>
      <c r="L188" s="137">
        <f t="shared" si="129"/>
        <v>0.52499999999999991</v>
      </c>
      <c r="M188" s="132" t="s">
        <v>548</v>
      </c>
      <c r="N188" s="138">
        <v>42188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18</v>
      </c>
      <c r="B189" s="130">
        <v>41976</v>
      </c>
      <c r="C189" s="130"/>
      <c r="D189" s="131" t="s">
        <v>603</v>
      </c>
      <c r="E189" s="132" t="s">
        <v>557</v>
      </c>
      <c r="F189" s="133">
        <v>440</v>
      </c>
      <c r="G189" s="132" t="s">
        <v>577</v>
      </c>
      <c r="H189" s="132">
        <v>520</v>
      </c>
      <c r="I189" s="134">
        <v>520</v>
      </c>
      <c r="J189" s="135" t="s">
        <v>604</v>
      </c>
      <c r="K189" s="136">
        <f t="shared" si="128"/>
        <v>80</v>
      </c>
      <c r="L189" s="137">
        <f t="shared" si="129"/>
        <v>0.18181818181818182</v>
      </c>
      <c r="M189" s="132" t="s">
        <v>548</v>
      </c>
      <c r="N189" s="138">
        <v>42208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19</v>
      </c>
      <c r="B190" s="130">
        <v>41976</v>
      </c>
      <c r="C190" s="130"/>
      <c r="D190" s="131" t="s">
        <v>605</v>
      </c>
      <c r="E190" s="132" t="s">
        <v>557</v>
      </c>
      <c r="F190" s="133">
        <v>360</v>
      </c>
      <c r="G190" s="132" t="s">
        <v>577</v>
      </c>
      <c r="H190" s="132">
        <v>427</v>
      </c>
      <c r="I190" s="134">
        <v>425</v>
      </c>
      <c r="J190" s="135" t="s">
        <v>606</v>
      </c>
      <c r="K190" s="136">
        <f t="shared" si="128"/>
        <v>67</v>
      </c>
      <c r="L190" s="137">
        <f t="shared" si="129"/>
        <v>0.18611111111111112</v>
      </c>
      <c r="M190" s="132" t="s">
        <v>548</v>
      </c>
      <c r="N190" s="138">
        <v>42058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20</v>
      </c>
      <c r="B191" s="130">
        <v>42012</v>
      </c>
      <c r="C191" s="130"/>
      <c r="D191" s="131" t="s">
        <v>607</v>
      </c>
      <c r="E191" s="132" t="s">
        <v>557</v>
      </c>
      <c r="F191" s="133">
        <v>360</v>
      </c>
      <c r="G191" s="132" t="s">
        <v>577</v>
      </c>
      <c r="H191" s="132">
        <v>455</v>
      </c>
      <c r="I191" s="134">
        <v>420</v>
      </c>
      <c r="J191" s="135" t="s">
        <v>608</v>
      </c>
      <c r="K191" s="136">
        <f t="shared" si="128"/>
        <v>95</v>
      </c>
      <c r="L191" s="137">
        <f t="shared" si="129"/>
        <v>0.2638888888888889</v>
      </c>
      <c r="M191" s="132" t="s">
        <v>548</v>
      </c>
      <c r="N191" s="138">
        <v>42024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21</v>
      </c>
      <c r="B192" s="130">
        <v>42012</v>
      </c>
      <c r="C192" s="130"/>
      <c r="D192" s="131" t="s">
        <v>609</v>
      </c>
      <c r="E192" s="132" t="s">
        <v>557</v>
      </c>
      <c r="F192" s="133">
        <v>130</v>
      </c>
      <c r="G192" s="132"/>
      <c r="H192" s="132">
        <v>175.5</v>
      </c>
      <c r="I192" s="134">
        <v>165</v>
      </c>
      <c r="J192" s="135" t="s">
        <v>610</v>
      </c>
      <c r="K192" s="136">
        <f t="shared" si="128"/>
        <v>45.5</v>
      </c>
      <c r="L192" s="137">
        <f t="shared" si="129"/>
        <v>0.35</v>
      </c>
      <c r="M192" s="132" t="s">
        <v>548</v>
      </c>
      <c r="N192" s="138">
        <v>43088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22</v>
      </c>
      <c r="B193" s="130">
        <v>42040</v>
      </c>
      <c r="C193" s="130"/>
      <c r="D193" s="131" t="s">
        <v>388</v>
      </c>
      <c r="E193" s="132" t="s">
        <v>546</v>
      </c>
      <c r="F193" s="133">
        <v>98</v>
      </c>
      <c r="G193" s="132"/>
      <c r="H193" s="132">
        <v>120</v>
      </c>
      <c r="I193" s="134">
        <v>120</v>
      </c>
      <c r="J193" s="135" t="s">
        <v>578</v>
      </c>
      <c r="K193" s="136">
        <f t="shared" si="128"/>
        <v>22</v>
      </c>
      <c r="L193" s="137">
        <f t="shared" si="129"/>
        <v>0.22448979591836735</v>
      </c>
      <c r="M193" s="132" t="s">
        <v>548</v>
      </c>
      <c r="N193" s="138">
        <v>42753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23</v>
      </c>
      <c r="B194" s="130">
        <v>42040</v>
      </c>
      <c r="C194" s="130"/>
      <c r="D194" s="131" t="s">
        <v>611</v>
      </c>
      <c r="E194" s="132" t="s">
        <v>546</v>
      </c>
      <c r="F194" s="133">
        <v>196</v>
      </c>
      <c r="G194" s="132"/>
      <c r="H194" s="132">
        <v>262</v>
      </c>
      <c r="I194" s="134">
        <v>255</v>
      </c>
      <c r="J194" s="135" t="s">
        <v>578</v>
      </c>
      <c r="K194" s="136">
        <f t="shared" si="128"/>
        <v>66</v>
      </c>
      <c r="L194" s="137">
        <f t="shared" si="129"/>
        <v>0.33673469387755101</v>
      </c>
      <c r="M194" s="132" t="s">
        <v>548</v>
      </c>
      <c r="N194" s="138">
        <v>42599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39">
        <v>24</v>
      </c>
      <c r="B195" s="140">
        <v>42067</v>
      </c>
      <c r="C195" s="140"/>
      <c r="D195" s="141" t="s">
        <v>387</v>
      </c>
      <c r="E195" s="142" t="s">
        <v>546</v>
      </c>
      <c r="F195" s="143">
        <v>235</v>
      </c>
      <c r="G195" s="143"/>
      <c r="H195" s="144">
        <v>77</v>
      </c>
      <c r="I195" s="144" t="s">
        <v>612</v>
      </c>
      <c r="J195" s="145" t="s">
        <v>613</v>
      </c>
      <c r="K195" s="146">
        <f t="shared" si="128"/>
        <v>-158</v>
      </c>
      <c r="L195" s="147">
        <f t="shared" si="129"/>
        <v>-0.67234042553191486</v>
      </c>
      <c r="M195" s="143" t="s">
        <v>558</v>
      </c>
      <c r="N195" s="140">
        <v>43522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25</v>
      </c>
      <c r="B196" s="130">
        <v>42067</v>
      </c>
      <c r="C196" s="130"/>
      <c r="D196" s="131" t="s">
        <v>614</v>
      </c>
      <c r="E196" s="132" t="s">
        <v>546</v>
      </c>
      <c r="F196" s="133">
        <v>185</v>
      </c>
      <c r="G196" s="132"/>
      <c r="H196" s="132">
        <v>224</v>
      </c>
      <c r="I196" s="134" t="s">
        <v>615</v>
      </c>
      <c r="J196" s="135" t="s">
        <v>578</v>
      </c>
      <c r="K196" s="136">
        <f t="shared" si="128"/>
        <v>39</v>
      </c>
      <c r="L196" s="137">
        <f t="shared" si="129"/>
        <v>0.21081081081081082</v>
      </c>
      <c r="M196" s="132" t="s">
        <v>548</v>
      </c>
      <c r="N196" s="138">
        <v>42647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39">
        <v>26</v>
      </c>
      <c r="B197" s="140">
        <v>42090</v>
      </c>
      <c r="C197" s="140"/>
      <c r="D197" s="148" t="s">
        <v>616</v>
      </c>
      <c r="E197" s="143" t="s">
        <v>546</v>
      </c>
      <c r="F197" s="143">
        <v>49.5</v>
      </c>
      <c r="G197" s="144"/>
      <c r="H197" s="144">
        <v>15.85</v>
      </c>
      <c r="I197" s="144">
        <v>67</v>
      </c>
      <c r="J197" s="145" t="s">
        <v>617</v>
      </c>
      <c r="K197" s="144">
        <f t="shared" si="128"/>
        <v>-33.65</v>
      </c>
      <c r="L197" s="149">
        <f t="shared" si="129"/>
        <v>-0.67979797979797973</v>
      </c>
      <c r="M197" s="143" t="s">
        <v>558</v>
      </c>
      <c r="N197" s="150">
        <v>43627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27</v>
      </c>
      <c r="B198" s="130">
        <v>42093</v>
      </c>
      <c r="C198" s="130"/>
      <c r="D198" s="131" t="s">
        <v>618</v>
      </c>
      <c r="E198" s="132" t="s">
        <v>546</v>
      </c>
      <c r="F198" s="133">
        <v>183.5</v>
      </c>
      <c r="G198" s="132"/>
      <c r="H198" s="132">
        <v>219</v>
      </c>
      <c r="I198" s="134">
        <v>218</v>
      </c>
      <c r="J198" s="135" t="s">
        <v>619</v>
      </c>
      <c r="K198" s="136">
        <f t="shared" si="128"/>
        <v>35.5</v>
      </c>
      <c r="L198" s="137">
        <f t="shared" si="129"/>
        <v>0.19346049046321526</v>
      </c>
      <c r="M198" s="132" t="s">
        <v>548</v>
      </c>
      <c r="N198" s="138">
        <v>42103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28</v>
      </c>
      <c r="B199" s="130">
        <v>42114</v>
      </c>
      <c r="C199" s="130"/>
      <c r="D199" s="131" t="s">
        <v>620</v>
      </c>
      <c r="E199" s="132" t="s">
        <v>546</v>
      </c>
      <c r="F199" s="133">
        <f>(227+237)/2</f>
        <v>232</v>
      </c>
      <c r="G199" s="132"/>
      <c r="H199" s="132">
        <v>298</v>
      </c>
      <c r="I199" s="134">
        <v>298</v>
      </c>
      <c r="J199" s="135" t="s">
        <v>578</v>
      </c>
      <c r="K199" s="136">
        <f t="shared" si="128"/>
        <v>66</v>
      </c>
      <c r="L199" s="137">
        <f t="shared" si="129"/>
        <v>0.28448275862068967</v>
      </c>
      <c r="M199" s="132" t="s">
        <v>548</v>
      </c>
      <c r="N199" s="138">
        <v>42823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29</v>
      </c>
      <c r="B200" s="130">
        <v>42128</v>
      </c>
      <c r="C200" s="130"/>
      <c r="D200" s="131" t="s">
        <v>621</v>
      </c>
      <c r="E200" s="132" t="s">
        <v>557</v>
      </c>
      <c r="F200" s="133">
        <v>385</v>
      </c>
      <c r="G200" s="132"/>
      <c r="H200" s="132">
        <f>212.5+331</f>
        <v>543.5</v>
      </c>
      <c r="I200" s="134">
        <v>510</v>
      </c>
      <c r="J200" s="135" t="s">
        <v>622</v>
      </c>
      <c r="K200" s="136">
        <f t="shared" si="128"/>
        <v>158.5</v>
      </c>
      <c r="L200" s="137">
        <f t="shared" si="129"/>
        <v>0.41168831168831171</v>
      </c>
      <c r="M200" s="132" t="s">
        <v>548</v>
      </c>
      <c r="N200" s="138">
        <v>42235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30</v>
      </c>
      <c r="B201" s="130">
        <v>42128</v>
      </c>
      <c r="C201" s="130"/>
      <c r="D201" s="131" t="s">
        <v>623</v>
      </c>
      <c r="E201" s="132" t="s">
        <v>557</v>
      </c>
      <c r="F201" s="133">
        <v>115.5</v>
      </c>
      <c r="G201" s="132"/>
      <c r="H201" s="132">
        <v>146</v>
      </c>
      <c r="I201" s="134">
        <v>142</v>
      </c>
      <c r="J201" s="135" t="s">
        <v>624</v>
      </c>
      <c r="K201" s="136">
        <f t="shared" si="128"/>
        <v>30.5</v>
      </c>
      <c r="L201" s="137">
        <f t="shared" si="129"/>
        <v>0.26406926406926406</v>
      </c>
      <c r="M201" s="132" t="s">
        <v>548</v>
      </c>
      <c r="N201" s="138">
        <v>42202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31</v>
      </c>
      <c r="B202" s="130">
        <v>42151</v>
      </c>
      <c r="C202" s="130"/>
      <c r="D202" s="131" t="s">
        <v>502</v>
      </c>
      <c r="E202" s="132" t="s">
        <v>557</v>
      </c>
      <c r="F202" s="133">
        <v>237.5</v>
      </c>
      <c r="G202" s="132"/>
      <c r="H202" s="132">
        <v>279.5</v>
      </c>
      <c r="I202" s="134">
        <v>278</v>
      </c>
      <c r="J202" s="135" t="s">
        <v>578</v>
      </c>
      <c r="K202" s="136">
        <f t="shared" si="128"/>
        <v>42</v>
      </c>
      <c r="L202" s="137">
        <f t="shared" si="129"/>
        <v>0.17684210526315788</v>
      </c>
      <c r="M202" s="132" t="s">
        <v>548</v>
      </c>
      <c r="N202" s="138">
        <v>42222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32</v>
      </c>
      <c r="B203" s="130">
        <v>42174</v>
      </c>
      <c r="C203" s="130"/>
      <c r="D203" s="131" t="s">
        <v>596</v>
      </c>
      <c r="E203" s="132" t="s">
        <v>546</v>
      </c>
      <c r="F203" s="133">
        <v>340</v>
      </c>
      <c r="G203" s="132"/>
      <c r="H203" s="132">
        <v>448</v>
      </c>
      <c r="I203" s="134">
        <v>448</v>
      </c>
      <c r="J203" s="135" t="s">
        <v>578</v>
      </c>
      <c r="K203" s="136">
        <f t="shared" si="128"/>
        <v>108</v>
      </c>
      <c r="L203" s="137">
        <f t="shared" si="129"/>
        <v>0.31764705882352939</v>
      </c>
      <c r="M203" s="132" t="s">
        <v>548</v>
      </c>
      <c r="N203" s="138">
        <v>43018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33</v>
      </c>
      <c r="B204" s="130">
        <v>42191</v>
      </c>
      <c r="C204" s="130"/>
      <c r="D204" s="131" t="s">
        <v>625</v>
      </c>
      <c r="E204" s="132" t="s">
        <v>546</v>
      </c>
      <c r="F204" s="133">
        <v>390</v>
      </c>
      <c r="G204" s="132"/>
      <c r="H204" s="132">
        <v>460</v>
      </c>
      <c r="I204" s="134">
        <v>460</v>
      </c>
      <c r="J204" s="135" t="s">
        <v>578</v>
      </c>
      <c r="K204" s="136">
        <f t="shared" ref="K204:K224" si="130">H204-F204</f>
        <v>70</v>
      </c>
      <c r="L204" s="137">
        <f t="shared" ref="L204:L224" si="131">K204/F204</f>
        <v>0.17948717948717949</v>
      </c>
      <c r="M204" s="132" t="s">
        <v>548</v>
      </c>
      <c r="N204" s="138">
        <v>42478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39">
        <v>34</v>
      </c>
      <c r="B205" s="140">
        <v>42195</v>
      </c>
      <c r="C205" s="140"/>
      <c r="D205" s="141" t="s">
        <v>626</v>
      </c>
      <c r="E205" s="142" t="s">
        <v>546</v>
      </c>
      <c r="F205" s="143">
        <v>122.5</v>
      </c>
      <c r="G205" s="143"/>
      <c r="H205" s="144">
        <v>61</v>
      </c>
      <c r="I205" s="144">
        <v>172</v>
      </c>
      <c r="J205" s="145" t="s">
        <v>627</v>
      </c>
      <c r="K205" s="146">
        <f t="shared" si="130"/>
        <v>-61.5</v>
      </c>
      <c r="L205" s="147">
        <f t="shared" si="131"/>
        <v>-0.50204081632653064</v>
      </c>
      <c r="M205" s="143" t="s">
        <v>558</v>
      </c>
      <c r="N205" s="140">
        <v>43333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35</v>
      </c>
      <c r="B206" s="130">
        <v>42219</v>
      </c>
      <c r="C206" s="130"/>
      <c r="D206" s="131" t="s">
        <v>628</v>
      </c>
      <c r="E206" s="132" t="s">
        <v>546</v>
      </c>
      <c r="F206" s="133">
        <v>297.5</v>
      </c>
      <c r="G206" s="132"/>
      <c r="H206" s="132">
        <v>350</v>
      </c>
      <c r="I206" s="134">
        <v>360</v>
      </c>
      <c r="J206" s="135" t="s">
        <v>629</v>
      </c>
      <c r="K206" s="136">
        <f t="shared" si="130"/>
        <v>52.5</v>
      </c>
      <c r="L206" s="137">
        <f t="shared" si="131"/>
        <v>0.17647058823529413</v>
      </c>
      <c r="M206" s="132" t="s">
        <v>548</v>
      </c>
      <c r="N206" s="138">
        <v>42232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36</v>
      </c>
      <c r="B207" s="130">
        <v>42219</v>
      </c>
      <c r="C207" s="130"/>
      <c r="D207" s="131" t="s">
        <v>630</v>
      </c>
      <c r="E207" s="132" t="s">
        <v>546</v>
      </c>
      <c r="F207" s="133">
        <v>115.5</v>
      </c>
      <c r="G207" s="132"/>
      <c r="H207" s="132">
        <v>149</v>
      </c>
      <c r="I207" s="134">
        <v>140</v>
      </c>
      <c r="J207" s="135" t="s">
        <v>631</v>
      </c>
      <c r="K207" s="136">
        <f t="shared" si="130"/>
        <v>33.5</v>
      </c>
      <c r="L207" s="137">
        <f t="shared" si="131"/>
        <v>0.29004329004329005</v>
      </c>
      <c r="M207" s="132" t="s">
        <v>548</v>
      </c>
      <c r="N207" s="138">
        <v>42740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37</v>
      </c>
      <c r="B208" s="130">
        <v>42251</v>
      </c>
      <c r="C208" s="130"/>
      <c r="D208" s="131" t="s">
        <v>502</v>
      </c>
      <c r="E208" s="132" t="s">
        <v>546</v>
      </c>
      <c r="F208" s="133">
        <v>226</v>
      </c>
      <c r="G208" s="132"/>
      <c r="H208" s="132">
        <v>292</v>
      </c>
      <c r="I208" s="134">
        <v>292</v>
      </c>
      <c r="J208" s="135" t="s">
        <v>632</v>
      </c>
      <c r="K208" s="136">
        <f t="shared" si="130"/>
        <v>66</v>
      </c>
      <c r="L208" s="137">
        <f t="shared" si="131"/>
        <v>0.29203539823008851</v>
      </c>
      <c r="M208" s="132" t="s">
        <v>548</v>
      </c>
      <c r="N208" s="138">
        <v>42286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38</v>
      </c>
      <c r="B209" s="130">
        <v>42254</v>
      </c>
      <c r="C209" s="130"/>
      <c r="D209" s="131" t="s">
        <v>620</v>
      </c>
      <c r="E209" s="132" t="s">
        <v>546</v>
      </c>
      <c r="F209" s="133">
        <v>232.5</v>
      </c>
      <c r="G209" s="132"/>
      <c r="H209" s="132">
        <v>312.5</v>
      </c>
      <c r="I209" s="134">
        <v>310</v>
      </c>
      <c r="J209" s="135" t="s">
        <v>578</v>
      </c>
      <c r="K209" s="136">
        <f t="shared" si="130"/>
        <v>80</v>
      </c>
      <c r="L209" s="137">
        <f t="shared" si="131"/>
        <v>0.34408602150537637</v>
      </c>
      <c r="M209" s="132" t="s">
        <v>548</v>
      </c>
      <c r="N209" s="138">
        <v>42823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29">
        <v>39</v>
      </c>
      <c r="B210" s="130">
        <v>42268</v>
      </c>
      <c r="C210" s="130"/>
      <c r="D210" s="131" t="s">
        <v>633</v>
      </c>
      <c r="E210" s="132" t="s">
        <v>546</v>
      </c>
      <c r="F210" s="133">
        <v>196.5</v>
      </c>
      <c r="G210" s="132"/>
      <c r="H210" s="132">
        <v>238</v>
      </c>
      <c r="I210" s="134">
        <v>238</v>
      </c>
      <c r="J210" s="135" t="s">
        <v>632</v>
      </c>
      <c r="K210" s="136">
        <f t="shared" si="130"/>
        <v>41.5</v>
      </c>
      <c r="L210" s="137">
        <f t="shared" si="131"/>
        <v>0.21119592875318066</v>
      </c>
      <c r="M210" s="132" t="s">
        <v>548</v>
      </c>
      <c r="N210" s="138">
        <v>42291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40</v>
      </c>
      <c r="B211" s="130">
        <v>42271</v>
      </c>
      <c r="C211" s="130"/>
      <c r="D211" s="131" t="s">
        <v>576</v>
      </c>
      <c r="E211" s="132" t="s">
        <v>546</v>
      </c>
      <c r="F211" s="133">
        <v>65</v>
      </c>
      <c r="G211" s="132"/>
      <c r="H211" s="132">
        <v>82</v>
      </c>
      <c r="I211" s="134">
        <v>82</v>
      </c>
      <c r="J211" s="135" t="s">
        <v>632</v>
      </c>
      <c r="K211" s="136">
        <f t="shared" si="130"/>
        <v>17</v>
      </c>
      <c r="L211" s="137">
        <f t="shared" si="131"/>
        <v>0.26153846153846155</v>
      </c>
      <c r="M211" s="132" t="s">
        <v>548</v>
      </c>
      <c r="N211" s="138">
        <v>42578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41</v>
      </c>
      <c r="B212" s="130">
        <v>42291</v>
      </c>
      <c r="C212" s="130"/>
      <c r="D212" s="131" t="s">
        <v>634</v>
      </c>
      <c r="E212" s="132" t="s">
        <v>546</v>
      </c>
      <c r="F212" s="133">
        <v>144</v>
      </c>
      <c r="G212" s="132"/>
      <c r="H212" s="132">
        <v>182.5</v>
      </c>
      <c r="I212" s="134">
        <v>181</v>
      </c>
      <c r="J212" s="135" t="s">
        <v>632</v>
      </c>
      <c r="K212" s="136">
        <f t="shared" si="130"/>
        <v>38.5</v>
      </c>
      <c r="L212" s="137">
        <f t="shared" si="131"/>
        <v>0.2673611111111111</v>
      </c>
      <c r="M212" s="132" t="s">
        <v>548</v>
      </c>
      <c r="N212" s="138">
        <v>42817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42</v>
      </c>
      <c r="B213" s="130">
        <v>42291</v>
      </c>
      <c r="C213" s="130"/>
      <c r="D213" s="131" t="s">
        <v>635</v>
      </c>
      <c r="E213" s="132" t="s">
        <v>546</v>
      </c>
      <c r="F213" s="133">
        <v>264</v>
      </c>
      <c r="G213" s="132"/>
      <c r="H213" s="132">
        <v>311</v>
      </c>
      <c r="I213" s="134">
        <v>311</v>
      </c>
      <c r="J213" s="135" t="s">
        <v>632</v>
      </c>
      <c r="K213" s="136">
        <f t="shared" si="130"/>
        <v>47</v>
      </c>
      <c r="L213" s="137">
        <f t="shared" si="131"/>
        <v>0.17803030303030304</v>
      </c>
      <c r="M213" s="132" t="s">
        <v>548</v>
      </c>
      <c r="N213" s="138">
        <v>42604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43</v>
      </c>
      <c r="B214" s="130">
        <v>42318</v>
      </c>
      <c r="C214" s="130"/>
      <c r="D214" s="131" t="s">
        <v>636</v>
      </c>
      <c r="E214" s="132" t="s">
        <v>557</v>
      </c>
      <c r="F214" s="133">
        <v>549.5</v>
      </c>
      <c r="G214" s="132"/>
      <c r="H214" s="132">
        <v>630</v>
      </c>
      <c r="I214" s="134">
        <v>630</v>
      </c>
      <c r="J214" s="135" t="s">
        <v>632</v>
      </c>
      <c r="K214" s="136">
        <f t="shared" si="130"/>
        <v>80.5</v>
      </c>
      <c r="L214" s="137">
        <f t="shared" si="131"/>
        <v>0.1464968152866242</v>
      </c>
      <c r="M214" s="132" t="s">
        <v>548</v>
      </c>
      <c r="N214" s="138">
        <v>42419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44</v>
      </c>
      <c r="B215" s="130">
        <v>42342</v>
      </c>
      <c r="C215" s="130"/>
      <c r="D215" s="131" t="s">
        <v>637</v>
      </c>
      <c r="E215" s="132" t="s">
        <v>546</v>
      </c>
      <c r="F215" s="133">
        <v>1027.5</v>
      </c>
      <c r="G215" s="132"/>
      <c r="H215" s="132">
        <v>1315</v>
      </c>
      <c r="I215" s="134">
        <v>1250</v>
      </c>
      <c r="J215" s="135" t="s">
        <v>632</v>
      </c>
      <c r="K215" s="136">
        <f t="shared" si="130"/>
        <v>287.5</v>
      </c>
      <c r="L215" s="137">
        <f t="shared" si="131"/>
        <v>0.27980535279805352</v>
      </c>
      <c r="M215" s="132" t="s">
        <v>548</v>
      </c>
      <c r="N215" s="138">
        <v>43244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29">
        <v>45</v>
      </c>
      <c r="B216" s="130">
        <v>42367</v>
      </c>
      <c r="C216" s="130"/>
      <c r="D216" s="131" t="s">
        <v>638</v>
      </c>
      <c r="E216" s="132" t="s">
        <v>546</v>
      </c>
      <c r="F216" s="133">
        <v>465</v>
      </c>
      <c r="G216" s="132"/>
      <c r="H216" s="132">
        <v>540</v>
      </c>
      <c r="I216" s="134">
        <v>540</v>
      </c>
      <c r="J216" s="135" t="s">
        <v>632</v>
      </c>
      <c r="K216" s="136">
        <f t="shared" si="130"/>
        <v>75</v>
      </c>
      <c r="L216" s="137">
        <f t="shared" si="131"/>
        <v>0.16129032258064516</v>
      </c>
      <c r="M216" s="132" t="s">
        <v>548</v>
      </c>
      <c r="N216" s="138">
        <v>42530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46</v>
      </c>
      <c r="B217" s="130">
        <v>42380</v>
      </c>
      <c r="C217" s="130"/>
      <c r="D217" s="131" t="s">
        <v>388</v>
      </c>
      <c r="E217" s="132" t="s">
        <v>557</v>
      </c>
      <c r="F217" s="133">
        <v>81</v>
      </c>
      <c r="G217" s="132"/>
      <c r="H217" s="132">
        <v>110</v>
      </c>
      <c r="I217" s="134">
        <v>110</v>
      </c>
      <c r="J217" s="135" t="s">
        <v>632</v>
      </c>
      <c r="K217" s="136">
        <f t="shared" si="130"/>
        <v>29</v>
      </c>
      <c r="L217" s="137">
        <f t="shared" si="131"/>
        <v>0.35802469135802467</v>
      </c>
      <c r="M217" s="132" t="s">
        <v>548</v>
      </c>
      <c r="N217" s="138">
        <v>42745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47</v>
      </c>
      <c r="B218" s="130">
        <v>42382</v>
      </c>
      <c r="C218" s="130"/>
      <c r="D218" s="131" t="s">
        <v>639</v>
      </c>
      <c r="E218" s="132" t="s">
        <v>557</v>
      </c>
      <c r="F218" s="133">
        <v>417.5</v>
      </c>
      <c r="G218" s="132"/>
      <c r="H218" s="132">
        <v>547</v>
      </c>
      <c r="I218" s="134">
        <v>535</v>
      </c>
      <c r="J218" s="135" t="s">
        <v>632</v>
      </c>
      <c r="K218" s="136">
        <f t="shared" si="130"/>
        <v>129.5</v>
      </c>
      <c r="L218" s="137">
        <f t="shared" si="131"/>
        <v>0.31017964071856285</v>
      </c>
      <c r="M218" s="132" t="s">
        <v>548</v>
      </c>
      <c r="N218" s="138">
        <v>42578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48</v>
      </c>
      <c r="B219" s="130">
        <v>42408</v>
      </c>
      <c r="C219" s="130"/>
      <c r="D219" s="131" t="s">
        <v>640</v>
      </c>
      <c r="E219" s="132" t="s">
        <v>546</v>
      </c>
      <c r="F219" s="133">
        <v>650</v>
      </c>
      <c r="G219" s="132"/>
      <c r="H219" s="132">
        <v>800</v>
      </c>
      <c r="I219" s="134">
        <v>800</v>
      </c>
      <c r="J219" s="135" t="s">
        <v>632</v>
      </c>
      <c r="K219" s="136">
        <f t="shared" si="130"/>
        <v>150</v>
      </c>
      <c r="L219" s="137">
        <f t="shared" si="131"/>
        <v>0.23076923076923078</v>
      </c>
      <c r="M219" s="132" t="s">
        <v>548</v>
      </c>
      <c r="N219" s="138">
        <v>43154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49</v>
      </c>
      <c r="B220" s="130">
        <v>42433</v>
      </c>
      <c r="C220" s="130"/>
      <c r="D220" s="131" t="s">
        <v>232</v>
      </c>
      <c r="E220" s="132" t="s">
        <v>546</v>
      </c>
      <c r="F220" s="133">
        <v>437.5</v>
      </c>
      <c r="G220" s="132"/>
      <c r="H220" s="132">
        <v>504.5</v>
      </c>
      <c r="I220" s="134">
        <v>522</v>
      </c>
      <c r="J220" s="135" t="s">
        <v>641</v>
      </c>
      <c r="K220" s="136">
        <f t="shared" si="130"/>
        <v>67</v>
      </c>
      <c r="L220" s="137">
        <f t="shared" si="131"/>
        <v>0.15314285714285714</v>
      </c>
      <c r="M220" s="132" t="s">
        <v>548</v>
      </c>
      <c r="N220" s="138">
        <v>42480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29">
        <v>50</v>
      </c>
      <c r="B221" s="130">
        <v>42438</v>
      </c>
      <c r="C221" s="130"/>
      <c r="D221" s="131" t="s">
        <v>642</v>
      </c>
      <c r="E221" s="132" t="s">
        <v>546</v>
      </c>
      <c r="F221" s="133">
        <v>189.5</v>
      </c>
      <c r="G221" s="132"/>
      <c r="H221" s="132">
        <v>218</v>
      </c>
      <c r="I221" s="134">
        <v>218</v>
      </c>
      <c r="J221" s="135" t="s">
        <v>632</v>
      </c>
      <c r="K221" s="136">
        <f t="shared" si="130"/>
        <v>28.5</v>
      </c>
      <c r="L221" s="137">
        <f t="shared" si="131"/>
        <v>0.15039577836411611</v>
      </c>
      <c r="M221" s="132" t="s">
        <v>548</v>
      </c>
      <c r="N221" s="138">
        <v>43034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39">
        <v>51</v>
      </c>
      <c r="B222" s="140">
        <v>42471</v>
      </c>
      <c r="C222" s="140"/>
      <c r="D222" s="148" t="s">
        <v>643</v>
      </c>
      <c r="E222" s="143" t="s">
        <v>546</v>
      </c>
      <c r="F222" s="143">
        <v>36.5</v>
      </c>
      <c r="G222" s="144"/>
      <c r="H222" s="144">
        <v>15.85</v>
      </c>
      <c r="I222" s="144">
        <v>60</v>
      </c>
      <c r="J222" s="145" t="s">
        <v>644</v>
      </c>
      <c r="K222" s="146">
        <f t="shared" si="130"/>
        <v>-20.65</v>
      </c>
      <c r="L222" s="147">
        <f t="shared" si="131"/>
        <v>-0.5657534246575342</v>
      </c>
      <c r="M222" s="143" t="s">
        <v>558</v>
      </c>
      <c r="N222" s="151">
        <v>43627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29">
        <v>52</v>
      </c>
      <c r="B223" s="130">
        <v>42472</v>
      </c>
      <c r="C223" s="130"/>
      <c r="D223" s="131" t="s">
        <v>645</v>
      </c>
      <c r="E223" s="132" t="s">
        <v>546</v>
      </c>
      <c r="F223" s="133">
        <v>93</v>
      </c>
      <c r="G223" s="132"/>
      <c r="H223" s="132">
        <v>149</v>
      </c>
      <c r="I223" s="134">
        <v>140</v>
      </c>
      <c r="J223" s="135" t="s">
        <v>646</v>
      </c>
      <c r="K223" s="136">
        <f t="shared" si="130"/>
        <v>56</v>
      </c>
      <c r="L223" s="137">
        <f t="shared" si="131"/>
        <v>0.60215053763440862</v>
      </c>
      <c r="M223" s="132" t="s">
        <v>548</v>
      </c>
      <c r="N223" s="138">
        <v>42740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29">
        <v>53</v>
      </c>
      <c r="B224" s="130">
        <v>42472</v>
      </c>
      <c r="C224" s="130"/>
      <c r="D224" s="131" t="s">
        <v>647</v>
      </c>
      <c r="E224" s="132" t="s">
        <v>546</v>
      </c>
      <c r="F224" s="133">
        <v>130</v>
      </c>
      <c r="G224" s="132"/>
      <c r="H224" s="132">
        <v>150</v>
      </c>
      <c r="I224" s="134" t="s">
        <v>648</v>
      </c>
      <c r="J224" s="135" t="s">
        <v>632</v>
      </c>
      <c r="K224" s="136">
        <f t="shared" si="130"/>
        <v>20</v>
      </c>
      <c r="L224" s="137">
        <f t="shared" si="131"/>
        <v>0.15384615384615385</v>
      </c>
      <c r="M224" s="132" t="s">
        <v>548</v>
      </c>
      <c r="N224" s="138">
        <v>42564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54</v>
      </c>
      <c r="B225" s="130">
        <v>42473</v>
      </c>
      <c r="C225" s="130"/>
      <c r="D225" s="131" t="s">
        <v>649</v>
      </c>
      <c r="E225" s="132" t="s">
        <v>546</v>
      </c>
      <c r="F225" s="133">
        <v>196</v>
      </c>
      <c r="G225" s="132"/>
      <c r="H225" s="132">
        <v>299</v>
      </c>
      <c r="I225" s="134">
        <v>299</v>
      </c>
      <c r="J225" s="135" t="s">
        <v>632</v>
      </c>
      <c r="K225" s="136">
        <v>103</v>
      </c>
      <c r="L225" s="137">
        <v>0.52551020408163296</v>
      </c>
      <c r="M225" s="132" t="s">
        <v>548</v>
      </c>
      <c r="N225" s="138">
        <v>42620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9">
        <v>55</v>
      </c>
      <c r="B226" s="130">
        <v>42473</v>
      </c>
      <c r="C226" s="130"/>
      <c r="D226" s="131" t="s">
        <v>650</v>
      </c>
      <c r="E226" s="132" t="s">
        <v>546</v>
      </c>
      <c r="F226" s="133">
        <v>88</v>
      </c>
      <c r="G226" s="132"/>
      <c r="H226" s="132">
        <v>103</v>
      </c>
      <c r="I226" s="134">
        <v>103</v>
      </c>
      <c r="J226" s="135" t="s">
        <v>632</v>
      </c>
      <c r="K226" s="136">
        <v>15</v>
      </c>
      <c r="L226" s="137">
        <v>0.170454545454545</v>
      </c>
      <c r="M226" s="132" t="s">
        <v>548</v>
      </c>
      <c r="N226" s="138">
        <v>42530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9">
        <v>56</v>
      </c>
      <c r="B227" s="130">
        <v>42492</v>
      </c>
      <c r="C227" s="130"/>
      <c r="D227" s="131" t="s">
        <v>651</v>
      </c>
      <c r="E227" s="132" t="s">
        <v>546</v>
      </c>
      <c r="F227" s="133">
        <v>127.5</v>
      </c>
      <c r="G227" s="132"/>
      <c r="H227" s="132">
        <v>148</v>
      </c>
      <c r="I227" s="134" t="s">
        <v>652</v>
      </c>
      <c r="J227" s="135" t="s">
        <v>632</v>
      </c>
      <c r="K227" s="136">
        <f>H227-F227</f>
        <v>20.5</v>
      </c>
      <c r="L227" s="137">
        <f>K227/F227</f>
        <v>0.16078431372549021</v>
      </c>
      <c r="M227" s="132" t="s">
        <v>548</v>
      </c>
      <c r="N227" s="138">
        <v>42564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9">
        <v>57</v>
      </c>
      <c r="B228" s="130">
        <v>42493</v>
      </c>
      <c r="C228" s="130"/>
      <c r="D228" s="131" t="s">
        <v>653</v>
      </c>
      <c r="E228" s="132" t="s">
        <v>546</v>
      </c>
      <c r="F228" s="133">
        <v>675</v>
      </c>
      <c r="G228" s="132"/>
      <c r="H228" s="132">
        <v>815</v>
      </c>
      <c r="I228" s="134" t="s">
        <v>654</v>
      </c>
      <c r="J228" s="135" t="s">
        <v>632</v>
      </c>
      <c r="K228" s="136">
        <f>H228-F228</f>
        <v>140</v>
      </c>
      <c r="L228" s="137">
        <f>K228/F228</f>
        <v>0.2074074074074074</v>
      </c>
      <c r="M228" s="132" t="s">
        <v>548</v>
      </c>
      <c r="N228" s="138">
        <v>43154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39">
        <v>58</v>
      </c>
      <c r="B229" s="140">
        <v>42522</v>
      </c>
      <c r="C229" s="140"/>
      <c r="D229" s="141" t="s">
        <v>655</v>
      </c>
      <c r="E229" s="142" t="s">
        <v>546</v>
      </c>
      <c r="F229" s="143">
        <v>500</v>
      </c>
      <c r="G229" s="143"/>
      <c r="H229" s="144">
        <v>232.5</v>
      </c>
      <c r="I229" s="144" t="s">
        <v>656</v>
      </c>
      <c r="J229" s="145" t="s">
        <v>657</v>
      </c>
      <c r="K229" s="146">
        <f>H229-F229</f>
        <v>-267.5</v>
      </c>
      <c r="L229" s="147">
        <f>K229/F229</f>
        <v>-0.53500000000000003</v>
      </c>
      <c r="M229" s="143" t="s">
        <v>558</v>
      </c>
      <c r="N229" s="140">
        <v>43735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59</v>
      </c>
      <c r="B230" s="130">
        <v>42527</v>
      </c>
      <c r="C230" s="130"/>
      <c r="D230" s="131" t="s">
        <v>504</v>
      </c>
      <c r="E230" s="132" t="s">
        <v>546</v>
      </c>
      <c r="F230" s="133">
        <v>110</v>
      </c>
      <c r="G230" s="132"/>
      <c r="H230" s="132">
        <v>126.5</v>
      </c>
      <c r="I230" s="134">
        <v>125</v>
      </c>
      <c r="J230" s="135" t="s">
        <v>584</v>
      </c>
      <c r="K230" s="136">
        <f>H230-F230</f>
        <v>16.5</v>
      </c>
      <c r="L230" s="137">
        <f>K230/F230</f>
        <v>0.15</v>
      </c>
      <c r="M230" s="132" t="s">
        <v>548</v>
      </c>
      <c r="N230" s="138">
        <v>42552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29">
        <v>60</v>
      </c>
      <c r="B231" s="130">
        <v>42538</v>
      </c>
      <c r="C231" s="130"/>
      <c r="D231" s="131" t="s">
        <v>658</v>
      </c>
      <c r="E231" s="132" t="s">
        <v>546</v>
      </c>
      <c r="F231" s="133">
        <v>44</v>
      </c>
      <c r="G231" s="132"/>
      <c r="H231" s="132">
        <v>69.5</v>
      </c>
      <c r="I231" s="134">
        <v>69.5</v>
      </c>
      <c r="J231" s="135" t="s">
        <v>659</v>
      </c>
      <c r="K231" s="136">
        <f>H231-F231</f>
        <v>25.5</v>
      </c>
      <c r="L231" s="137">
        <f>K231/F231</f>
        <v>0.57954545454545459</v>
      </c>
      <c r="M231" s="132" t="s">
        <v>548</v>
      </c>
      <c r="N231" s="138">
        <v>42977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29">
        <v>61</v>
      </c>
      <c r="B232" s="130">
        <v>42549</v>
      </c>
      <c r="C232" s="130"/>
      <c r="D232" s="131" t="s">
        <v>660</v>
      </c>
      <c r="E232" s="132" t="s">
        <v>546</v>
      </c>
      <c r="F232" s="133">
        <v>262.5</v>
      </c>
      <c r="G232" s="132"/>
      <c r="H232" s="132">
        <v>340</v>
      </c>
      <c r="I232" s="134">
        <v>333</v>
      </c>
      <c r="J232" s="135" t="s">
        <v>661</v>
      </c>
      <c r="K232" s="136">
        <v>77.5</v>
      </c>
      <c r="L232" s="137">
        <v>0.29523809523809502</v>
      </c>
      <c r="M232" s="132" t="s">
        <v>548</v>
      </c>
      <c r="N232" s="138">
        <v>43017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29">
        <v>62</v>
      </c>
      <c r="B233" s="130">
        <v>42549</v>
      </c>
      <c r="C233" s="130"/>
      <c r="D233" s="131" t="s">
        <v>662</v>
      </c>
      <c r="E233" s="132" t="s">
        <v>546</v>
      </c>
      <c r="F233" s="133">
        <v>840</v>
      </c>
      <c r="G233" s="132"/>
      <c r="H233" s="132">
        <v>1230</v>
      </c>
      <c r="I233" s="134">
        <v>1230</v>
      </c>
      <c r="J233" s="135" t="s">
        <v>632</v>
      </c>
      <c r="K233" s="136">
        <v>390</v>
      </c>
      <c r="L233" s="137">
        <v>0.46428571428571402</v>
      </c>
      <c r="M233" s="132" t="s">
        <v>548</v>
      </c>
      <c r="N233" s="138">
        <v>42649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52">
        <v>63</v>
      </c>
      <c r="B234" s="153">
        <v>42556</v>
      </c>
      <c r="C234" s="153"/>
      <c r="D234" s="154" t="s">
        <v>663</v>
      </c>
      <c r="E234" s="155" t="s">
        <v>546</v>
      </c>
      <c r="F234" s="155">
        <v>395</v>
      </c>
      <c r="G234" s="156"/>
      <c r="H234" s="156">
        <f>(468.5+342.5)/2</f>
        <v>405.5</v>
      </c>
      <c r="I234" s="156">
        <v>510</v>
      </c>
      <c r="J234" s="157" t="s">
        <v>664</v>
      </c>
      <c r="K234" s="158">
        <f t="shared" ref="K234:K240" si="132">H234-F234</f>
        <v>10.5</v>
      </c>
      <c r="L234" s="159">
        <f t="shared" ref="L234:L240" si="133">K234/F234</f>
        <v>2.6582278481012658E-2</v>
      </c>
      <c r="M234" s="155" t="s">
        <v>565</v>
      </c>
      <c r="N234" s="153">
        <v>43606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39">
        <v>64</v>
      </c>
      <c r="B235" s="140">
        <v>42584</v>
      </c>
      <c r="C235" s="140"/>
      <c r="D235" s="141" t="s">
        <v>665</v>
      </c>
      <c r="E235" s="142" t="s">
        <v>557</v>
      </c>
      <c r="F235" s="143">
        <f>169.5-12.8</f>
        <v>156.69999999999999</v>
      </c>
      <c r="G235" s="143"/>
      <c r="H235" s="144">
        <v>77</v>
      </c>
      <c r="I235" s="144" t="s">
        <v>666</v>
      </c>
      <c r="J235" s="145" t="s">
        <v>667</v>
      </c>
      <c r="K235" s="146">
        <f t="shared" si="132"/>
        <v>-79.699999999999989</v>
      </c>
      <c r="L235" s="147">
        <f t="shared" si="133"/>
        <v>-0.50861518825781749</v>
      </c>
      <c r="M235" s="143" t="s">
        <v>558</v>
      </c>
      <c r="N235" s="140">
        <v>43522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39">
        <v>65</v>
      </c>
      <c r="B236" s="140">
        <v>42586</v>
      </c>
      <c r="C236" s="140"/>
      <c r="D236" s="141" t="s">
        <v>668</v>
      </c>
      <c r="E236" s="142" t="s">
        <v>546</v>
      </c>
      <c r="F236" s="143">
        <v>400</v>
      </c>
      <c r="G236" s="143"/>
      <c r="H236" s="144">
        <v>305</v>
      </c>
      <c r="I236" s="144">
        <v>475</v>
      </c>
      <c r="J236" s="145" t="s">
        <v>669</v>
      </c>
      <c r="K236" s="146">
        <f t="shared" si="132"/>
        <v>-95</v>
      </c>
      <c r="L236" s="147">
        <f t="shared" si="133"/>
        <v>-0.23749999999999999</v>
      </c>
      <c r="M236" s="143" t="s">
        <v>558</v>
      </c>
      <c r="N236" s="140">
        <v>43606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29">
        <v>66</v>
      </c>
      <c r="B237" s="130">
        <v>42593</v>
      </c>
      <c r="C237" s="130"/>
      <c r="D237" s="131" t="s">
        <v>670</v>
      </c>
      <c r="E237" s="132" t="s">
        <v>546</v>
      </c>
      <c r="F237" s="133">
        <v>86.5</v>
      </c>
      <c r="G237" s="132"/>
      <c r="H237" s="132">
        <v>130</v>
      </c>
      <c r="I237" s="134">
        <v>130</v>
      </c>
      <c r="J237" s="135" t="s">
        <v>671</v>
      </c>
      <c r="K237" s="136">
        <f t="shared" si="132"/>
        <v>43.5</v>
      </c>
      <c r="L237" s="137">
        <f t="shared" si="133"/>
        <v>0.50289017341040465</v>
      </c>
      <c r="M237" s="132" t="s">
        <v>548</v>
      </c>
      <c r="N237" s="138">
        <v>43091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39">
        <v>67</v>
      </c>
      <c r="B238" s="140">
        <v>42600</v>
      </c>
      <c r="C238" s="140"/>
      <c r="D238" s="141" t="s">
        <v>119</v>
      </c>
      <c r="E238" s="142" t="s">
        <v>546</v>
      </c>
      <c r="F238" s="143">
        <v>133.5</v>
      </c>
      <c r="G238" s="143"/>
      <c r="H238" s="144">
        <v>126.5</v>
      </c>
      <c r="I238" s="144">
        <v>178</v>
      </c>
      <c r="J238" s="145" t="s">
        <v>672</v>
      </c>
      <c r="K238" s="146">
        <f t="shared" si="132"/>
        <v>-7</v>
      </c>
      <c r="L238" s="147">
        <f t="shared" si="133"/>
        <v>-5.2434456928838954E-2</v>
      </c>
      <c r="M238" s="143" t="s">
        <v>558</v>
      </c>
      <c r="N238" s="140">
        <v>42615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29">
        <v>68</v>
      </c>
      <c r="B239" s="130">
        <v>42613</v>
      </c>
      <c r="C239" s="130"/>
      <c r="D239" s="131" t="s">
        <v>673</v>
      </c>
      <c r="E239" s="132" t="s">
        <v>546</v>
      </c>
      <c r="F239" s="133">
        <v>560</v>
      </c>
      <c r="G239" s="132"/>
      <c r="H239" s="132">
        <v>725</v>
      </c>
      <c r="I239" s="134">
        <v>725</v>
      </c>
      <c r="J239" s="135" t="s">
        <v>578</v>
      </c>
      <c r="K239" s="136">
        <f t="shared" si="132"/>
        <v>165</v>
      </c>
      <c r="L239" s="137">
        <f t="shared" si="133"/>
        <v>0.29464285714285715</v>
      </c>
      <c r="M239" s="132" t="s">
        <v>548</v>
      </c>
      <c r="N239" s="138">
        <v>42456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29">
        <v>69</v>
      </c>
      <c r="B240" s="130">
        <v>42614</v>
      </c>
      <c r="C240" s="130"/>
      <c r="D240" s="131" t="s">
        <v>674</v>
      </c>
      <c r="E240" s="132" t="s">
        <v>546</v>
      </c>
      <c r="F240" s="133">
        <v>160.5</v>
      </c>
      <c r="G240" s="132"/>
      <c r="H240" s="132">
        <v>210</v>
      </c>
      <c r="I240" s="134">
        <v>210</v>
      </c>
      <c r="J240" s="135" t="s">
        <v>578</v>
      </c>
      <c r="K240" s="136">
        <f t="shared" si="132"/>
        <v>49.5</v>
      </c>
      <c r="L240" s="137">
        <f t="shared" si="133"/>
        <v>0.30841121495327101</v>
      </c>
      <c r="M240" s="132" t="s">
        <v>548</v>
      </c>
      <c r="N240" s="138">
        <v>42871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29">
        <v>70</v>
      </c>
      <c r="B241" s="130">
        <v>42646</v>
      </c>
      <c r="C241" s="130"/>
      <c r="D241" s="131" t="s">
        <v>397</v>
      </c>
      <c r="E241" s="132" t="s">
        <v>546</v>
      </c>
      <c r="F241" s="133">
        <v>430</v>
      </c>
      <c r="G241" s="132"/>
      <c r="H241" s="132">
        <v>596</v>
      </c>
      <c r="I241" s="134">
        <v>575</v>
      </c>
      <c r="J241" s="135" t="s">
        <v>675</v>
      </c>
      <c r="K241" s="136">
        <v>166</v>
      </c>
      <c r="L241" s="137">
        <v>0.38604651162790699</v>
      </c>
      <c r="M241" s="132" t="s">
        <v>548</v>
      </c>
      <c r="N241" s="138">
        <v>42769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29">
        <v>71</v>
      </c>
      <c r="B242" s="130">
        <v>42657</v>
      </c>
      <c r="C242" s="130"/>
      <c r="D242" s="131" t="s">
        <v>676</v>
      </c>
      <c r="E242" s="132" t="s">
        <v>546</v>
      </c>
      <c r="F242" s="133">
        <v>280</v>
      </c>
      <c r="G242" s="132"/>
      <c r="H242" s="132">
        <v>345</v>
      </c>
      <c r="I242" s="134">
        <v>345</v>
      </c>
      <c r="J242" s="135" t="s">
        <v>578</v>
      </c>
      <c r="K242" s="136">
        <f t="shared" ref="K242:K247" si="134">H242-F242</f>
        <v>65</v>
      </c>
      <c r="L242" s="137">
        <f>K242/F242</f>
        <v>0.23214285714285715</v>
      </c>
      <c r="M242" s="132" t="s">
        <v>548</v>
      </c>
      <c r="N242" s="138">
        <v>42814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29">
        <v>72</v>
      </c>
      <c r="B243" s="130">
        <v>42657</v>
      </c>
      <c r="C243" s="130"/>
      <c r="D243" s="131" t="s">
        <v>677</v>
      </c>
      <c r="E243" s="132" t="s">
        <v>546</v>
      </c>
      <c r="F243" s="133">
        <v>245</v>
      </c>
      <c r="G243" s="132"/>
      <c r="H243" s="132">
        <v>325.5</v>
      </c>
      <c r="I243" s="134">
        <v>330</v>
      </c>
      <c r="J243" s="135" t="s">
        <v>678</v>
      </c>
      <c r="K243" s="136">
        <f t="shared" si="134"/>
        <v>80.5</v>
      </c>
      <c r="L243" s="137">
        <f>K243/F243</f>
        <v>0.32857142857142857</v>
      </c>
      <c r="M243" s="132" t="s">
        <v>548</v>
      </c>
      <c r="N243" s="138">
        <v>42769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29">
        <v>73</v>
      </c>
      <c r="B244" s="130">
        <v>42660</v>
      </c>
      <c r="C244" s="130"/>
      <c r="D244" s="131" t="s">
        <v>679</v>
      </c>
      <c r="E244" s="132" t="s">
        <v>546</v>
      </c>
      <c r="F244" s="133">
        <v>125</v>
      </c>
      <c r="G244" s="132"/>
      <c r="H244" s="132">
        <v>160</v>
      </c>
      <c r="I244" s="134">
        <v>160</v>
      </c>
      <c r="J244" s="135" t="s">
        <v>632</v>
      </c>
      <c r="K244" s="136">
        <f t="shared" si="134"/>
        <v>35</v>
      </c>
      <c r="L244" s="137">
        <v>0.28000000000000003</v>
      </c>
      <c r="M244" s="132" t="s">
        <v>548</v>
      </c>
      <c r="N244" s="138">
        <v>42803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29">
        <v>74</v>
      </c>
      <c r="B245" s="130">
        <v>42660</v>
      </c>
      <c r="C245" s="130"/>
      <c r="D245" s="131" t="s">
        <v>680</v>
      </c>
      <c r="E245" s="132" t="s">
        <v>546</v>
      </c>
      <c r="F245" s="133">
        <v>114</v>
      </c>
      <c r="G245" s="132"/>
      <c r="H245" s="132">
        <v>145</v>
      </c>
      <c r="I245" s="134">
        <v>145</v>
      </c>
      <c r="J245" s="135" t="s">
        <v>632</v>
      </c>
      <c r="K245" s="136">
        <f t="shared" si="134"/>
        <v>31</v>
      </c>
      <c r="L245" s="137">
        <f>K245/F245</f>
        <v>0.27192982456140352</v>
      </c>
      <c r="M245" s="132" t="s">
        <v>548</v>
      </c>
      <c r="N245" s="138">
        <v>42859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29">
        <v>75</v>
      </c>
      <c r="B246" s="130">
        <v>42660</v>
      </c>
      <c r="C246" s="130"/>
      <c r="D246" s="131" t="s">
        <v>681</v>
      </c>
      <c r="E246" s="132" t="s">
        <v>546</v>
      </c>
      <c r="F246" s="133">
        <v>212</v>
      </c>
      <c r="G246" s="132"/>
      <c r="H246" s="132">
        <v>280</v>
      </c>
      <c r="I246" s="134">
        <v>276</v>
      </c>
      <c r="J246" s="135" t="s">
        <v>682</v>
      </c>
      <c r="K246" s="136">
        <f t="shared" si="134"/>
        <v>68</v>
      </c>
      <c r="L246" s="137">
        <f>K246/F246</f>
        <v>0.32075471698113206</v>
      </c>
      <c r="M246" s="132" t="s">
        <v>548</v>
      </c>
      <c r="N246" s="138">
        <v>42858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29">
        <v>76</v>
      </c>
      <c r="B247" s="130">
        <v>42678</v>
      </c>
      <c r="C247" s="130"/>
      <c r="D247" s="131" t="s">
        <v>440</v>
      </c>
      <c r="E247" s="132" t="s">
        <v>546</v>
      </c>
      <c r="F247" s="133">
        <v>155</v>
      </c>
      <c r="G247" s="132"/>
      <c r="H247" s="132">
        <v>210</v>
      </c>
      <c r="I247" s="134">
        <v>210</v>
      </c>
      <c r="J247" s="135" t="s">
        <v>683</v>
      </c>
      <c r="K247" s="136">
        <f t="shared" si="134"/>
        <v>55</v>
      </c>
      <c r="L247" s="137">
        <f>K247/F247</f>
        <v>0.35483870967741937</v>
      </c>
      <c r="M247" s="132" t="s">
        <v>548</v>
      </c>
      <c r="N247" s="138">
        <v>42944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39">
        <v>77</v>
      </c>
      <c r="B248" s="140">
        <v>42710</v>
      </c>
      <c r="C248" s="140"/>
      <c r="D248" s="141" t="s">
        <v>684</v>
      </c>
      <c r="E248" s="142" t="s">
        <v>546</v>
      </c>
      <c r="F248" s="143">
        <v>150.5</v>
      </c>
      <c r="G248" s="143"/>
      <c r="H248" s="144">
        <v>72.5</v>
      </c>
      <c r="I248" s="144">
        <v>174</v>
      </c>
      <c r="J248" s="145" t="s">
        <v>685</v>
      </c>
      <c r="K248" s="146">
        <v>-78</v>
      </c>
      <c r="L248" s="147">
        <v>-0.51827242524916906</v>
      </c>
      <c r="M248" s="143" t="s">
        <v>558</v>
      </c>
      <c r="N248" s="140">
        <v>43333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29">
        <v>78</v>
      </c>
      <c r="B249" s="130">
        <v>42712</v>
      </c>
      <c r="C249" s="130"/>
      <c r="D249" s="131" t="s">
        <v>686</v>
      </c>
      <c r="E249" s="132" t="s">
        <v>546</v>
      </c>
      <c r="F249" s="133">
        <v>380</v>
      </c>
      <c r="G249" s="132"/>
      <c r="H249" s="132">
        <v>478</v>
      </c>
      <c r="I249" s="134">
        <v>468</v>
      </c>
      <c r="J249" s="135" t="s">
        <v>632</v>
      </c>
      <c r="K249" s="136">
        <f>H249-F249</f>
        <v>98</v>
      </c>
      <c r="L249" s="137">
        <f>K249/F249</f>
        <v>0.25789473684210529</v>
      </c>
      <c r="M249" s="132" t="s">
        <v>548</v>
      </c>
      <c r="N249" s="138">
        <v>43025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29">
        <v>79</v>
      </c>
      <c r="B250" s="130">
        <v>42734</v>
      </c>
      <c r="C250" s="130"/>
      <c r="D250" s="131" t="s">
        <v>118</v>
      </c>
      <c r="E250" s="132" t="s">
        <v>546</v>
      </c>
      <c r="F250" s="133">
        <v>305</v>
      </c>
      <c r="G250" s="132"/>
      <c r="H250" s="132">
        <v>375</v>
      </c>
      <c r="I250" s="134">
        <v>375</v>
      </c>
      <c r="J250" s="135" t="s">
        <v>632</v>
      </c>
      <c r="K250" s="136">
        <f>H250-F250</f>
        <v>70</v>
      </c>
      <c r="L250" s="137">
        <f>K250/F250</f>
        <v>0.22950819672131148</v>
      </c>
      <c r="M250" s="132" t="s">
        <v>548</v>
      </c>
      <c r="N250" s="138">
        <v>42768</v>
      </c>
      <c r="O250" s="54"/>
      <c r="P250" s="54"/>
      <c r="Q250" s="198"/>
      <c r="R250" s="54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29">
        <v>80</v>
      </c>
      <c r="B251" s="130">
        <v>42739</v>
      </c>
      <c r="C251" s="130"/>
      <c r="D251" s="131" t="s">
        <v>102</v>
      </c>
      <c r="E251" s="132" t="s">
        <v>546</v>
      </c>
      <c r="F251" s="133">
        <v>99.5</v>
      </c>
      <c r="G251" s="132"/>
      <c r="H251" s="132">
        <v>158</v>
      </c>
      <c r="I251" s="134">
        <v>158</v>
      </c>
      <c r="J251" s="135" t="s">
        <v>632</v>
      </c>
      <c r="K251" s="136">
        <f>H251-F251</f>
        <v>58.5</v>
      </c>
      <c r="L251" s="137">
        <f>K251/F251</f>
        <v>0.5879396984924623</v>
      </c>
      <c r="M251" s="132" t="s">
        <v>548</v>
      </c>
      <c r="N251" s="138">
        <v>42898</v>
      </c>
      <c r="O251" s="54"/>
      <c r="P251" s="54"/>
      <c r="Q251" s="198"/>
      <c r="R251" s="54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29">
        <v>81</v>
      </c>
      <c r="B252" s="130">
        <v>42739</v>
      </c>
      <c r="C252" s="130"/>
      <c r="D252" s="131" t="s">
        <v>102</v>
      </c>
      <c r="E252" s="132" t="s">
        <v>546</v>
      </c>
      <c r="F252" s="133">
        <v>99.5</v>
      </c>
      <c r="G252" s="132"/>
      <c r="H252" s="132">
        <v>158</v>
      </c>
      <c r="I252" s="134">
        <v>158</v>
      </c>
      <c r="J252" s="135" t="s">
        <v>632</v>
      </c>
      <c r="K252" s="136">
        <v>58.5</v>
      </c>
      <c r="L252" s="137">
        <v>0.58793969849246197</v>
      </c>
      <c r="M252" s="132" t="s">
        <v>548</v>
      </c>
      <c r="N252" s="138">
        <v>42898</v>
      </c>
      <c r="O252" s="54"/>
      <c r="P252" s="54"/>
      <c r="Q252" s="198"/>
      <c r="R252" s="54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29">
        <v>82</v>
      </c>
      <c r="B253" s="130">
        <v>42786</v>
      </c>
      <c r="C253" s="130"/>
      <c r="D253" s="131" t="s">
        <v>205</v>
      </c>
      <c r="E253" s="132" t="s">
        <v>546</v>
      </c>
      <c r="F253" s="133">
        <v>140.5</v>
      </c>
      <c r="G253" s="132"/>
      <c r="H253" s="132">
        <v>220</v>
      </c>
      <c r="I253" s="134">
        <v>220</v>
      </c>
      <c r="J253" s="135" t="s">
        <v>632</v>
      </c>
      <c r="K253" s="136">
        <f>H253-F253</f>
        <v>79.5</v>
      </c>
      <c r="L253" s="137">
        <f>K253/F253</f>
        <v>0.5658362989323843</v>
      </c>
      <c r="M253" s="132" t="s">
        <v>548</v>
      </c>
      <c r="N253" s="138">
        <v>42864</v>
      </c>
      <c r="O253" s="54"/>
      <c r="P253" s="54"/>
      <c r="Q253" s="198"/>
      <c r="R253" s="54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29">
        <v>83</v>
      </c>
      <c r="B254" s="130">
        <v>42786</v>
      </c>
      <c r="C254" s="130"/>
      <c r="D254" s="131" t="s">
        <v>687</v>
      </c>
      <c r="E254" s="132" t="s">
        <v>546</v>
      </c>
      <c r="F254" s="133">
        <v>202.5</v>
      </c>
      <c r="G254" s="132"/>
      <c r="H254" s="132">
        <v>234</v>
      </c>
      <c r="I254" s="134">
        <v>234</v>
      </c>
      <c r="J254" s="135" t="s">
        <v>632</v>
      </c>
      <c r="K254" s="136">
        <v>31.5</v>
      </c>
      <c r="L254" s="137">
        <v>0.155555555555556</v>
      </c>
      <c r="M254" s="132" t="s">
        <v>548</v>
      </c>
      <c r="N254" s="138">
        <v>42836</v>
      </c>
      <c r="O254" s="54"/>
      <c r="P254" s="54"/>
      <c r="Q254" s="198"/>
      <c r="R254" s="54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29">
        <v>84</v>
      </c>
      <c r="B255" s="130">
        <v>42818</v>
      </c>
      <c r="C255" s="130"/>
      <c r="D255" s="131" t="s">
        <v>688</v>
      </c>
      <c r="E255" s="132" t="s">
        <v>546</v>
      </c>
      <c r="F255" s="133">
        <v>300.5</v>
      </c>
      <c r="G255" s="132"/>
      <c r="H255" s="132">
        <v>417.5</v>
      </c>
      <c r="I255" s="134">
        <v>420</v>
      </c>
      <c r="J255" s="135" t="s">
        <v>689</v>
      </c>
      <c r="K255" s="136">
        <f>H255-F255</f>
        <v>117</v>
      </c>
      <c r="L255" s="137">
        <f>K255/F255</f>
        <v>0.38935108153078202</v>
      </c>
      <c r="M255" s="132" t="s">
        <v>548</v>
      </c>
      <c r="N255" s="138">
        <v>43070</v>
      </c>
      <c r="O255" s="54"/>
      <c r="P255" s="54"/>
      <c r="Q255" s="198"/>
      <c r="R255" s="54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29">
        <v>85</v>
      </c>
      <c r="B256" s="130">
        <v>42818</v>
      </c>
      <c r="C256" s="130"/>
      <c r="D256" s="131" t="s">
        <v>662</v>
      </c>
      <c r="E256" s="132" t="s">
        <v>546</v>
      </c>
      <c r="F256" s="133">
        <v>850</v>
      </c>
      <c r="G256" s="132"/>
      <c r="H256" s="132">
        <v>1042.5</v>
      </c>
      <c r="I256" s="134">
        <v>1023</v>
      </c>
      <c r="J256" s="135" t="s">
        <v>690</v>
      </c>
      <c r="K256" s="136">
        <v>192.5</v>
      </c>
      <c r="L256" s="137">
        <v>0.22647058823529401</v>
      </c>
      <c r="M256" s="132" t="s">
        <v>548</v>
      </c>
      <c r="N256" s="138">
        <v>42830</v>
      </c>
      <c r="O256" s="54"/>
      <c r="P256" s="54"/>
      <c r="Q256" s="198"/>
      <c r="R256" s="54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29">
        <v>86</v>
      </c>
      <c r="B257" s="130">
        <v>42830</v>
      </c>
      <c r="C257" s="130"/>
      <c r="D257" s="131" t="s">
        <v>466</v>
      </c>
      <c r="E257" s="132" t="s">
        <v>546</v>
      </c>
      <c r="F257" s="133">
        <v>785</v>
      </c>
      <c r="G257" s="132"/>
      <c r="H257" s="132">
        <v>930</v>
      </c>
      <c r="I257" s="134">
        <v>920</v>
      </c>
      <c r="J257" s="135" t="s">
        <v>691</v>
      </c>
      <c r="K257" s="136">
        <f>H257-F257</f>
        <v>145</v>
      </c>
      <c r="L257" s="137">
        <f>K257/F257</f>
        <v>0.18471337579617833</v>
      </c>
      <c r="M257" s="132" t="s">
        <v>548</v>
      </c>
      <c r="N257" s="138">
        <v>42976</v>
      </c>
      <c r="O257" s="54"/>
      <c r="P257" s="54"/>
      <c r="Q257" s="198"/>
      <c r="R257" s="54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39">
        <v>87</v>
      </c>
      <c r="B258" s="140">
        <v>42831</v>
      </c>
      <c r="C258" s="140"/>
      <c r="D258" s="141" t="s">
        <v>692</v>
      </c>
      <c r="E258" s="142" t="s">
        <v>546</v>
      </c>
      <c r="F258" s="143">
        <v>40</v>
      </c>
      <c r="G258" s="143"/>
      <c r="H258" s="144">
        <v>13.1</v>
      </c>
      <c r="I258" s="144">
        <v>60</v>
      </c>
      <c r="J258" s="145" t="s">
        <v>693</v>
      </c>
      <c r="K258" s="146">
        <v>-26.9</v>
      </c>
      <c r="L258" s="147">
        <v>-0.67249999999999999</v>
      </c>
      <c r="M258" s="143" t="s">
        <v>558</v>
      </c>
      <c r="N258" s="140">
        <v>43138</v>
      </c>
      <c r="O258" s="54"/>
      <c r="P258" s="54"/>
      <c r="Q258" s="198"/>
      <c r="R258" s="54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29">
        <v>88</v>
      </c>
      <c r="B259" s="130">
        <v>42837</v>
      </c>
      <c r="C259" s="130"/>
      <c r="D259" s="131" t="s">
        <v>100</v>
      </c>
      <c r="E259" s="132" t="s">
        <v>546</v>
      </c>
      <c r="F259" s="133">
        <v>289.5</v>
      </c>
      <c r="G259" s="132"/>
      <c r="H259" s="132">
        <v>354</v>
      </c>
      <c r="I259" s="134">
        <v>360</v>
      </c>
      <c r="J259" s="135" t="s">
        <v>694</v>
      </c>
      <c r="K259" s="136">
        <f t="shared" ref="K259:K267" si="135">H259-F259</f>
        <v>64.5</v>
      </c>
      <c r="L259" s="137">
        <f t="shared" ref="L259:L267" si="136">K259/F259</f>
        <v>0.22279792746113988</v>
      </c>
      <c r="M259" s="132" t="s">
        <v>548</v>
      </c>
      <c r="N259" s="138">
        <v>43040</v>
      </c>
      <c r="O259" s="54"/>
      <c r="P259" s="54"/>
      <c r="Q259" s="198"/>
      <c r="R259" s="54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29">
        <v>89</v>
      </c>
      <c r="B260" s="130">
        <v>42845</v>
      </c>
      <c r="C260" s="130"/>
      <c r="D260" s="131" t="s">
        <v>414</v>
      </c>
      <c r="E260" s="132" t="s">
        <v>546</v>
      </c>
      <c r="F260" s="133">
        <v>700</v>
      </c>
      <c r="G260" s="132"/>
      <c r="H260" s="132">
        <v>840</v>
      </c>
      <c r="I260" s="134">
        <v>840</v>
      </c>
      <c r="J260" s="135" t="s">
        <v>695</v>
      </c>
      <c r="K260" s="136">
        <f t="shared" si="135"/>
        <v>140</v>
      </c>
      <c r="L260" s="137">
        <f t="shared" si="136"/>
        <v>0.2</v>
      </c>
      <c r="M260" s="132" t="s">
        <v>548</v>
      </c>
      <c r="N260" s="138">
        <v>42893</v>
      </c>
      <c r="O260" s="54"/>
      <c r="P260" s="54"/>
      <c r="Q260" s="198"/>
      <c r="R260" s="54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29">
        <v>90</v>
      </c>
      <c r="B261" s="130">
        <v>42887</v>
      </c>
      <c r="C261" s="130"/>
      <c r="D261" s="131" t="s">
        <v>696</v>
      </c>
      <c r="E261" s="132" t="s">
        <v>546</v>
      </c>
      <c r="F261" s="133">
        <v>130</v>
      </c>
      <c r="G261" s="132"/>
      <c r="H261" s="132">
        <v>144.25</v>
      </c>
      <c r="I261" s="134">
        <v>170</v>
      </c>
      <c r="J261" s="135" t="s">
        <v>697</v>
      </c>
      <c r="K261" s="136">
        <f t="shared" si="135"/>
        <v>14.25</v>
      </c>
      <c r="L261" s="137">
        <f t="shared" si="136"/>
        <v>0.10961538461538461</v>
      </c>
      <c r="M261" s="132" t="s">
        <v>548</v>
      </c>
      <c r="N261" s="138">
        <v>43675</v>
      </c>
      <c r="O261" s="54"/>
      <c r="P261" s="54"/>
      <c r="Q261" s="198"/>
      <c r="R261" s="54"/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29">
        <v>91</v>
      </c>
      <c r="B262" s="130">
        <v>42901</v>
      </c>
      <c r="C262" s="130"/>
      <c r="D262" s="131" t="s">
        <v>698</v>
      </c>
      <c r="E262" s="132" t="s">
        <v>546</v>
      </c>
      <c r="F262" s="133">
        <v>214.5</v>
      </c>
      <c r="G262" s="132"/>
      <c r="H262" s="132">
        <v>262</v>
      </c>
      <c r="I262" s="134">
        <v>262</v>
      </c>
      <c r="J262" s="135" t="s">
        <v>567</v>
      </c>
      <c r="K262" s="136">
        <f t="shared" si="135"/>
        <v>47.5</v>
      </c>
      <c r="L262" s="137">
        <f t="shared" si="136"/>
        <v>0.22144522144522144</v>
      </c>
      <c r="M262" s="132" t="s">
        <v>548</v>
      </c>
      <c r="N262" s="138">
        <v>42977</v>
      </c>
      <c r="O262" s="54"/>
      <c r="P262" s="54"/>
      <c r="Q262" s="198"/>
      <c r="R262" s="54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92</v>
      </c>
      <c r="B263" s="161">
        <v>42933</v>
      </c>
      <c r="C263" s="161"/>
      <c r="D263" s="162" t="s">
        <v>699</v>
      </c>
      <c r="E263" s="163" t="s">
        <v>546</v>
      </c>
      <c r="F263" s="164">
        <v>370</v>
      </c>
      <c r="G263" s="163"/>
      <c r="H263" s="163">
        <v>447.5</v>
      </c>
      <c r="I263" s="165">
        <v>450</v>
      </c>
      <c r="J263" s="166" t="s">
        <v>632</v>
      </c>
      <c r="K263" s="136">
        <f t="shared" si="135"/>
        <v>77.5</v>
      </c>
      <c r="L263" s="167">
        <f t="shared" si="136"/>
        <v>0.20945945945945946</v>
      </c>
      <c r="M263" s="163" t="s">
        <v>548</v>
      </c>
      <c r="N263" s="168">
        <v>43035</v>
      </c>
      <c r="O263" s="54"/>
      <c r="P263" s="54"/>
      <c r="Q263" s="198"/>
      <c r="R263" s="54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93</v>
      </c>
      <c r="B264" s="161">
        <v>42943</v>
      </c>
      <c r="C264" s="161"/>
      <c r="D264" s="162" t="s">
        <v>203</v>
      </c>
      <c r="E264" s="163" t="s">
        <v>546</v>
      </c>
      <c r="F264" s="164">
        <v>657.5</v>
      </c>
      <c r="G264" s="163"/>
      <c r="H264" s="163">
        <v>825</v>
      </c>
      <c r="I264" s="165">
        <v>820</v>
      </c>
      <c r="J264" s="166" t="s">
        <v>632</v>
      </c>
      <c r="K264" s="136">
        <f t="shared" si="135"/>
        <v>167.5</v>
      </c>
      <c r="L264" s="167">
        <f t="shared" si="136"/>
        <v>0.25475285171102663</v>
      </c>
      <c r="M264" s="163" t="s">
        <v>548</v>
      </c>
      <c r="N264" s="168">
        <v>43090</v>
      </c>
      <c r="O264" s="54"/>
      <c r="P264" s="54"/>
      <c r="Q264" s="198"/>
      <c r="R264" s="54"/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29">
        <v>94</v>
      </c>
      <c r="B265" s="130">
        <v>42964</v>
      </c>
      <c r="C265" s="130"/>
      <c r="D265" s="131" t="s">
        <v>375</v>
      </c>
      <c r="E265" s="132" t="s">
        <v>546</v>
      </c>
      <c r="F265" s="133">
        <v>605</v>
      </c>
      <c r="G265" s="132"/>
      <c r="H265" s="132">
        <v>750</v>
      </c>
      <c r="I265" s="134">
        <v>750</v>
      </c>
      <c r="J265" s="135" t="s">
        <v>691</v>
      </c>
      <c r="K265" s="136">
        <f t="shared" si="135"/>
        <v>145</v>
      </c>
      <c r="L265" s="137">
        <f t="shared" si="136"/>
        <v>0.23966942148760331</v>
      </c>
      <c r="M265" s="132" t="s">
        <v>548</v>
      </c>
      <c r="N265" s="138">
        <v>43027</v>
      </c>
      <c r="O265" s="54"/>
      <c r="P265" s="54"/>
      <c r="Q265" s="198"/>
      <c r="R265" s="54"/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39">
        <v>95</v>
      </c>
      <c r="B266" s="140">
        <v>42979</v>
      </c>
      <c r="C266" s="140"/>
      <c r="D266" s="148" t="s">
        <v>700</v>
      </c>
      <c r="E266" s="143" t="s">
        <v>546</v>
      </c>
      <c r="F266" s="143">
        <v>255</v>
      </c>
      <c r="G266" s="144"/>
      <c r="H266" s="144">
        <v>217.25</v>
      </c>
      <c r="I266" s="144">
        <v>320</v>
      </c>
      <c r="J266" s="145" t="s">
        <v>701</v>
      </c>
      <c r="K266" s="146">
        <f t="shared" si="135"/>
        <v>-37.75</v>
      </c>
      <c r="L266" s="149">
        <f t="shared" si="136"/>
        <v>-0.14803921568627451</v>
      </c>
      <c r="M266" s="143" t="s">
        <v>558</v>
      </c>
      <c r="N266" s="140">
        <v>43661</v>
      </c>
      <c r="O266" s="54"/>
      <c r="P266" s="54"/>
      <c r="Q266" s="198"/>
      <c r="R266" s="54"/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29">
        <v>96</v>
      </c>
      <c r="B267" s="130">
        <v>42997</v>
      </c>
      <c r="C267" s="130"/>
      <c r="D267" s="131" t="s">
        <v>702</v>
      </c>
      <c r="E267" s="132" t="s">
        <v>546</v>
      </c>
      <c r="F267" s="133">
        <v>215</v>
      </c>
      <c r="G267" s="132"/>
      <c r="H267" s="132">
        <v>258</v>
      </c>
      <c r="I267" s="134">
        <v>258</v>
      </c>
      <c r="J267" s="135" t="s">
        <v>632</v>
      </c>
      <c r="K267" s="136">
        <f t="shared" si="135"/>
        <v>43</v>
      </c>
      <c r="L267" s="137">
        <f t="shared" si="136"/>
        <v>0.2</v>
      </c>
      <c r="M267" s="132" t="s">
        <v>548</v>
      </c>
      <c r="N267" s="138">
        <v>43040</v>
      </c>
      <c r="O267" s="54"/>
      <c r="P267" s="54"/>
      <c r="Q267" s="198"/>
      <c r="R267" s="54"/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29">
        <v>97</v>
      </c>
      <c r="B268" s="130">
        <v>42997</v>
      </c>
      <c r="C268" s="130"/>
      <c r="D268" s="131" t="s">
        <v>702</v>
      </c>
      <c r="E268" s="132" t="s">
        <v>546</v>
      </c>
      <c r="F268" s="133">
        <v>215</v>
      </c>
      <c r="G268" s="132"/>
      <c r="H268" s="132">
        <v>258</v>
      </c>
      <c r="I268" s="134">
        <v>258</v>
      </c>
      <c r="J268" s="166" t="s">
        <v>632</v>
      </c>
      <c r="K268" s="136">
        <v>43</v>
      </c>
      <c r="L268" s="137">
        <v>0.2</v>
      </c>
      <c r="M268" s="132" t="s">
        <v>548</v>
      </c>
      <c r="N268" s="138">
        <v>43040</v>
      </c>
      <c r="O268" s="54"/>
      <c r="P268" s="54"/>
      <c r="Q268" s="198"/>
      <c r="R268" s="54"/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98</v>
      </c>
      <c r="B269" s="161">
        <v>42998</v>
      </c>
      <c r="C269" s="161"/>
      <c r="D269" s="162" t="s">
        <v>703</v>
      </c>
      <c r="E269" s="163" t="s">
        <v>546</v>
      </c>
      <c r="F269" s="133">
        <v>75</v>
      </c>
      <c r="G269" s="163"/>
      <c r="H269" s="163">
        <v>90</v>
      </c>
      <c r="I269" s="165">
        <v>90</v>
      </c>
      <c r="J269" s="135" t="s">
        <v>704</v>
      </c>
      <c r="K269" s="136">
        <f t="shared" ref="K269:K274" si="137">H269-F269</f>
        <v>15</v>
      </c>
      <c r="L269" s="137">
        <f t="shared" ref="L269:L274" si="138">K269/F269</f>
        <v>0.2</v>
      </c>
      <c r="M269" s="132" t="s">
        <v>548</v>
      </c>
      <c r="N269" s="138">
        <v>43019</v>
      </c>
      <c r="O269" s="54"/>
      <c r="P269" s="54"/>
      <c r="Q269" s="198"/>
      <c r="R269" s="54"/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99</v>
      </c>
      <c r="B270" s="161">
        <v>43011</v>
      </c>
      <c r="C270" s="161"/>
      <c r="D270" s="162" t="s">
        <v>705</v>
      </c>
      <c r="E270" s="163" t="s">
        <v>546</v>
      </c>
      <c r="F270" s="164">
        <v>315</v>
      </c>
      <c r="G270" s="163"/>
      <c r="H270" s="163">
        <v>392</v>
      </c>
      <c r="I270" s="165">
        <v>384</v>
      </c>
      <c r="J270" s="166" t="s">
        <v>706</v>
      </c>
      <c r="K270" s="136">
        <f t="shared" si="137"/>
        <v>77</v>
      </c>
      <c r="L270" s="167">
        <f t="shared" si="138"/>
        <v>0.24444444444444444</v>
      </c>
      <c r="M270" s="163" t="s">
        <v>548</v>
      </c>
      <c r="N270" s="168">
        <v>43017</v>
      </c>
      <c r="O270" s="54"/>
      <c r="P270" s="54"/>
      <c r="Q270" s="198"/>
      <c r="R270" s="54"/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100</v>
      </c>
      <c r="B271" s="161">
        <v>43013</v>
      </c>
      <c r="C271" s="161"/>
      <c r="D271" s="162" t="s">
        <v>444</v>
      </c>
      <c r="E271" s="163" t="s">
        <v>546</v>
      </c>
      <c r="F271" s="164">
        <v>145</v>
      </c>
      <c r="G271" s="163"/>
      <c r="H271" s="163">
        <v>179</v>
      </c>
      <c r="I271" s="165">
        <v>180</v>
      </c>
      <c r="J271" s="166" t="s">
        <v>707</v>
      </c>
      <c r="K271" s="136">
        <f t="shared" si="137"/>
        <v>34</v>
      </c>
      <c r="L271" s="167">
        <f t="shared" si="138"/>
        <v>0.23448275862068965</v>
      </c>
      <c r="M271" s="163" t="s">
        <v>548</v>
      </c>
      <c r="N271" s="168">
        <v>43025</v>
      </c>
      <c r="O271" s="54"/>
      <c r="P271" s="54"/>
      <c r="Q271" s="198"/>
      <c r="R271" s="54"/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101</v>
      </c>
      <c r="B272" s="161">
        <v>43014</v>
      </c>
      <c r="C272" s="161"/>
      <c r="D272" s="162" t="s">
        <v>350</v>
      </c>
      <c r="E272" s="163" t="s">
        <v>546</v>
      </c>
      <c r="F272" s="164">
        <v>256</v>
      </c>
      <c r="G272" s="163"/>
      <c r="H272" s="163">
        <v>323</v>
      </c>
      <c r="I272" s="165">
        <v>320</v>
      </c>
      <c r="J272" s="166" t="s">
        <v>632</v>
      </c>
      <c r="K272" s="136">
        <f t="shared" si="137"/>
        <v>67</v>
      </c>
      <c r="L272" s="167">
        <f t="shared" si="138"/>
        <v>0.26171875</v>
      </c>
      <c r="M272" s="163" t="s">
        <v>548</v>
      </c>
      <c r="N272" s="168">
        <v>43067</v>
      </c>
      <c r="O272" s="54"/>
      <c r="P272" s="54"/>
      <c r="Q272" s="198"/>
      <c r="R272" s="54"/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102</v>
      </c>
      <c r="B273" s="161">
        <v>43017</v>
      </c>
      <c r="C273" s="161"/>
      <c r="D273" s="162" t="s">
        <v>364</v>
      </c>
      <c r="E273" s="163" t="s">
        <v>546</v>
      </c>
      <c r="F273" s="164">
        <v>137.5</v>
      </c>
      <c r="G273" s="163"/>
      <c r="H273" s="163">
        <v>184</v>
      </c>
      <c r="I273" s="165">
        <v>183</v>
      </c>
      <c r="J273" s="166" t="s">
        <v>708</v>
      </c>
      <c r="K273" s="136">
        <f t="shared" si="137"/>
        <v>46.5</v>
      </c>
      <c r="L273" s="167">
        <f t="shared" si="138"/>
        <v>0.33818181818181819</v>
      </c>
      <c r="M273" s="163" t="s">
        <v>548</v>
      </c>
      <c r="N273" s="168">
        <v>43108</v>
      </c>
      <c r="O273" s="54"/>
      <c r="P273" s="54"/>
      <c r="Q273" s="198"/>
      <c r="R273" s="54"/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103</v>
      </c>
      <c r="B274" s="161">
        <v>43018</v>
      </c>
      <c r="C274" s="161"/>
      <c r="D274" s="162" t="s">
        <v>709</v>
      </c>
      <c r="E274" s="163" t="s">
        <v>546</v>
      </c>
      <c r="F274" s="164">
        <v>125.5</v>
      </c>
      <c r="G274" s="163"/>
      <c r="H274" s="163">
        <v>158</v>
      </c>
      <c r="I274" s="165">
        <v>155</v>
      </c>
      <c r="J274" s="166" t="s">
        <v>710</v>
      </c>
      <c r="K274" s="136">
        <f t="shared" si="137"/>
        <v>32.5</v>
      </c>
      <c r="L274" s="167">
        <f t="shared" si="138"/>
        <v>0.25896414342629481</v>
      </c>
      <c r="M274" s="163" t="s">
        <v>548</v>
      </c>
      <c r="N274" s="168">
        <v>43067</v>
      </c>
      <c r="O274" s="54"/>
      <c r="P274" s="54"/>
      <c r="Q274" s="198"/>
      <c r="R274" s="54"/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104</v>
      </c>
      <c r="B275" s="161">
        <v>43018</v>
      </c>
      <c r="C275" s="161"/>
      <c r="D275" s="162" t="s">
        <v>711</v>
      </c>
      <c r="E275" s="163" t="s">
        <v>546</v>
      </c>
      <c r="F275" s="164">
        <v>895</v>
      </c>
      <c r="G275" s="163"/>
      <c r="H275" s="163">
        <v>1122.5</v>
      </c>
      <c r="I275" s="165">
        <v>1078</v>
      </c>
      <c r="J275" s="166" t="s">
        <v>712</v>
      </c>
      <c r="K275" s="136">
        <v>227.5</v>
      </c>
      <c r="L275" s="167">
        <v>0.25418994413407803</v>
      </c>
      <c r="M275" s="163" t="s">
        <v>548</v>
      </c>
      <c r="N275" s="168">
        <v>43117</v>
      </c>
      <c r="O275" s="54"/>
      <c r="P275" s="54"/>
      <c r="Q275" s="198"/>
      <c r="R275" s="54"/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105</v>
      </c>
      <c r="B276" s="161">
        <v>43020</v>
      </c>
      <c r="C276" s="161"/>
      <c r="D276" s="162" t="s">
        <v>359</v>
      </c>
      <c r="E276" s="163" t="s">
        <v>546</v>
      </c>
      <c r="F276" s="164">
        <v>525</v>
      </c>
      <c r="G276" s="163"/>
      <c r="H276" s="163">
        <v>629</v>
      </c>
      <c r="I276" s="165">
        <v>629</v>
      </c>
      <c r="J276" s="166" t="s">
        <v>632</v>
      </c>
      <c r="K276" s="136">
        <v>104</v>
      </c>
      <c r="L276" s="167">
        <v>0.19809523809523799</v>
      </c>
      <c r="M276" s="163" t="s">
        <v>548</v>
      </c>
      <c r="N276" s="168">
        <v>43119</v>
      </c>
      <c r="O276" s="54"/>
      <c r="P276" s="54"/>
      <c r="Q276" s="198"/>
      <c r="R276" s="54"/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106</v>
      </c>
      <c r="B277" s="161">
        <v>43046</v>
      </c>
      <c r="C277" s="161"/>
      <c r="D277" s="162" t="s">
        <v>392</v>
      </c>
      <c r="E277" s="163" t="s">
        <v>546</v>
      </c>
      <c r="F277" s="164">
        <v>740</v>
      </c>
      <c r="G277" s="163"/>
      <c r="H277" s="163">
        <v>892.5</v>
      </c>
      <c r="I277" s="165">
        <v>900</v>
      </c>
      <c r="J277" s="166" t="s">
        <v>713</v>
      </c>
      <c r="K277" s="136">
        <f>H277-F277</f>
        <v>152.5</v>
      </c>
      <c r="L277" s="167">
        <f>K277/F277</f>
        <v>0.20608108108108109</v>
      </c>
      <c r="M277" s="163" t="s">
        <v>548</v>
      </c>
      <c r="N277" s="168">
        <v>43052</v>
      </c>
      <c r="O277" s="54"/>
      <c r="P277" s="54"/>
      <c r="Q277" s="198"/>
      <c r="R277" s="54"/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29">
        <v>107</v>
      </c>
      <c r="B278" s="130">
        <v>43073</v>
      </c>
      <c r="C278" s="130"/>
      <c r="D278" s="131" t="s">
        <v>714</v>
      </c>
      <c r="E278" s="132" t="s">
        <v>546</v>
      </c>
      <c r="F278" s="133">
        <v>118.5</v>
      </c>
      <c r="G278" s="132"/>
      <c r="H278" s="132">
        <v>143.5</v>
      </c>
      <c r="I278" s="134">
        <v>145</v>
      </c>
      <c r="J278" s="135" t="s">
        <v>715</v>
      </c>
      <c r="K278" s="136">
        <f>H278-F278</f>
        <v>25</v>
      </c>
      <c r="L278" s="137">
        <f>K278/F278</f>
        <v>0.2109704641350211</v>
      </c>
      <c r="M278" s="132" t="s">
        <v>548</v>
      </c>
      <c r="N278" s="138">
        <v>43097</v>
      </c>
      <c r="O278" s="54"/>
      <c r="P278" s="54"/>
      <c r="Q278" s="198"/>
      <c r="R278" s="54"/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39">
        <v>108</v>
      </c>
      <c r="B279" s="140">
        <v>43090</v>
      </c>
      <c r="C279" s="140"/>
      <c r="D279" s="141" t="s">
        <v>419</v>
      </c>
      <c r="E279" s="142" t="s">
        <v>546</v>
      </c>
      <c r="F279" s="143">
        <v>715</v>
      </c>
      <c r="G279" s="143"/>
      <c r="H279" s="144">
        <v>500</v>
      </c>
      <c r="I279" s="144">
        <v>872</v>
      </c>
      <c r="J279" s="145" t="s">
        <v>716</v>
      </c>
      <c r="K279" s="146">
        <f>H279-F279</f>
        <v>-215</v>
      </c>
      <c r="L279" s="147">
        <f>K279/F279</f>
        <v>-0.30069930069930068</v>
      </c>
      <c r="M279" s="143" t="s">
        <v>558</v>
      </c>
      <c r="N279" s="140">
        <v>43670</v>
      </c>
      <c r="O279" s="54"/>
      <c r="P279" s="54"/>
      <c r="Q279" s="198"/>
      <c r="R279" s="54"/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29">
        <v>109</v>
      </c>
      <c r="B280" s="130">
        <v>43098</v>
      </c>
      <c r="C280" s="130"/>
      <c r="D280" s="131" t="s">
        <v>705</v>
      </c>
      <c r="E280" s="132" t="s">
        <v>546</v>
      </c>
      <c r="F280" s="133">
        <v>435</v>
      </c>
      <c r="G280" s="132"/>
      <c r="H280" s="132">
        <v>542.5</v>
      </c>
      <c r="I280" s="134">
        <v>539</v>
      </c>
      <c r="J280" s="135" t="s">
        <v>632</v>
      </c>
      <c r="K280" s="136">
        <v>107.5</v>
      </c>
      <c r="L280" s="137">
        <v>0.247126436781609</v>
      </c>
      <c r="M280" s="132" t="s">
        <v>548</v>
      </c>
      <c r="N280" s="138">
        <v>43206</v>
      </c>
      <c r="O280" s="54"/>
      <c r="P280" s="54"/>
      <c r="Q280" s="198"/>
      <c r="R280" s="54"/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29">
        <v>110</v>
      </c>
      <c r="B281" s="130">
        <v>43098</v>
      </c>
      <c r="C281" s="130"/>
      <c r="D281" s="131" t="s">
        <v>518</v>
      </c>
      <c r="E281" s="132" t="s">
        <v>546</v>
      </c>
      <c r="F281" s="133">
        <v>885</v>
      </c>
      <c r="G281" s="132"/>
      <c r="H281" s="132">
        <v>1090</v>
      </c>
      <c r="I281" s="134">
        <v>1084</v>
      </c>
      <c r="J281" s="135" t="s">
        <v>632</v>
      </c>
      <c r="K281" s="136">
        <v>205</v>
      </c>
      <c r="L281" s="137">
        <v>0.23163841807909599</v>
      </c>
      <c r="M281" s="132" t="s">
        <v>548</v>
      </c>
      <c r="N281" s="138">
        <v>43213</v>
      </c>
      <c r="O281" s="54"/>
      <c r="P281" s="54"/>
      <c r="Q281" s="198"/>
      <c r="R281" s="54"/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9">
        <v>111</v>
      </c>
      <c r="B282" s="170">
        <v>43192</v>
      </c>
      <c r="C282" s="170"/>
      <c r="D282" s="148" t="s">
        <v>717</v>
      </c>
      <c r="E282" s="143" t="s">
        <v>546</v>
      </c>
      <c r="F282" s="171">
        <v>478.5</v>
      </c>
      <c r="G282" s="143"/>
      <c r="H282" s="143">
        <v>442</v>
      </c>
      <c r="I282" s="144">
        <v>613</v>
      </c>
      <c r="J282" s="145" t="s">
        <v>718</v>
      </c>
      <c r="K282" s="146">
        <f>H282-F282</f>
        <v>-36.5</v>
      </c>
      <c r="L282" s="147">
        <f>K282/F282</f>
        <v>-7.6280041797283177E-2</v>
      </c>
      <c r="M282" s="143" t="s">
        <v>558</v>
      </c>
      <c r="N282" s="140">
        <v>43762</v>
      </c>
      <c r="O282" s="54"/>
      <c r="P282" s="54"/>
      <c r="Q282" s="198"/>
      <c r="R282" s="54"/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39">
        <v>112</v>
      </c>
      <c r="B283" s="140">
        <v>43194</v>
      </c>
      <c r="C283" s="140"/>
      <c r="D283" s="141" t="s">
        <v>719</v>
      </c>
      <c r="E283" s="142" t="s">
        <v>546</v>
      </c>
      <c r="F283" s="143">
        <f>141.5-7.3</f>
        <v>134.19999999999999</v>
      </c>
      <c r="G283" s="143"/>
      <c r="H283" s="144">
        <v>77</v>
      </c>
      <c r="I283" s="144">
        <v>180</v>
      </c>
      <c r="J283" s="145" t="s">
        <v>720</v>
      </c>
      <c r="K283" s="146">
        <f>H283-F283</f>
        <v>-57.199999999999989</v>
      </c>
      <c r="L283" s="147">
        <f>K283/F283</f>
        <v>-0.42622950819672129</v>
      </c>
      <c r="M283" s="143" t="s">
        <v>558</v>
      </c>
      <c r="N283" s="140">
        <v>43522</v>
      </c>
      <c r="O283" s="54"/>
      <c r="P283" s="54"/>
      <c r="Q283" s="198"/>
      <c r="R283" s="54"/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39">
        <v>113</v>
      </c>
      <c r="B284" s="140">
        <v>43209</v>
      </c>
      <c r="C284" s="140"/>
      <c r="D284" s="141" t="s">
        <v>721</v>
      </c>
      <c r="E284" s="142" t="s">
        <v>546</v>
      </c>
      <c r="F284" s="143">
        <v>430</v>
      </c>
      <c r="G284" s="143"/>
      <c r="H284" s="144">
        <v>220</v>
      </c>
      <c r="I284" s="144">
        <v>537</v>
      </c>
      <c r="J284" s="145" t="s">
        <v>722</v>
      </c>
      <c r="K284" s="146">
        <f>H284-F284</f>
        <v>-210</v>
      </c>
      <c r="L284" s="147">
        <f>K284/F284</f>
        <v>-0.48837209302325579</v>
      </c>
      <c r="M284" s="143" t="s">
        <v>558</v>
      </c>
      <c r="N284" s="140">
        <v>43252</v>
      </c>
      <c r="O284" s="54"/>
      <c r="P284" s="54"/>
      <c r="Q284" s="198"/>
      <c r="R284" s="54"/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114</v>
      </c>
      <c r="B285" s="161">
        <v>43220</v>
      </c>
      <c r="C285" s="161"/>
      <c r="D285" s="162" t="s">
        <v>723</v>
      </c>
      <c r="E285" s="163" t="s">
        <v>546</v>
      </c>
      <c r="F285" s="163">
        <v>153.5</v>
      </c>
      <c r="G285" s="163"/>
      <c r="H285" s="163">
        <v>196</v>
      </c>
      <c r="I285" s="165">
        <v>196</v>
      </c>
      <c r="J285" s="135" t="s">
        <v>724</v>
      </c>
      <c r="K285" s="136">
        <f>H285-F285</f>
        <v>42.5</v>
      </c>
      <c r="L285" s="137">
        <f>K285/F285</f>
        <v>0.27687296416938112</v>
      </c>
      <c r="M285" s="132" t="s">
        <v>548</v>
      </c>
      <c r="N285" s="138">
        <v>43605</v>
      </c>
      <c r="O285" s="54"/>
      <c r="P285" s="54"/>
      <c r="Q285" s="198"/>
      <c r="R285" s="54"/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39">
        <v>115</v>
      </c>
      <c r="B286" s="140">
        <v>43306</v>
      </c>
      <c r="C286" s="140"/>
      <c r="D286" s="141" t="s">
        <v>692</v>
      </c>
      <c r="E286" s="142" t="s">
        <v>546</v>
      </c>
      <c r="F286" s="143">
        <v>27.5</v>
      </c>
      <c r="G286" s="143"/>
      <c r="H286" s="144">
        <v>13.1</v>
      </c>
      <c r="I286" s="144">
        <v>60</v>
      </c>
      <c r="J286" s="145" t="s">
        <v>725</v>
      </c>
      <c r="K286" s="146">
        <v>-14.4</v>
      </c>
      <c r="L286" s="147">
        <v>-0.52363636363636401</v>
      </c>
      <c r="M286" s="143" t="s">
        <v>558</v>
      </c>
      <c r="N286" s="140">
        <v>43138</v>
      </c>
      <c r="O286" s="54"/>
      <c r="P286" s="54"/>
      <c r="Q286" s="198"/>
      <c r="R286" s="54"/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9">
        <v>116</v>
      </c>
      <c r="B287" s="170">
        <v>43318</v>
      </c>
      <c r="C287" s="170"/>
      <c r="D287" s="148" t="s">
        <v>726</v>
      </c>
      <c r="E287" s="143" t="s">
        <v>546</v>
      </c>
      <c r="F287" s="143">
        <v>148.5</v>
      </c>
      <c r="G287" s="143"/>
      <c r="H287" s="143">
        <v>102</v>
      </c>
      <c r="I287" s="144">
        <v>182</v>
      </c>
      <c r="J287" s="145" t="s">
        <v>727</v>
      </c>
      <c r="K287" s="146">
        <f>H287-F287</f>
        <v>-46.5</v>
      </c>
      <c r="L287" s="147">
        <f>K287/F287</f>
        <v>-0.31313131313131315</v>
      </c>
      <c r="M287" s="143" t="s">
        <v>558</v>
      </c>
      <c r="N287" s="140">
        <v>43661</v>
      </c>
      <c r="O287" s="54"/>
      <c r="P287" s="54"/>
      <c r="Q287" s="198"/>
      <c r="R287" s="54"/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29">
        <v>117</v>
      </c>
      <c r="B288" s="130">
        <v>43335</v>
      </c>
      <c r="C288" s="130"/>
      <c r="D288" s="131" t="s">
        <v>728</v>
      </c>
      <c r="E288" s="132" t="s">
        <v>546</v>
      </c>
      <c r="F288" s="163">
        <v>285</v>
      </c>
      <c r="G288" s="132"/>
      <c r="H288" s="132">
        <v>355</v>
      </c>
      <c r="I288" s="134">
        <v>364</v>
      </c>
      <c r="J288" s="135" t="s">
        <v>729</v>
      </c>
      <c r="K288" s="136">
        <v>70</v>
      </c>
      <c r="L288" s="137">
        <v>0.24561403508771901</v>
      </c>
      <c r="M288" s="132" t="s">
        <v>548</v>
      </c>
      <c r="N288" s="138">
        <v>43455</v>
      </c>
      <c r="O288" s="54"/>
      <c r="P288" s="54"/>
      <c r="Q288" s="198"/>
      <c r="R288" s="54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29">
        <v>118</v>
      </c>
      <c r="B289" s="130">
        <v>43341</v>
      </c>
      <c r="C289" s="130"/>
      <c r="D289" s="131" t="s">
        <v>384</v>
      </c>
      <c r="E289" s="132" t="s">
        <v>546</v>
      </c>
      <c r="F289" s="163">
        <v>525</v>
      </c>
      <c r="G289" s="132"/>
      <c r="H289" s="132">
        <v>585</v>
      </c>
      <c r="I289" s="134">
        <v>635</v>
      </c>
      <c r="J289" s="135" t="s">
        <v>730</v>
      </c>
      <c r="K289" s="136">
        <f t="shared" ref="K289:K320" si="139">H289-F289</f>
        <v>60</v>
      </c>
      <c r="L289" s="137">
        <f t="shared" ref="L289:L320" si="140">K289/F289</f>
        <v>0.11428571428571428</v>
      </c>
      <c r="M289" s="132" t="s">
        <v>548</v>
      </c>
      <c r="N289" s="138">
        <v>43662</v>
      </c>
      <c r="O289" s="54"/>
      <c r="P289" s="54"/>
      <c r="Q289" s="198"/>
      <c r="R289" s="54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29">
        <v>119</v>
      </c>
      <c r="B290" s="130">
        <v>43395</v>
      </c>
      <c r="C290" s="130"/>
      <c r="D290" s="131" t="s">
        <v>375</v>
      </c>
      <c r="E290" s="132" t="s">
        <v>546</v>
      </c>
      <c r="F290" s="163">
        <v>475</v>
      </c>
      <c r="G290" s="132"/>
      <c r="H290" s="132">
        <v>574</v>
      </c>
      <c r="I290" s="134">
        <v>570</v>
      </c>
      <c r="J290" s="135" t="s">
        <v>632</v>
      </c>
      <c r="K290" s="136">
        <f t="shared" si="139"/>
        <v>99</v>
      </c>
      <c r="L290" s="137">
        <f t="shared" si="140"/>
        <v>0.20842105263157895</v>
      </c>
      <c r="M290" s="132" t="s">
        <v>548</v>
      </c>
      <c r="N290" s="138">
        <v>43403</v>
      </c>
      <c r="O290" s="54"/>
      <c r="P290" s="54"/>
      <c r="Q290" s="198"/>
      <c r="R290" s="54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120</v>
      </c>
      <c r="B291" s="161">
        <v>43397</v>
      </c>
      <c r="C291" s="161"/>
      <c r="D291" s="162" t="s">
        <v>731</v>
      </c>
      <c r="E291" s="163" t="s">
        <v>546</v>
      </c>
      <c r="F291" s="163">
        <v>707.5</v>
      </c>
      <c r="G291" s="163"/>
      <c r="H291" s="163">
        <v>872</v>
      </c>
      <c r="I291" s="165">
        <v>872</v>
      </c>
      <c r="J291" s="166" t="s">
        <v>632</v>
      </c>
      <c r="K291" s="136">
        <f t="shared" si="139"/>
        <v>164.5</v>
      </c>
      <c r="L291" s="167">
        <f t="shared" si="140"/>
        <v>0.23250883392226149</v>
      </c>
      <c r="M291" s="163" t="s">
        <v>548</v>
      </c>
      <c r="N291" s="168">
        <v>43482</v>
      </c>
      <c r="O291" s="54"/>
      <c r="P291" s="54"/>
      <c r="Q291" s="198"/>
      <c r="R291" s="54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60">
        <v>121</v>
      </c>
      <c r="B292" s="161">
        <v>43398</v>
      </c>
      <c r="C292" s="161"/>
      <c r="D292" s="162" t="s">
        <v>732</v>
      </c>
      <c r="E292" s="163" t="s">
        <v>546</v>
      </c>
      <c r="F292" s="163">
        <v>162</v>
      </c>
      <c r="G292" s="163"/>
      <c r="H292" s="163">
        <v>204</v>
      </c>
      <c r="I292" s="165">
        <v>209</v>
      </c>
      <c r="J292" s="166" t="s">
        <v>733</v>
      </c>
      <c r="K292" s="136">
        <f t="shared" si="139"/>
        <v>42</v>
      </c>
      <c r="L292" s="167">
        <f t="shared" si="140"/>
        <v>0.25925925925925924</v>
      </c>
      <c r="M292" s="163" t="s">
        <v>548</v>
      </c>
      <c r="N292" s="168">
        <v>43539</v>
      </c>
      <c r="O292" s="54"/>
      <c r="P292" s="54"/>
      <c r="Q292" s="198"/>
      <c r="R292" s="54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60">
        <v>122</v>
      </c>
      <c r="B293" s="161">
        <v>43399</v>
      </c>
      <c r="C293" s="161"/>
      <c r="D293" s="162" t="s">
        <v>460</v>
      </c>
      <c r="E293" s="163" t="s">
        <v>546</v>
      </c>
      <c r="F293" s="163">
        <v>240</v>
      </c>
      <c r="G293" s="163"/>
      <c r="H293" s="163">
        <v>297</v>
      </c>
      <c r="I293" s="165">
        <v>297</v>
      </c>
      <c r="J293" s="166" t="s">
        <v>632</v>
      </c>
      <c r="K293" s="172">
        <f t="shared" si="139"/>
        <v>57</v>
      </c>
      <c r="L293" s="167">
        <f t="shared" si="140"/>
        <v>0.23749999999999999</v>
      </c>
      <c r="M293" s="163" t="s">
        <v>548</v>
      </c>
      <c r="N293" s="168">
        <v>43417</v>
      </c>
      <c r="O293" s="54"/>
      <c r="P293" s="54"/>
      <c r="Q293" s="198"/>
      <c r="R293" s="54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29">
        <v>123</v>
      </c>
      <c r="B294" s="130">
        <v>43439</v>
      </c>
      <c r="C294" s="130"/>
      <c r="D294" s="131" t="s">
        <v>734</v>
      </c>
      <c r="E294" s="132" t="s">
        <v>546</v>
      </c>
      <c r="F294" s="132">
        <v>202.5</v>
      </c>
      <c r="G294" s="132"/>
      <c r="H294" s="132">
        <v>255</v>
      </c>
      <c r="I294" s="134">
        <v>252</v>
      </c>
      <c r="J294" s="135" t="s">
        <v>632</v>
      </c>
      <c r="K294" s="136">
        <f t="shared" si="139"/>
        <v>52.5</v>
      </c>
      <c r="L294" s="137">
        <f t="shared" si="140"/>
        <v>0.25925925925925924</v>
      </c>
      <c r="M294" s="132" t="s">
        <v>548</v>
      </c>
      <c r="N294" s="138">
        <v>43542</v>
      </c>
      <c r="O294" s="54"/>
      <c r="P294" s="54"/>
      <c r="Q294" s="198"/>
      <c r="R294" s="37" t="s">
        <v>1005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60">
        <v>124</v>
      </c>
      <c r="B295" s="161">
        <v>43465</v>
      </c>
      <c r="C295" s="130"/>
      <c r="D295" s="162" t="s">
        <v>156</v>
      </c>
      <c r="E295" s="163" t="s">
        <v>546</v>
      </c>
      <c r="F295" s="163">
        <v>710</v>
      </c>
      <c r="G295" s="163"/>
      <c r="H295" s="163">
        <v>866</v>
      </c>
      <c r="I295" s="165">
        <v>866</v>
      </c>
      <c r="J295" s="166" t="s">
        <v>632</v>
      </c>
      <c r="K295" s="136">
        <f t="shared" si="139"/>
        <v>156</v>
      </c>
      <c r="L295" s="137">
        <f t="shared" si="140"/>
        <v>0.21971830985915494</v>
      </c>
      <c r="M295" s="132" t="s">
        <v>548</v>
      </c>
      <c r="N295" s="138">
        <v>43553</v>
      </c>
      <c r="O295" s="54"/>
      <c r="P295" s="54"/>
      <c r="Q295" s="198"/>
      <c r="R295" s="37" t="s">
        <v>1005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60">
        <v>125</v>
      </c>
      <c r="B296" s="161">
        <v>43522</v>
      </c>
      <c r="C296" s="161"/>
      <c r="D296" s="162" t="s">
        <v>170</v>
      </c>
      <c r="E296" s="163" t="s">
        <v>546</v>
      </c>
      <c r="F296" s="163">
        <v>337.25</v>
      </c>
      <c r="G296" s="163"/>
      <c r="H296" s="163">
        <v>398.5</v>
      </c>
      <c r="I296" s="165">
        <v>411</v>
      </c>
      <c r="J296" s="135" t="s">
        <v>735</v>
      </c>
      <c r="K296" s="136">
        <f t="shared" si="139"/>
        <v>61.25</v>
      </c>
      <c r="L296" s="137">
        <f t="shared" si="140"/>
        <v>0.1816160118606375</v>
      </c>
      <c r="M296" s="132" t="s">
        <v>548</v>
      </c>
      <c r="N296" s="138">
        <v>43760</v>
      </c>
      <c r="O296" s="54"/>
      <c r="P296" s="54"/>
      <c r="Q296" s="198"/>
      <c r="R296" s="37" t="s">
        <v>1005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73">
        <v>126</v>
      </c>
      <c r="B297" s="174">
        <v>43559</v>
      </c>
      <c r="C297" s="174"/>
      <c r="D297" s="175" t="s">
        <v>736</v>
      </c>
      <c r="E297" s="176" t="s">
        <v>546</v>
      </c>
      <c r="F297" s="176">
        <v>130</v>
      </c>
      <c r="G297" s="176"/>
      <c r="H297" s="176">
        <v>65</v>
      </c>
      <c r="I297" s="177">
        <v>158</v>
      </c>
      <c r="J297" s="145" t="s">
        <v>737</v>
      </c>
      <c r="K297" s="146">
        <f t="shared" si="139"/>
        <v>-65</v>
      </c>
      <c r="L297" s="147">
        <f t="shared" si="140"/>
        <v>-0.5</v>
      </c>
      <c r="M297" s="143" t="s">
        <v>558</v>
      </c>
      <c r="N297" s="140">
        <v>43726</v>
      </c>
      <c r="O297" s="54"/>
      <c r="P297" s="54"/>
      <c r="Q297" s="198"/>
      <c r="R297" s="37" t="s">
        <v>1003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60">
        <v>127</v>
      </c>
      <c r="B298" s="161">
        <v>43017</v>
      </c>
      <c r="C298" s="161"/>
      <c r="D298" s="162" t="s">
        <v>205</v>
      </c>
      <c r="E298" s="163" t="s">
        <v>546</v>
      </c>
      <c r="F298" s="163">
        <v>141.5</v>
      </c>
      <c r="G298" s="163"/>
      <c r="H298" s="163">
        <v>183.5</v>
      </c>
      <c r="I298" s="165">
        <v>210</v>
      </c>
      <c r="J298" s="135" t="s">
        <v>733</v>
      </c>
      <c r="K298" s="136">
        <f t="shared" si="139"/>
        <v>42</v>
      </c>
      <c r="L298" s="137">
        <f t="shared" si="140"/>
        <v>0.29681978798586572</v>
      </c>
      <c r="M298" s="132" t="s">
        <v>548</v>
      </c>
      <c r="N298" s="138">
        <v>43042</v>
      </c>
      <c r="O298" s="54"/>
      <c r="P298" s="54"/>
      <c r="Q298" s="198"/>
      <c r="R298" s="37" t="s">
        <v>1003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73">
        <v>128</v>
      </c>
      <c r="B299" s="174">
        <v>43074</v>
      </c>
      <c r="C299" s="174"/>
      <c r="D299" s="175" t="s">
        <v>738</v>
      </c>
      <c r="E299" s="176" t="s">
        <v>546</v>
      </c>
      <c r="F299" s="171">
        <v>172</v>
      </c>
      <c r="G299" s="176"/>
      <c r="H299" s="176">
        <v>155.25</v>
      </c>
      <c r="I299" s="177">
        <v>230</v>
      </c>
      <c r="J299" s="145" t="s">
        <v>739</v>
      </c>
      <c r="K299" s="146">
        <f t="shared" si="139"/>
        <v>-16.75</v>
      </c>
      <c r="L299" s="147">
        <f t="shared" si="140"/>
        <v>-9.7383720930232565E-2</v>
      </c>
      <c r="M299" s="143" t="s">
        <v>558</v>
      </c>
      <c r="N299" s="140">
        <v>43787</v>
      </c>
      <c r="O299" s="54"/>
      <c r="P299" s="54"/>
      <c r="Q299" s="198"/>
      <c r="R299" s="37" t="s">
        <v>1003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129</v>
      </c>
      <c r="B300" s="161">
        <v>43398</v>
      </c>
      <c r="C300" s="161"/>
      <c r="D300" s="162" t="s">
        <v>117</v>
      </c>
      <c r="E300" s="163" t="s">
        <v>546</v>
      </c>
      <c r="F300" s="163">
        <v>698.5</v>
      </c>
      <c r="G300" s="163"/>
      <c r="H300" s="163">
        <v>890</v>
      </c>
      <c r="I300" s="165">
        <v>890</v>
      </c>
      <c r="J300" s="135" t="s">
        <v>740</v>
      </c>
      <c r="K300" s="136">
        <f t="shared" si="139"/>
        <v>191.5</v>
      </c>
      <c r="L300" s="137">
        <f t="shared" si="140"/>
        <v>0.27415891195418757</v>
      </c>
      <c r="M300" s="132" t="s">
        <v>548</v>
      </c>
      <c r="N300" s="138">
        <v>44328</v>
      </c>
      <c r="O300" s="54"/>
      <c r="P300" s="54"/>
      <c r="Q300" s="198"/>
      <c r="R300" s="37" t="s">
        <v>1005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130</v>
      </c>
      <c r="B301" s="161">
        <v>42877</v>
      </c>
      <c r="C301" s="161"/>
      <c r="D301" s="162" t="s">
        <v>741</v>
      </c>
      <c r="E301" s="163" t="s">
        <v>546</v>
      </c>
      <c r="F301" s="163">
        <v>127.6</v>
      </c>
      <c r="G301" s="163"/>
      <c r="H301" s="163">
        <v>138</v>
      </c>
      <c r="I301" s="165">
        <v>190</v>
      </c>
      <c r="J301" s="135" t="s">
        <v>742</v>
      </c>
      <c r="K301" s="136">
        <f t="shared" si="139"/>
        <v>10.400000000000006</v>
      </c>
      <c r="L301" s="137">
        <f t="shared" si="140"/>
        <v>8.1504702194357417E-2</v>
      </c>
      <c r="M301" s="132" t="s">
        <v>548</v>
      </c>
      <c r="N301" s="138">
        <v>43774</v>
      </c>
      <c r="O301" s="54"/>
      <c r="P301" s="54"/>
      <c r="Q301" s="198"/>
      <c r="R301" s="37" t="s">
        <v>1003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60">
        <v>131</v>
      </c>
      <c r="B302" s="161">
        <v>43158</v>
      </c>
      <c r="C302" s="161"/>
      <c r="D302" s="162" t="s">
        <v>743</v>
      </c>
      <c r="E302" s="163" t="s">
        <v>546</v>
      </c>
      <c r="F302" s="163">
        <v>317</v>
      </c>
      <c r="G302" s="163"/>
      <c r="H302" s="163">
        <v>382.5</v>
      </c>
      <c r="I302" s="165">
        <v>398</v>
      </c>
      <c r="J302" s="135" t="s">
        <v>744</v>
      </c>
      <c r="K302" s="136">
        <f t="shared" si="139"/>
        <v>65.5</v>
      </c>
      <c r="L302" s="137">
        <f t="shared" si="140"/>
        <v>0.20662460567823343</v>
      </c>
      <c r="M302" s="132" t="s">
        <v>548</v>
      </c>
      <c r="N302" s="138">
        <v>44238</v>
      </c>
      <c r="O302" s="54"/>
      <c r="P302" s="54"/>
      <c r="Q302" s="198"/>
      <c r="R302" s="37" t="s">
        <v>1003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73">
        <v>132</v>
      </c>
      <c r="B303" s="174">
        <v>43164</v>
      </c>
      <c r="C303" s="174"/>
      <c r="D303" s="175" t="s">
        <v>162</v>
      </c>
      <c r="E303" s="176" t="s">
        <v>546</v>
      </c>
      <c r="F303" s="171">
        <f>510-14.4</f>
        <v>495.6</v>
      </c>
      <c r="G303" s="176"/>
      <c r="H303" s="176">
        <v>350</v>
      </c>
      <c r="I303" s="177">
        <v>672</v>
      </c>
      <c r="J303" s="145" t="s">
        <v>745</v>
      </c>
      <c r="K303" s="146">
        <f t="shared" si="139"/>
        <v>-145.60000000000002</v>
      </c>
      <c r="L303" s="147">
        <f t="shared" si="140"/>
        <v>-0.29378531073446329</v>
      </c>
      <c r="M303" s="143" t="s">
        <v>558</v>
      </c>
      <c r="N303" s="140">
        <v>43887</v>
      </c>
      <c r="O303" s="54"/>
      <c r="P303" s="54"/>
      <c r="Q303" s="198"/>
      <c r="R303" s="37" t="s">
        <v>1005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73">
        <v>133</v>
      </c>
      <c r="B304" s="174">
        <v>43237</v>
      </c>
      <c r="C304" s="174"/>
      <c r="D304" s="175" t="s">
        <v>746</v>
      </c>
      <c r="E304" s="176" t="s">
        <v>546</v>
      </c>
      <c r="F304" s="171">
        <v>230.3</v>
      </c>
      <c r="G304" s="176"/>
      <c r="H304" s="176">
        <v>102.5</v>
      </c>
      <c r="I304" s="177">
        <v>348</v>
      </c>
      <c r="J304" s="145" t="s">
        <v>747</v>
      </c>
      <c r="K304" s="146">
        <f t="shared" si="139"/>
        <v>-127.80000000000001</v>
      </c>
      <c r="L304" s="147">
        <f t="shared" si="140"/>
        <v>-0.55492835432045162</v>
      </c>
      <c r="M304" s="143" t="s">
        <v>558</v>
      </c>
      <c r="N304" s="140">
        <v>43896</v>
      </c>
      <c r="O304" s="54"/>
      <c r="P304" s="54"/>
      <c r="Q304" s="198"/>
      <c r="R304" s="37" t="s">
        <v>1005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0" ht="12.75" customHeight="1">
      <c r="A305" s="160">
        <v>134</v>
      </c>
      <c r="B305" s="161">
        <v>43258</v>
      </c>
      <c r="C305" s="161"/>
      <c r="D305" s="162" t="s">
        <v>423</v>
      </c>
      <c r="E305" s="163" t="s">
        <v>546</v>
      </c>
      <c r="F305" s="163">
        <f>342.5-5.1</f>
        <v>337.4</v>
      </c>
      <c r="G305" s="163"/>
      <c r="H305" s="163">
        <v>412.5</v>
      </c>
      <c r="I305" s="165">
        <v>439</v>
      </c>
      <c r="J305" s="135" t="s">
        <v>748</v>
      </c>
      <c r="K305" s="136">
        <f t="shared" si="139"/>
        <v>75.100000000000023</v>
      </c>
      <c r="L305" s="137">
        <f t="shared" si="140"/>
        <v>0.22258446947243635</v>
      </c>
      <c r="M305" s="132" t="s">
        <v>548</v>
      </c>
      <c r="N305" s="138">
        <v>44230</v>
      </c>
      <c r="O305" s="54"/>
      <c r="P305" s="54"/>
      <c r="Q305" s="198"/>
      <c r="R305" s="37" t="s">
        <v>1003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0" ht="12.75" customHeight="1">
      <c r="A306" s="154">
        <v>135</v>
      </c>
      <c r="B306" s="153">
        <v>43285</v>
      </c>
      <c r="C306" s="153"/>
      <c r="D306" s="154" t="s">
        <v>56</v>
      </c>
      <c r="E306" s="155" t="s">
        <v>546</v>
      </c>
      <c r="F306" s="155">
        <f>127.5-5.53</f>
        <v>121.97</v>
      </c>
      <c r="G306" s="156"/>
      <c r="H306" s="156">
        <v>122.5</v>
      </c>
      <c r="I306" s="156">
        <v>170</v>
      </c>
      <c r="J306" s="157" t="s">
        <v>749</v>
      </c>
      <c r="K306" s="158">
        <f t="shared" si="139"/>
        <v>0.53000000000000114</v>
      </c>
      <c r="L306" s="159">
        <f t="shared" si="140"/>
        <v>4.3453308190538747E-3</v>
      </c>
      <c r="M306" s="155" t="s">
        <v>565</v>
      </c>
      <c r="N306" s="153">
        <v>44431</v>
      </c>
      <c r="O306" s="54"/>
      <c r="P306" s="54"/>
      <c r="Q306" s="198"/>
      <c r="R306" s="37" t="s">
        <v>1005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0" ht="12.75" customHeight="1">
      <c r="A307" s="173">
        <v>136</v>
      </c>
      <c r="B307" s="174">
        <v>43294</v>
      </c>
      <c r="C307" s="174"/>
      <c r="D307" s="175" t="s">
        <v>750</v>
      </c>
      <c r="E307" s="176" t="s">
        <v>546</v>
      </c>
      <c r="F307" s="171">
        <v>46.5</v>
      </c>
      <c r="G307" s="176"/>
      <c r="H307" s="176">
        <v>17</v>
      </c>
      <c r="I307" s="177">
        <v>59</v>
      </c>
      <c r="J307" s="145" t="s">
        <v>751</v>
      </c>
      <c r="K307" s="146">
        <f t="shared" si="139"/>
        <v>-29.5</v>
      </c>
      <c r="L307" s="147">
        <f t="shared" si="140"/>
        <v>-0.63440860215053763</v>
      </c>
      <c r="M307" s="143" t="s">
        <v>558</v>
      </c>
      <c r="N307" s="140">
        <v>43887</v>
      </c>
      <c r="O307" s="54"/>
      <c r="P307" s="54"/>
      <c r="Q307" s="198"/>
      <c r="R307" s="37" t="s">
        <v>1005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0" ht="12.75" customHeight="1">
      <c r="A308" s="160">
        <v>137</v>
      </c>
      <c r="B308" s="161">
        <v>43396</v>
      </c>
      <c r="C308" s="161"/>
      <c r="D308" s="162" t="s">
        <v>407</v>
      </c>
      <c r="E308" s="163" t="s">
        <v>546</v>
      </c>
      <c r="F308" s="163">
        <v>156.5</v>
      </c>
      <c r="G308" s="163"/>
      <c r="H308" s="163">
        <v>207.5</v>
      </c>
      <c r="I308" s="165">
        <v>191</v>
      </c>
      <c r="J308" s="135" t="s">
        <v>632</v>
      </c>
      <c r="K308" s="136">
        <f t="shared" si="139"/>
        <v>51</v>
      </c>
      <c r="L308" s="137">
        <f t="shared" si="140"/>
        <v>0.32587859424920129</v>
      </c>
      <c r="M308" s="132" t="s">
        <v>548</v>
      </c>
      <c r="N308" s="138">
        <v>44369</v>
      </c>
      <c r="O308" s="54"/>
      <c r="P308" s="54"/>
      <c r="Q308" s="198"/>
      <c r="R308" s="37" t="s">
        <v>1005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0" ht="12.75" customHeight="1">
      <c r="A309" s="160">
        <v>138</v>
      </c>
      <c r="B309" s="161">
        <v>43439</v>
      </c>
      <c r="C309" s="161"/>
      <c r="D309" s="162" t="s">
        <v>338</v>
      </c>
      <c r="E309" s="163" t="s">
        <v>546</v>
      </c>
      <c r="F309" s="163">
        <v>259.5</v>
      </c>
      <c r="G309" s="163"/>
      <c r="H309" s="163">
        <v>320</v>
      </c>
      <c r="I309" s="165">
        <v>320</v>
      </c>
      <c r="J309" s="135" t="s">
        <v>632</v>
      </c>
      <c r="K309" s="136">
        <f t="shared" si="139"/>
        <v>60.5</v>
      </c>
      <c r="L309" s="137">
        <f t="shared" si="140"/>
        <v>0.23314065510597304</v>
      </c>
      <c r="M309" s="132" t="s">
        <v>548</v>
      </c>
      <c r="N309" s="138">
        <v>44323</v>
      </c>
      <c r="O309" s="54"/>
      <c r="P309" s="54"/>
      <c r="Q309" s="198"/>
      <c r="R309" s="37" t="s">
        <v>1005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0" ht="12.75" customHeight="1">
      <c r="A310" s="173">
        <v>139</v>
      </c>
      <c r="B310" s="174">
        <v>43439</v>
      </c>
      <c r="C310" s="174"/>
      <c r="D310" s="175" t="s">
        <v>752</v>
      </c>
      <c r="E310" s="176" t="s">
        <v>546</v>
      </c>
      <c r="F310" s="176">
        <v>715</v>
      </c>
      <c r="G310" s="176"/>
      <c r="H310" s="176">
        <v>445</v>
      </c>
      <c r="I310" s="177">
        <v>840</v>
      </c>
      <c r="J310" s="145" t="s">
        <v>753</v>
      </c>
      <c r="K310" s="146">
        <f t="shared" si="139"/>
        <v>-270</v>
      </c>
      <c r="L310" s="147">
        <f t="shared" si="140"/>
        <v>-0.3776223776223776</v>
      </c>
      <c r="M310" s="143" t="s">
        <v>558</v>
      </c>
      <c r="N310" s="140">
        <v>43800</v>
      </c>
      <c r="O310" s="54"/>
      <c r="P310" s="54"/>
      <c r="Q310" s="198"/>
      <c r="R310" s="37" t="s">
        <v>1005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0" ht="12.75" customHeight="1">
      <c r="A311" s="160">
        <v>140</v>
      </c>
      <c r="B311" s="161">
        <v>43469</v>
      </c>
      <c r="C311" s="161"/>
      <c r="D311" s="162" t="s">
        <v>176</v>
      </c>
      <c r="E311" s="163" t="s">
        <v>546</v>
      </c>
      <c r="F311" s="163">
        <v>875</v>
      </c>
      <c r="G311" s="163"/>
      <c r="H311" s="163">
        <v>1165</v>
      </c>
      <c r="I311" s="165">
        <v>1185</v>
      </c>
      <c r="J311" s="135" t="s">
        <v>754</v>
      </c>
      <c r="K311" s="136">
        <f t="shared" si="139"/>
        <v>290</v>
      </c>
      <c r="L311" s="137">
        <f t="shared" si="140"/>
        <v>0.33142857142857141</v>
      </c>
      <c r="M311" s="132" t="s">
        <v>548</v>
      </c>
      <c r="N311" s="138">
        <v>43847</v>
      </c>
      <c r="O311" s="54"/>
      <c r="P311" s="54"/>
      <c r="Q311" s="198"/>
      <c r="R311" s="37" t="s">
        <v>1005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0" ht="12.75" customHeight="1">
      <c r="A312" s="160">
        <v>141</v>
      </c>
      <c r="B312" s="161">
        <v>43559</v>
      </c>
      <c r="C312" s="161"/>
      <c r="D312" s="162" t="s">
        <v>356</v>
      </c>
      <c r="E312" s="163" t="s">
        <v>546</v>
      </c>
      <c r="F312" s="163">
        <f>387-14.63</f>
        <v>372.37</v>
      </c>
      <c r="G312" s="163"/>
      <c r="H312" s="163">
        <v>490</v>
      </c>
      <c r="I312" s="165">
        <v>490</v>
      </c>
      <c r="J312" s="135" t="s">
        <v>632</v>
      </c>
      <c r="K312" s="136">
        <f t="shared" si="139"/>
        <v>117.63</v>
      </c>
      <c r="L312" s="137">
        <f t="shared" si="140"/>
        <v>0.31589548030185027</v>
      </c>
      <c r="M312" s="132" t="s">
        <v>548</v>
      </c>
      <c r="N312" s="138">
        <v>43850</v>
      </c>
      <c r="O312" s="54"/>
      <c r="P312" s="54"/>
      <c r="Q312" s="198"/>
      <c r="R312" s="37" t="s">
        <v>1005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0" ht="12.75" customHeight="1">
      <c r="A313" s="173">
        <v>142</v>
      </c>
      <c r="B313" s="174">
        <v>43578</v>
      </c>
      <c r="C313" s="174"/>
      <c r="D313" s="175" t="s">
        <v>755</v>
      </c>
      <c r="E313" s="176" t="s">
        <v>557</v>
      </c>
      <c r="F313" s="176">
        <v>220</v>
      </c>
      <c r="G313" s="176"/>
      <c r="H313" s="176">
        <v>127.5</v>
      </c>
      <c r="I313" s="177">
        <v>284</v>
      </c>
      <c r="J313" s="145" t="s">
        <v>756</v>
      </c>
      <c r="K313" s="146">
        <f t="shared" si="139"/>
        <v>-92.5</v>
      </c>
      <c r="L313" s="147">
        <f t="shared" si="140"/>
        <v>-0.42045454545454547</v>
      </c>
      <c r="M313" s="143" t="s">
        <v>558</v>
      </c>
      <c r="N313" s="140">
        <v>43896</v>
      </c>
      <c r="O313" s="54"/>
      <c r="P313" s="54"/>
      <c r="Q313" s="198"/>
      <c r="R313" s="37" t="s">
        <v>1005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0" ht="12.75" customHeight="1">
      <c r="A314" s="160">
        <v>143</v>
      </c>
      <c r="B314" s="161">
        <v>43622</v>
      </c>
      <c r="C314" s="161"/>
      <c r="D314" s="162" t="s">
        <v>461</v>
      </c>
      <c r="E314" s="163" t="s">
        <v>557</v>
      </c>
      <c r="F314" s="163">
        <v>332.8</v>
      </c>
      <c r="G314" s="163"/>
      <c r="H314" s="163">
        <v>405</v>
      </c>
      <c r="I314" s="165">
        <v>419</v>
      </c>
      <c r="J314" s="135" t="s">
        <v>757</v>
      </c>
      <c r="K314" s="136">
        <f t="shared" si="139"/>
        <v>72.199999999999989</v>
      </c>
      <c r="L314" s="137">
        <f t="shared" si="140"/>
        <v>0.21694711538461534</v>
      </c>
      <c r="M314" s="132" t="s">
        <v>548</v>
      </c>
      <c r="N314" s="138">
        <v>43860</v>
      </c>
      <c r="O314" s="54"/>
      <c r="P314" s="54"/>
      <c r="Q314" s="198"/>
      <c r="R314" s="37" t="s">
        <v>1003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0" ht="12.75" customHeight="1">
      <c r="A315" s="154">
        <v>144</v>
      </c>
      <c r="B315" s="153">
        <v>43641</v>
      </c>
      <c r="C315" s="153"/>
      <c r="D315" s="154" t="s">
        <v>168</v>
      </c>
      <c r="E315" s="155" t="s">
        <v>546</v>
      </c>
      <c r="F315" s="155">
        <v>386</v>
      </c>
      <c r="G315" s="156"/>
      <c r="H315" s="156">
        <v>395</v>
      </c>
      <c r="I315" s="156">
        <v>452</v>
      </c>
      <c r="J315" s="157" t="s">
        <v>758</v>
      </c>
      <c r="K315" s="158">
        <f t="shared" si="139"/>
        <v>9</v>
      </c>
      <c r="L315" s="159">
        <f t="shared" si="140"/>
        <v>2.3316062176165803E-2</v>
      </c>
      <c r="M315" s="155" t="s">
        <v>565</v>
      </c>
      <c r="N315" s="153">
        <v>43868</v>
      </c>
      <c r="O315" s="54"/>
      <c r="P315" s="54"/>
      <c r="Q315" s="198"/>
      <c r="R315" s="37" t="s">
        <v>1003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0" ht="12.75" customHeight="1">
      <c r="A316" s="154">
        <v>145</v>
      </c>
      <c r="B316" s="153">
        <v>43707</v>
      </c>
      <c r="C316" s="153"/>
      <c r="D316" s="154" t="s">
        <v>143</v>
      </c>
      <c r="E316" s="155" t="s">
        <v>546</v>
      </c>
      <c r="F316" s="155">
        <v>137.5</v>
      </c>
      <c r="G316" s="156"/>
      <c r="H316" s="156">
        <v>138.5</v>
      </c>
      <c r="I316" s="156">
        <v>190</v>
      </c>
      <c r="J316" s="157" t="s">
        <v>759</v>
      </c>
      <c r="K316" s="158">
        <f t="shared" si="139"/>
        <v>1</v>
      </c>
      <c r="L316" s="159">
        <f t="shared" si="140"/>
        <v>7.2727272727272727E-3</v>
      </c>
      <c r="M316" s="155" t="s">
        <v>565</v>
      </c>
      <c r="N316" s="153">
        <v>44432</v>
      </c>
      <c r="O316" s="54"/>
      <c r="P316" s="54"/>
      <c r="Q316" s="198"/>
      <c r="R316" s="37" t="s">
        <v>1005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0" ht="12.75" customHeight="1">
      <c r="A317" s="160">
        <v>146</v>
      </c>
      <c r="B317" s="161">
        <v>43731</v>
      </c>
      <c r="C317" s="161"/>
      <c r="D317" s="162" t="s">
        <v>416</v>
      </c>
      <c r="E317" s="163" t="s">
        <v>546</v>
      </c>
      <c r="F317" s="163">
        <v>235</v>
      </c>
      <c r="G317" s="163"/>
      <c r="H317" s="163">
        <v>295</v>
      </c>
      <c r="I317" s="165">
        <v>296</v>
      </c>
      <c r="J317" s="135" t="s">
        <v>760</v>
      </c>
      <c r="K317" s="136">
        <f t="shared" si="139"/>
        <v>60</v>
      </c>
      <c r="L317" s="137">
        <f t="shared" si="140"/>
        <v>0.25531914893617019</v>
      </c>
      <c r="M317" s="132" t="s">
        <v>548</v>
      </c>
      <c r="N317" s="138">
        <v>43844</v>
      </c>
      <c r="O317" s="54"/>
      <c r="P317" s="54"/>
      <c r="Q317" s="198"/>
      <c r="R317" s="37" t="s">
        <v>1003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0" ht="12.75" customHeight="1">
      <c r="A318" s="160">
        <v>147</v>
      </c>
      <c r="B318" s="161">
        <v>43752</v>
      </c>
      <c r="C318" s="161"/>
      <c r="D318" s="162" t="s">
        <v>761</v>
      </c>
      <c r="E318" s="163" t="s">
        <v>546</v>
      </c>
      <c r="F318" s="163">
        <v>277.5</v>
      </c>
      <c r="G318" s="163"/>
      <c r="H318" s="163">
        <v>333</v>
      </c>
      <c r="I318" s="165">
        <v>333</v>
      </c>
      <c r="J318" s="135" t="s">
        <v>762</v>
      </c>
      <c r="K318" s="136">
        <f t="shared" si="139"/>
        <v>55.5</v>
      </c>
      <c r="L318" s="137">
        <f t="shared" si="140"/>
        <v>0.2</v>
      </c>
      <c r="M318" s="132" t="s">
        <v>548</v>
      </c>
      <c r="N318" s="138">
        <v>43846</v>
      </c>
      <c r="O318" s="54"/>
      <c r="P318" s="54"/>
      <c r="Q318" s="198"/>
      <c r="R318" s="37" t="s">
        <v>1005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0" ht="12.75" customHeight="1">
      <c r="A319" s="160">
        <v>148</v>
      </c>
      <c r="B319" s="161">
        <v>43752</v>
      </c>
      <c r="C319" s="161"/>
      <c r="D319" s="162" t="s">
        <v>763</v>
      </c>
      <c r="E319" s="163" t="s">
        <v>546</v>
      </c>
      <c r="F319" s="163">
        <v>930</v>
      </c>
      <c r="G319" s="163"/>
      <c r="H319" s="163">
        <v>1165</v>
      </c>
      <c r="I319" s="165">
        <v>1200</v>
      </c>
      <c r="J319" s="135" t="s">
        <v>764</v>
      </c>
      <c r="K319" s="136">
        <f t="shared" si="139"/>
        <v>235</v>
      </c>
      <c r="L319" s="137">
        <f t="shared" si="140"/>
        <v>0.25268817204301075</v>
      </c>
      <c r="M319" s="132" t="s">
        <v>548</v>
      </c>
      <c r="N319" s="138">
        <v>43847</v>
      </c>
      <c r="O319" s="54"/>
      <c r="P319" s="54"/>
      <c r="Q319" s="198"/>
      <c r="R319" s="37" t="s">
        <v>1003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0" ht="12.75" customHeight="1">
      <c r="A320" s="160">
        <v>149</v>
      </c>
      <c r="B320" s="161">
        <v>43753</v>
      </c>
      <c r="C320" s="161"/>
      <c r="D320" s="162" t="s">
        <v>765</v>
      </c>
      <c r="E320" s="163" t="s">
        <v>546</v>
      </c>
      <c r="F320" s="133">
        <v>111</v>
      </c>
      <c r="G320" s="163"/>
      <c r="H320" s="163">
        <v>141</v>
      </c>
      <c r="I320" s="165">
        <v>141</v>
      </c>
      <c r="J320" s="135" t="s">
        <v>766</v>
      </c>
      <c r="K320" s="136">
        <f t="shared" si="139"/>
        <v>30</v>
      </c>
      <c r="L320" s="137">
        <f t="shared" si="140"/>
        <v>0.27027027027027029</v>
      </c>
      <c r="M320" s="132" t="s">
        <v>548</v>
      </c>
      <c r="N320" s="138">
        <v>44328</v>
      </c>
      <c r="O320" s="54"/>
      <c r="P320" s="54"/>
      <c r="Q320" s="198"/>
      <c r="R320" s="37" t="s">
        <v>1003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1:30" ht="12.75" customHeight="1">
      <c r="A321" s="160">
        <v>150</v>
      </c>
      <c r="B321" s="161">
        <v>43753</v>
      </c>
      <c r="C321" s="161"/>
      <c r="D321" s="162" t="s">
        <v>767</v>
      </c>
      <c r="E321" s="163" t="s">
        <v>546</v>
      </c>
      <c r="F321" s="133">
        <v>296</v>
      </c>
      <c r="G321" s="163"/>
      <c r="H321" s="163">
        <v>370</v>
      </c>
      <c r="I321" s="165">
        <v>370</v>
      </c>
      <c r="J321" s="135" t="s">
        <v>632</v>
      </c>
      <c r="K321" s="136">
        <f t="shared" ref="K321:K346" si="141">H321-F321</f>
        <v>74</v>
      </c>
      <c r="L321" s="137">
        <f t="shared" ref="L321:L346" si="142">K321/F321</f>
        <v>0.25</v>
      </c>
      <c r="M321" s="132" t="s">
        <v>548</v>
      </c>
      <c r="N321" s="138">
        <v>43853</v>
      </c>
      <c r="O321" s="54"/>
      <c r="P321" s="54"/>
      <c r="Q321" s="198"/>
      <c r="R321" s="37" t="s">
        <v>1003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1:30" ht="12.75" customHeight="1">
      <c r="A322" s="160">
        <v>151</v>
      </c>
      <c r="B322" s="161">
        <v>43754</v>
      </c>
      <c r="C322" s="161"/>
      <c r="D322" s="162" t="s">
        <v>768</v>
      </c>
      <c r="E322" s="163" t="s">
        <v>546</v>
      </c>
      <c r="F322" s="133">
        <v>300</v>
      </c>
      <c r="G322" s="163"/>
      <c r="H322" s="163">
        <v>382.5</v>
      </c>
      <c r="I322" s="165">
        <v>344</v>
      </c>
      <c r="J322" s="135" t="s">
        <v>769</v>
      </c>
      <c r="K322" s="136">
        <f t="shared" si="141"/>
        <v>82.5</v>
      </c>
      <c r="L322" s="137">
        <f t="shared" si="142"/>
        <v>0.27500000000000002</v>
      </c>
      <c r="M322" s="132" t="s">
        <v>548</v>
      </c>
      <c r="N322" s="138">
        <v>44238</v>
      </c>
      <c r="O322" s="54"/>
      <c r="P322" s="54"/>
      <c r="Q322" s="198"/>
      <c r="R322" s="37" t="s">
        <v>1003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1:30" ht="12.75" customHeight="1">
      <c r="A323" s="160">
        <v>152</v>
      </c>
      <c r="B323" s="161">
        <v>43832</v>
      </c>
      <c r="C323" s="161"/>
      <c r="D323" s="162" t="s">
        <v>770</v>
      </c>
      <c r="E323" s="163" t="s">
        <v>546</v>
      </c>
      <c r="F323" s="133">
        <v>495</v>
      </c>
      <c r="G323" s="163"/>
      <c r="H323" s="163">
        <v>595</v>
      </c>
      <c r="I323" s="165">
        <v>590</v>
      </c>
      <c r="J323" s="135" t="s">
        <v>568</v>
      </c>
      <c r="K323" s="136">
        <f t="shared" si="141"/>
        <v>100</v>
      </c>
      <c r="L323" s="137">
        <f t="shared" si="142"/>
        <v>0.20202020202020202</v>
      </c>
      <c r="M323" s="132" t="s">
        <v>548</v>
      </c>
      <c r="N323" s="138">
        <v>44589</v>
      </c>
      <c r="O323" s="54"/>
      <c r="P323" s="54"/>
      <c r="Q323" s="198"/>
      <c r="R323" s="37" t="s">
        <v>1003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1:30" ht="12.75" customHeight="1">
      <c r="A324" s="160">
        <v>153</v>
      </c>
      <c r="B324" s="161">
        <v>43966</v>
      </c>
      <c r="C324" s="161"/>
      <c r="D324" s="162" t="s">
        <v>74</v>
      </c>
      <c r="E324" s="163" t="s">
        <v>546</v>
      </c>
      <c r="F324" s="133">
        <v>67.5</v>
      </c>
      <c r="G324" s="163"/>
      <c r="H324" s="163">
        <v>86</v>
      </c>
      <c r="I324" s="165">
        <v>86</v>
      </c>
      <c r="J324" s="135" t="s">
        <v>771</v>
      </c>
      <c r="K324" s="136">
        <f t="shared" si="141"/>
        <v>18.5</v>
      </c>
      <c r="L324" s="137">
        <f t="shared" si="142"/>
        <v>0.27407407407407408</v>
      </c>
      <c r="M324" s="132" t="s">
        <v>548</v>
      </c>
      <c r="N324" s="138">
        <v>44008</v>
      </c>
      <c r="O324" s="54"/>
      <c r="P324" s="54"/>
      <c r="Q324" s="198"/>
      <c r="R324" s="37" t="s">
        <v>1003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1:30" ht="12.75" customHeight="1">
      <c r="A325" s="160">
        <v>154</v>
      </c>
      <c r="B325" s="161">
        <v>44035</v>
      </c>
      <c r="C325" s="161"/>
      <c r="D325" s="162" t="s">
        <v>460</v>
      </c>
      <c r="E325" s="163" t="s">
        <v>546</v>
      </c>
      <c r="F325" s="133">
        <v>231</v>
      </c>
      <c r="G325" s="163"/>
      <c r="H325" s="163">
        <v>281</v>
      </c>
      <c r="I325" s="165">
        <v>281</v>
      </c>
      <c r="J325" s="135" t="s">
        <v>632</v>
      </c>
      <c r="K325" s="136">
        <f t="shared" si="141"/>
        <v>50</v>
      </c>
      <c r="L325" s="137">
        <f t="shared" si="142"/>
        <v>0.21645021645021645</v>
      </c>
      <c r="M325" s="132" t="s">
        <v>548</v>
      </c>
      <c r="N325" s="138">
        <v>44358</v>
      </c>
      <c r="O325" s="54"/>
      <c r="P325" s="54"/>
      <c r="Q325" s="198"/>
      <c r="R325" s="37" t="s">
        <v>1003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1:30" ht="12.75" customHeight="1">
      <c r="A326" s="160">
        <v>155</v>
      </c>
      <c r="B326" s="161">
        <v>44092</v>
      </c>
      <c r="C326" s="161"/>
      <c r="D326" s="162" t="s">
        <v>141</v>
      </c>
      <c r="E326" s="163" t="s">
        <v>546</v>
      </c>
      <c r="F326" s="163">
        <v>206</v>
      </c>
      <c r="G326" s="163"/>
      <c r="H326" s="163">
        <v>248</v>
      </c>
      <c r="I326" s="165">
        <v>248</v>
      </c>
      <c r="J326" s="135" t="s">
        <v>632</v>
      </c>
      <c r="K326" s="136">
        <f t="shared" si="141"/>
        <v>42</v>
      </c>
      <c r="L326" s="137">
        <f t="shared" si="142"/>
        <v>0.20388349514563106</v>
      </c>
      <c r="M326" s="132" t="s">
        <v>548</v>
      </c>
      <c r="N326" s="138">
        <v>44214</v>
      </c>
      <c r="O326" s="54"/>
      <c r="P326" s="54"/>
      <c r="Q326" s="198"/>
      <c r="R326" s="37" t="s">
        <v>1003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1:30" ht="12.75" customHeight="1">
      <c r="A327" s="160">
        <v>156</v>
      </c>
      <c r="B327" s="161">
        <v>44140</v>
      </c>
      <c r="C327" s="161"/>
      <c r="D327" s="162" t="s">
        <v>141</v>
      </c>
      <c r="E327" s="163" t="s">
        <v>546</v>
      </c>
      <c r="F327" s="163">
        <v>182.5</v>
      </c>
      <c r="G327" s="163"/>
      <c r="H327" s="163">
        <v>248</v>
      </c>
      <c r="I327" s="165">
        <v>248</v>
      </c>
      <c r="J327" s="135" t="s">
        <v>632</v>
      </c>
      <c r="K327" s="136">
        <f t="shared" si="141"/>
        <v>65.5</v>
      </c>
      <c r="L327" s="137">
        <f t="shared" si="142"/>
        <v>0.35890410958904112</v>
      </c>
      <c r="M327" s="132" t="s">
        <v>548</v>
      </c>
      <c r="N327" s="138">
        <v>44214</v>
      </c>
      <c r="O327" s="54"/>
      <c r="P327" s="54"/>
      <c r="Q327" s="198"/>
      <c r="R327" s="37" t="s">
        <v>1003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1:30" ht="12.75" customHeight="1">
      <c r="A328" s="160">
        <v>157</v>
      </c>
      <c r="B328" s="161">
        <v>44140</v>
      </c>
      <c r="C328" s="161"/>
      <c r="D328" s="162" t="s">
        <v>338</v>
      </c>
      <c r="E328" s="163" t="s">
        <v>546</v>
      </c>
      <c r="F328" s="163">
        <v>247.5</v>
      </c>
      <c r="G328" s="163"/>
      <c r="H328" s="163">
        <v>320</v>
      </c>
      <c r="I328" s="165">
        <v>320</v>
      </c>
      <c r="J328" s="135" t="s">
        <v>632</v>
      </c>
      <c r="K328" s="136">
        <f t="shared" si="141"/>
        <v>72.5</v>
      </c>
      <c r="L328" s="137">
        <f t="shared" si="142"/>
        <v>0.29292929292929293</v>
      </c>
      <c r="M328" s="132" t="s">
        <v>548</v>
      </c>
      <c r="N328" s="138">
        <v>44323</v>
      </c>
      <c r="O328" s="54"/>
      <c r="P328" s="54"/>
      <c r="Q328" s="198"/>
      <c r="R328" s="37" t="s">
        <v>1003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1:30" ht="12.75" customHeight="1">
      <c r="A329" s="160">
        <v>158</v>
      </c>
      <c r="B329" s="161">
        <v>44140</v>
      </c>
      <c r="C329" s="161"/>
      <c r="D329" s="162" t="s">
        <v>199</v>
      </c>
      <c r="E329" s="163" t="s">
        <v>546</v>
      </c>
      <c r="F329" s="133">
        <v>925</v>
      </c>
      <c r="G329" s="163"/>
      <c r="H329" s="163">
        <v>1095</v>
      </c>
      <c r="I329" s="165">
        <v>1093</v>
      </c>
      <c r="J329" s="135" t="s">
        <v>772</v>
      </c>
      <c r="K329" s="136">
        <f t="shared" si="141"/>
        <v>170</v>
      </c>
      <c r="L329" s="137">
        <f t="shared" si="142"/>
        <v>0.18378378378378379</v>
      </c>
      <c r="M329" s="132" t="s">
        <v>548</v>
      </c>
      <c r="N329" s="138">
        <v>44201</v>
      </c>
      <c r="O329" s="54"/>
      <c r="P329" s="54"/>
      <c r="Q329" s="198"/>
      <c r="R329" s="37" t="s">
        <v>1003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1:30" ht="12.75" customHeight="1">
      <c r="A330" s="160">
        <v>159</v>
      </c>
      <c r="B330" s="161">
        <v>44140</v>
      </c>
      <c r="C330" s="161"/>
      <c r="D330" s="162" t="s">
        <v>356</v>
      </c>
      <c r="E330" s="163" t="s">
        <v>546</v>
      </c>
      <c r="F330" s="133">
        <v>332.5</v>
      </c>
      <c r="G330" s="163"/>
      <c r="H330" s="163">
        <v>393</v>
      </c>
      <c r="I330" s="165">
        <v>406</v>
      </c>
      <c r="J330" s="135" t="s">
        <v>773</v>
      </c>
      <c r="K330" s="136">
        <f t="shared" si="141"/>
        <v>60.5</v>
      </c>
      <c r="L330" s="137">
        <f t="shared" si="142"/>
        <v>0.18195488721804512</v>
      </c>
      <c r="M330" s="132" t="s">
        <v>548</v>
      </c>
      <c r="N330" s="138">
        <v>44256</v>
      </c>
      <c r="O330" s="54"/>
      <c r="P330" s="54"/>
      <c r="Q330" s="198"/>
      <c r="R330" s="37" t="s">
        <v>1003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1:30" ht="12.75" customHeight="1">
      <c r="A331" s="160">
        <v>160</v>
      </c>
      <c r="B331" s="161">
        <v>44141</v>
      </c>
      <c r="C331" s="161"/>
      <c r="D331" s="162" t="s">
        <v>460</v>
      </c>
      <c r="E331" s="163" t="s">
        <v>546</v>
      </c>
      <c r="F331" s="133">
        <v>231</v>
      </c>
      <c r="G331" s="163"/>
      <c r="H331" s="163">
        <v>281</v>
      </c>
      <c r="I331" s="165">
        <v>281</v>
      </c>
      <c r="J331" s="135" t="s">
        <v>632</v>
      </c>
      <c r="K331" s="136">
        <f t="shared" si="141"/>
        <v>50</v>
      </c>
      <c r="L331" s="137">
        <f t="shared" si="142"/>
        <v>0.21645021645021645</v>
      </c>
      <c r="M331" s="132" t="s">
        <v>548</v>
      </c>
      <c r="N331" s="138">
        <v>44358</v>
      </c>
      <c r="O331" s="54"/>
      <c r="P331" s="54"/>
      <c r="Q331" s="198"/>
      <c r="R331" s="37" t="s">
        <v>1003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1:30" ht="12.75" customHeight="1">
      <c r="A332" s="160">
        <v>161</v>
      </c>
      <c r="B332" s="161">
        <v>44187</v>
      </c>
      <c r="C332" s="161"/>
      <c r="D332" s="162" t="s">
        <v>774</v>
      </c>
      <c r="E332" s="163" t="s">
        <v>546</v>
      </c>
      <c r="F332" s="133">
        <v>190</v>
      </c>
      <c r="G332" s="163"/>
      <c r="H332" s="163">
        <v>239</v>
      </c>
      <c r="I332" s="165">
        <v>239</v>
      </c>
      <c r="J332" s="135" t="s">
        <v>775</v>
      </c>
      <c r="K332" s="136">
        <f t="shared" si="141"/>
        <v>49</v>
      </c>
      <c r="L332" s="137">
        <f t="shared" si="142"/>
        <v>0.25789473684210529</v>
      </c>
      <c r="M332" s="132" t="s">
        <v>548</v>
      </c>
      <c r="N332" s="138">
        <v>44844</v>
      </c>
      <c r="O332" s="54"/>
      <c r="P332" s="54"/>
      <c r="Q332" s="198"/>
      <c r="R332" s="37" t="s">
        <v>1003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1:30" ht="12.75" customHeight="1">
      <c r="A333" s="160">
        <v>162</v>
      </c>
      <c r="B333" s="161">
        <v>44258</v>
      </c>
      <c r="C333" s="161"/>
      <c r="D333" s="162" t="s">
        <v>770</v>
      </c>
      <c r="E333" s="163" t="s">
        <v>546</v>
      </c>
      <c r="F333" s="133">
        <v>495</v>
      </c>
      <c r="G333" s="163"/>
      <c r="H333" s="163">
        <v>595</v>
      </c>
      <c r="I333" s="165">
        <v>590</v>
      </c>
      <c r="J333" s="135" t="s">
        <v>568</v>
      </c>
      <c r="K333" s="136">
        <f t="shared" si="141"/>
        <v>100</v>
      </c>
      <c r="L333" s="137">
        <f t="shared" si="142"/>
        <v>0.20202020202020202</v>
      </c>
      <c r="M333" s="132" t="s">
        <v>548</v>
      </c>
      <c r="N333" s="138">
        <v>44589</v>
      </c>
      <c r="O333" s="54"/>
      <c r="P333" s="54"/>
      <c r="Q333" s="198"/>
      <c r="R333" s="37" t="s">
        <v>1003</v>
      </c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1:30" ht="12.75" customHeight="1">
      <c r="A334" s="160">
        <v>163</v>
      </c>
      <c r="B334" s="161">
        <v>44274</v>
      </c>
      <c r="C334" s="161"/>
      <c r="D334" s="162" t="s">
        <v>356</v>
      </c>
      <c r="E334" s="163" t="s">
        <v>546</v>
      </c>
      <c r="F334" s="133">
        <v>355</v>
      </c>
      <c r="G334" s="163"/>
      <c r="H334" s="163">
        <v>422.5</v>
      </c>
      <c r="I334" s="165">
        <v>420</v>
      </c>
      <c r="J334" s="135" t="s">
        <v>776</v>
      </c>
      <c r="K334" s="136">
        <f t="shared" si="141"/>
        <v>67.5</v>
      </c>
      <c r="L334" s="137">
        <f t="shared" si="142"/>
        <v>0.19014084507042253</v>
      </c>
      <c r="M334" s="132" t="s">
        <v>548</v>
      </c>
      <c r="N334" s="138">
        <v>44361</v>
      </c>
      <c r="O334" s="54"/>
      <c r="P334" s="54"/>
      <c r="R334" s="37" t="s">
        <v>1003</v>
      </c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1:30" ht="12.75" customHeight="1">
      <c r="A335" s="160">
        <v>164</v>
      </c>
      <c r="B335" s="161">
        <v>44295</v>
      </c>
      <c r="C335" s="161"/>
      <c r="D335" s="162" t="s">
        <v>320</v>
      </c>
      <c r="E335" s="163" t="s">
        <v>546</v>
      </c>
      <c r="F335" s="133">
        <v>555</v>
      </c>
      <c r="G335" s="163"/>
      <c r="H335" s="163">
        <v>663</v>
      </c>
      <c r="I335" s="165">
        <v>663</v>
      </c>
      <c r="J335" s="135" t="s">
        <v>777</v>
      </c>
      <c r="K335" s="136">
        <f t="shared" si="141"/>
        <v>108</v>
      </c>
      <c r="L335" s="137">
        <f t="shared" si="142"/>
        <v>0.19459459459459461</v>
      </c>
      <c r="M335" s="132" t="s">
        <v>548</v>
      </c>
      <c r="N335" s="138">
        <v>44321</v>
      </c>
      <c r="O335" s="54"/>
      <c r="P335" s="54"/>
      <c r="Q335" s="198"/>
      <c r="R335" s="37" t="s">
        <v>1003</v>
      </c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1:30" ht="12.75" customHeight="1">
      <c r="A336" s="160">
        <v>165</v>
      </c>
      <c r="B336" s="161">
        <v>44308</v>
      </c>
      <c r="C336" s="161"/>
      <c r="D336" s="162" t="s">
        <v>741</v>
      </c>
      <c r="E336" s="163" t="s">
        <v>546</v>
      </c>
      <c r="F336" s="133">
        <v>126.5</v>
      </c>
      <c r="G336" s="163"/>
      <c r="H336" s="163">
        <v>155</v>
      </c>
      <c r="I336" s="165">
        <v>155</v>
      </c>
      <c r="J336" s="135" t="s">
        <v>632</v>
      </c>
      <c r="K336" s="136">
        <f t="shared" si="141"/>
        <v>28.5</v>
      </c>
      <c r="L336" s="137">
        <f t="shared" si="142"/>
        <v>0.22529644268774704</v>
      </c>
      <c r="M336" s="132" t="s">
        <v>548</v>
      </c>
      <c r="N336" s="138">
        <v>44362</v>
      </c>
      <c r="O336" s="54"/>
      <c r="P336" s="54"/>
      <c r="R336" s="37" t="s">
        <v>1003</v>
      </c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1:30" ht="12.75" customHeight="1">
      <c r="A337" s="139">
        <v>166</v>
      </c>
      <c r="B337" s="170">
        <v>44368</v>
      </c>
      <c r="C337" s="170"/>
      <c r="D337" s="141" t="s">
        <v>778</v>
      </c>
      <c r="E337" s="143" t="s">
        <v>546</v>
      </c>
      <c r="F337" s="171">
        <v>287.5</v>
      </c>
      <c r="G337" s="143"/>
      <c r="H337" s="143">
        <v>245</v>
      </c>
      <c r="I337" s="144">
        <v>344</v>
      </c>
      <c r="J337" s="145" t="s">
        <v>779</v>
      </c>
      <c r="K337" s="146">
        <f t="shared" si="141"/>
        <v>-42.5</v>
      </c>
      <c r="L337" s="147">
        <f t="shared" si="142"/>
        <v>-0.14782608695652175</v>
      </c>
      <c r="M337" s="143" t="s">
        <v>558</v>
      </c>
      <c r="N337" s="140">
        <v>44508</v>
      </c>
      <c r="O337" s="54"/>
      <c r="P337" s="54"/>
      <c r="R337" s="37" t="s">
        <v>1003</v>
      </c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1:30" ht="12.75" customHeight="1">
      <c r="A338" s="160">
        <v>167</v>
      </c>
      <c r="B338" s="161">
        <v>44368</v>
      </c>
      <c r="C338" s="161"/>
      <c r="D338" s="162" t="s">
        <v>460</v>
      </c>
      <c r="E338" s="163" t="s">
        <v>546</v>
      </c>
      <c r="F338" s="133">
        <v>241</v>
      </c>
      <c r="G338" s="163"/>
      <c r="H338" s="163">
        <v>298</v>
      </c>
      <c r="I338" s="165">
        <v>320</v>
      </c>
      <c r="J338" s="135" t="s">
        <v>632</v>
      </c>
      <c r="K338" s="136">
        <f t="shared" si="141"/>
        <v>57</v>
      </c>
      <c r="L338" s="137">
        <f t="shared" si="142"/>
        <v>0.23651452282157676</v>
      </c>
      <c r="M338" s="132" t="s">
        <v>548</v>
      </c>
      <c r="N338" s="138">
        <v>44802</v>
      </c>
      <c r="O338" s="54"/>
      <c r="P338" s="54"/>
      <c r="R338" s="37" t="s">
        <v>1003</v>
      </c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1:30" ht="12.75" customHeight="1">
      <c r="A339" s="160">
        <v>168</v>
      </c>
      <c r="B339" s="161">
        <v>44406</v>
      </c>
      <c r="C339" s="161"/>
      <c r="D339" s="162" t="s">
        <v>741</v>
      </c>
      <c r="E339" s="163" t="s">
        <v>546</v>
      </c>
      <c r="F339" s="133">
        <v>162.5</v>
      </c>
      <c r="G339" s="163"/>
      <c r="H339" s="163">
        <v>200</v>
      </c>
      <c r="I339" s="165">
        <v>200</v>
      </c>
      <c r="J339" s="135" t="s">
        <v>632</v>
      </c>
      <c r="K339" s="136">
        <f t="shared" si="141"/>
        <v>37.5</v>
      </c>
      <c r="L339" s="137">
        <f t="shared" si="142"/>
        <v>0.23076923076923078</v>
      </c>
      <c r="M339" s="132" t="s">
        <v>548</v>
      </c>
      <c r="N339" s="138">
        <v>44802</v>
      </c>
      <c r="O339" s="54"/>
      <c r="P339" s="54"/>
      <c r="R339" s="37" t="s">
        <v>1003</v>
      </c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1:30" ht="12.75" customHeight="1">
      <c r="A340" s="160">
        <v>169</v>
      </c>
      <c r="B340" s="161">
        <v>44462</v>
      </c>
      <c r="C340" s="161"/>
      <c r="D340" s="162" t="s">
        <v>424</v>
      </c>
      <c r="E340" s="163" t="s">
        <v>546</v>
      </c>
      <c r="F340" s="133">
        <v>1235</v>
      </c>
      <c r="G340" s="163"/>
      <c r="H340" s="163">
        <v>1505</v>
      </c>
      <c r="I340" s="165">
        <v>1500</v>
      </c>
      <c r="J340" s="135" t="s">
        <v>632</v>
      </c>
      <c r="K340" s="136">
        <f t="shared" si="141"/>
        <v>270</v>
      </c>
      <c r="L340" s="137">
        <f t="shared" si="142"/>
        <v>0.21862348178137653</v>
      </c>
      <c r="M340" s="132" t="s">
        <v>548</v>
      </c>
      <c r="N340" s="138">
        <v>44564</v>
      </c>
      <c r="O340" s="54"/>
      <c r="P340" s="54"/>
      <c r="R340" s="37" t="s">
        <v>1003</v>
      </c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1:30" ht="12.75" customHeight="1">
      <c r="A341" s="160">
        <v>170</v>
      </c>
      <c r="B341" s="161">
        <v>44480</v>
      </c>
      <c r="C341" s="161"/>
      <c r="D341" s="162" t="s">
        <v>780</v>
      </c>
      <c r="E341" s="163" t="s">
        <v>546</v>
      </c>
      <c r="F341" s="133">
        <v>58.75</v>
      </c>
      <c r="G341" s="163"/>
      <c r="H341" s="163">
        <v>64.25</v>
      </c>
      <c r="I341" s="165"/>
      <c r="J341" s="135" t="s">
        <v>632</v>
      </c>
      <c r="K341" s="136">
        <f t="shared" si="141"/>
        <v>5.5</v>
      </c>
      <c r="L341" s="137">
        <f t="shared" si="142"/>
        <v>9.3617021276595741E-2</v>
      </c>
      <c r="M341" s="132" t="s">
        <v>548</v>
      </c>
      <c r="N341" s="138">
        <v>45322</v>
      </c>
      <c r="O341" s="54"/>
      <c r="P341" s="54"/>
      <c r="R341" s="37" t="s">
        <v>1003</v>
      </c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1:30" ht="12.75" customHeight="1">
      <c r="A342" s="129">
        <v>171</v>
      </c>
      <c r="B342" s="130">
        <v>44481</v>
      </c>
      <c r="C342" s="130"/>
      <c r="D342" s="131" t="s">
        <v>273</v>
      </c>
      <c r="E342" s="132" t="s">
        <v>546</v>
      </c>
      <c r="F342" s="133">
        <v>315</v>
      </c>
      <c r="G342" s="132"/>
      <c r="H342" s="132">
        <v>335</v>
      </c>
      <c r="I342" s="134">
        <v>380</v>
      </c>
      <c r="J342" s="135" t="s">
        <v>823</v>
      </c>
      <c r="K342" s="136">
        <f t="shared" si="141"/>
        <v>20</v>
      </c>
      <c r="L342" s="137">
        <f t="shared" si="142"/>
        <v>6.3492063492063489E-2</v>
      </c>
      <c r="M342" s="132" t="s">
        <v>548</v>
      </c>
      <c r="N342" s="138">
        <v>45297</v>
      </c>
      <c r="O342" s="54"/>
      <c r="P342" s="54"/>
      <c r="R342" s="37" t="s">
        <v>1003</v>
      </c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1:30" ht="12.75" customHeight="1">
      <c r="A343" s="129">
        <v>172</v>
      </c>
      <c r="B343" s="130">
        <v>44481</v>
      </c>
      <c r="C343" s="130"/>
      <c r="D343" s="131" t="s">
        <v>781</v>
      </c>
      <c r="E343" s="132" t="s">
        <v>546</v>
      </c>
      <c r="F343" s="133">
        <v>45.5</v>
      </c>
      <c r="G343" s="132"/>
      <c r="H343" s="132">
        <v>56.5</v>
      </c>
      <c r="I343" s="134">
        <v>56</v>
      </c>
      <c r="J343" s="135" t="s">
        <v>632</v>
      </c>
      <c r="K343" s="136">
        <f t="shared" si="141"/>
        <v>11</v>
      </c>
      <c r="L343" s="137">
        <f t="shared" si="142"/>
        <v>0.24175824175824176</v>
      </c>
      <c r="M343" s="132" t="s">
        <v>548</v>
      </c>
      <c r="N343" s="138">
        <v>44881</v>
      </c>
      <c r="O343" s="54"/>
      <c r="P343" s="54"/>
      <c r="R343" s="37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1:30" ht="12.75" customHeight="1">
      <c r="A344" s="129">
        <v>173</v>
      </c>
      <c r="B344" s="130">
        <v>44551</v>
      </c>
      <c r="C344" s="130"/>
      <c r="D344" s="131" t="s">
        <v>128</v>
      </c>
      <c r="E344" s="132" t="s">
        <v>546</v>
      </c>
      <c r="F344" s="133">
        <v>2300</v>
      </c>
      <c r="G344" s="132"/>
      <c r="H344" s="132">
        <f>(2820+2200)/2</f>
        <v>2510</v>
      </c>
      <c r="I344" s="134">
        <v>3000</v>
      </c>
      <c r="J344" s="135" t="s">
        <v>782</v>
      </c>
      <c r="K344" s="136">
        <f t="shared" si="141"/>
        <v>210</v>
      </c>
      <c r="L344" s="137">
        <f t="shared" si="142"/>
        <v>9.1304347826086957E-2</v>
      </c>
      <c r="M344" s="132" t="s">
        <v>548</v>
      </c>
      <c r="N344" s="138">
        <v>44649</v>
      </c>
      <c r="O344" s="54"/>
      <c r="P344" s="54"/>
      <c r="R344" s="37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1:30" ht="12.75" customHeight="1">
      <c r="A345" s="129">
        <v>174</v>
      </c>
      <c r="B345" s="130">
        <v>44606</v>
      </c>
      <c r="C345" s="130"/>
      <c r="D345" s="131" t="s">
        <v>414</v>
      </c>
      <c r="E345" s="132" t="s">
        <v>546</v>
      </c>
      <c r="F345" s="133">
        <v>635</v>
      </c>
      <c r="G345" s="132"/>
      <c r="H345" s="132">
        <v>700</v>
      </c>
      <c r="I345" s="134">
        <v>764</v>
      </c>
      <c r="J345" s="135" t="s">
        <v>807</v>
      </c>
      <c r="K345" s="136">
        <f t="shared" si="141"/>
        <v>65</v>
      </c>
      <c r="L345" s="137">
        <f t="shared" si="142"/>
        <v>0.10236220472440945</v>
      </c>
      <c r="M345" s="132" t="s">
        <v>548</v>
      </c>
      <c r="N345" s="138">
        <v>45159</v>
      </c>
      <c r="O345" s="54"/>
      <c r="P345" s="54"/>
      <c r="R345" s="37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1:30" ht="12.75" customHeight="1">
      <c r="A346" s="129">
        <v>175</v>
      </c>
      <c r="B346" s="130">
        <v>44613</v>
      </c>
      <c r="C346" s="130"/>
      <c r="D346" s="131" t="s">
        <v>424</v>
      </c>
      <c r="E346" s="132" t="s">
        <v>546</v>
      </c>
      <c r="F346" s="133">
        <v>1255</v>
      </c>
      <c r="G346" s="132"/>
      <c r="H346" s="132">
        <v>1515</v>
      </c>
      <c r="I346" s="134">
        <v>1510</v>
      </c>
      <c r="J346" s="135" t="s">
        <v>632</v>
      </c>
      <c r="K346" s="136">
        <f t="shared" si="141"/>
        <v>260</v>
      </c>
      <c r="L346" s="137">
        <f t="shared" si="142"/>
        <v>0.20717131474103587</v>
      </c>
      <c r="M346" s="132" t="s">
        <v>548</v>
      </c>
      <c r="N346" s="138">
        <v>44834</v>
      </c>
      <c r="O346" s="54"/>
      <c r="P346" s="54"/>
      <c r="R346" s="37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1:30" ht="12.75" customHeight="1">
      <c r="A347" s="271">
        <v>176</v>
      </c>
      <c r="B347" s="262">
        <v>44670</v>
      </c>
      <c r="C347" s="262"/>
      <c r="D347" s="263" t="s">
        <v>511</v>
      </c>
      <c r="E347" s="264" t="s">
        <v>546</v>
      </c>
      <c r="F347" s="265">
        <v>445</v>
      </c>
      <c r="G347" s="265"/>
      <c r="H347" s="265">
        <v>460</v>
      </c>
      <c r="I347" s="265">
        <v>553</v>
      </c>
      <c r="J347" s="266" t="s">
        <v>851</v>
      </c>
      <c r="K347" s="267">
        <f t="shared" ref="K347" si="143">H347-F347</f>
        <v>15</v>
      </c>
      <c r="L347" s="268">
        <f t="shared" ref="L347" si="144">K347/F347</f>
        <v>3.3707865168539325E-2</v>
      </c>
      <c r="M347" s="269" t="s">
        <v>565</v>
      </c>
      <c r="N347" s="270">
        <v>45397</v>
      </c>
      <c r="O347" s="54"/>
      <c r="P347" s="54"/>
      <c r="R347" s="37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1:30" ht="12.75" customHeight="1">
      <c r="A348" s="160">
        <v>177</v>
      </c>
      <c r="B348" s="161">
        <v>44746</v>
      </c>
      <c r="C348" s="161"/>
      <c r="D348" s="162" t="s">
        <v>783</v>
      </c>
      <c r="E348" s="163" t="s">
        <v>546</v>
      </c>
      <c r="F348" s="163">
        <v>207.5</v>
      </c>
      <c r="G348" s="163"/>
      <c r="H348" s="163">
        <v>254</v>
      </c>
      <c r="I348" s="165">
        <v>254</v>
      </c>
      <c r="J348" s="135" t="s">
        <v>632</v>
      </c>
      <c r="K348" s="136">
        <f t="shared" ref="K348:K358" si="145">H348-F348</f>
        <v>46.5</v>
      </c>
      <c r="L348" s="137">
        <f t="shared" ref="L348:L358" si="146">K348/F348</f>
        <v>0.22409638554216868</v>
      </c>
      <c r="M348" s="132" t="s">
        <v>548</v>
      </c>
      <c r="N348" s="138">
        <v>44792</v>
      </c>
      <c r="O348" s="54"/>
      <c r="P348" s="54"/>
      <c r="R348" s="37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1:30" ht="12.75" customHeight="1">
      <c r="A349" s="160">
        <v>178</v>
      </c>
      <c r="B349" s="161">
        <v>44775</v>
      </c>
      <c r="C349" s="161"/>
      <c r="D349" s="162" t="s">
        <v>462</v>
      </c>
      <c r="E349" s="163" t="s">
        <v>546</v>
      </c>
      <c r="F349" s="163">
        <v>31.25</v>
      </c>
      <c r="G349" s="163"/>
      <c r="H349" s="163">
        <v>38.75</v>
      </c>
      <c r="I349" s="165">
        <v>38</v>
      </c>
      <c r="J349" s="135" t="s">
        <v>632</v>
      </c>
      <c r="K349" s="136">
        <f t="shared" si="145"/>
        <v>7.5</v>
      </c>
      <c r="L349" s="137">
        <f t="shared" si="146"/>
        <v>0.24</v>
      </c>
      <c r="M349" s="132" t="s">
        <v>548</v>
      </c>
      <c r="N349" s="138">
        <v>44844</v>
      </c>
      <c r="O349" s="54"/>
      <c r="P349" s="54"/>
      <c r="R349" s="37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1:30" ht="12.75" customHeight="1">
      <c r="A350" s="160">
        <v>179</v>
      </c>
      <c r="B350" s="161">
        <v>44841</v>
      </c>
      <c r="C350" s="161"/>
      <c r="D350" s="162" t="s">
        <v>784</v>
      </c>
      <c r="E350" s="163" t="s">
        <v>546</v>
      </c>
      <c r="F350" s="133">
        <v>665</v>
      </c>
      <c r="G350" s="163"/>
      <c r="H350" s="163">
        <v>807.5</v>
      </c>
      <c r="I350" s="165">
        <v>840</v>
      </c>
      <c r="J350" s="135" t="s">
        <v>782</v>
      </c>
      <c r="K350" s="136">
        <f t="shared" si="145"/>
        <v>142.5</v>
      </c>
      <c r="L350" s="137">
        <f t="shared" si="146"/>
        <v>0.21428571428571427</v>
      </c>
      <c r="M350" s="132" t="s">
        <v>548</v>
      </c>
      <c r="N350" s="138">
        <v>45097</v>
      </c>
      <c r="O350" s="54"/>
      <c r="P350" s="54"/>
      <c r="R350" s="37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1:30" ht="12.75" customHeight="1">
      <c r="A351" s="160">
        <v>180</v>
      </c>
      <c r="B351" s="161">
        <v>44844</v>
      </c>
      <c r="C351" s="161"/>
      <c r="D351" s="162" t="s">
        <v>416</v>
      </c>
      <c r="E351" s="163" t="s">
        <v>546</v>
      </c>
      <c r="F351" s="133">
        <v>227.5</v>
      </c>
      <c r="G351" s="163"/>
      <c r="H351" s="163">
        <v>270</v>
      </c>
      <c r="I351" s="165">
        <v>291</v>
      </c>
      <c r="J351" s="135" t="s">
        <v>809</v>
      </c>
      <c r="K351" s="136">
        <f t="shared" si="145"/>
        <v>42.5</v>
      </c>
      <c r="L351" s="137">
        <f t="shared" si="146"/>
        <v>0.18681318681318682</v>
      </c>
      <c r="M351" s="132" t="s">
        <v>548</v>
      </c>
      <c r="N351" s="138">
        <v>45160</v>
      </c>
      <c r="O351" s="54"/>
      <c r="P351" s="54"/>
      <c r="R351" s="37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1:30" ht="12.75" customHeight="1">
      <c r="A352" s="160">
        <v>181</v>
      </c>
      <c r="B352" s="161">
        <v>44845</v>
      </c>
      <c r="C352" s="161"/>
      <c r="D352" s="162" t="s">
        <v>414</v>
      </c>
      <c r="E352" s="163" t="s">
        <v>546</v>
      </c>
      <c r="F352" s="133">
        <v>555</v>
      </c>
      <c r="G352" s="163"/>
      <c r="H352" s="163">
        <v>700</v>
      </c>
      <c r="I352" s="165">
        <v>765</v>
      </c>
      <c r="J352" s="135" t="s">
        <v>808</v>
      </c>
      <c r="K352" s="136">
        <f t="shared" si="145"/>
        <v>145</v>
      </c>
      <c r="L352" s="137">
        <f t="shared" si="146"/>
        <v>0.26126126126126126</v>
      </c>
      <c r="M352" s="132" t="s">
        <v>548</v>
      </c>
      <c r="N352" s="138">
        <v>45159</v>
      </c>
      <c r="O352" s="54"/>
      <c r="P352" s="54"/>
      <c r="R352" s="37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1:38" ht="12.75" customHeight="1">
      <c r="A353" s="160">
        <v>182</v>
      </c>
      <c r="B353" s="161">
        <v>44981</v>
      </c>
      <c r="C353" s="161"/>
      <c r="D353" s="162" t="s">
        <v>429</v>
      </c>
      <c r="E353" s="163" t="s">
        <v>546</v>
      </c>
      <c r="F353" s="133">
        <v>1675</v>
      </c>
      <c r="G353" s="163"/>
      <c r="H353" s="163">
        <v>2080</v>
      </c>
      <c r="I353" s="165">
        <v>2080</v>
      </c>
      <c r="J353" s="135" t="s">
        <v>632</v>
      </c>
      <c r="K353" s="136">
        <f t="shared" si="145"/>
        <v>405</v>
      </c>
      <c r="L353" s="137">
        <f t="shared" si="146"/>
        <v>0.2417910447761194</v>
      </c>
      <c r="M353" s="132" t="s">
        <v>548</v>
      </c>
      <c r="N353" s="138">
        <v>45119</v>
      </c>
      <c r="O353" s="54"/>
      <c r="P353" s="54"/>
      <c r="R353" s="37" t="s">
        <v>1006</v>
      </c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1:38" ht="12.75" customHeight="1">
      <c r="A354" s="160">
        <v>183</v>
      </c>
      <c r="B354" s="161">
        <v>44986</v>
      </c>
      <c r="C354" s="161"/>
      <c r="D354" s="162" t="s">
        <v>462</v>
      </c>
      <c r="E354" s="163" t="s">
        <v>546</v>
      </c>
      <c r="F354" s="133">
        <v>57.5</v>
      </c>
      <c r="G354" s="163"/>
      <c r="H354" s="163">
        <v>120</v>
      </c>
      <c r="I354" s="165">
        <v>120</v>
      </c>
      <c r="J354" s="135" t="s">
        <v>632</v>
      </c>
      <c r="K354" s="136">
        <f t="shared" si="145"/>
        <v>62.5</v>
      </c>
      <c r="L354" s="137">
        <f t="shared" si="146"/>
        <v>1.0869565217391304</v>
      </c>
      <c r="M354" s="132" t="s">
        <v>548</v>
      </c>
      <c r="N354" s="138">
        <v>45049</v>
      </c>
      <c r="O354" s="54"/>
      <c r="P354" s="54"/>
      <c r="R354" s="37" t="s">
        <v>1006</v>
      </c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1:38" ht="12.75" customHeight="1">
      <c r="A355" s="160">
        <v>184</v>
      </c>
      <c r="B355" s="161">
        <v>45008</v>
      </c>
      <c r="C355" s="161"/>
      <c r="D355" s="162" t="s">
        <v>476</v>
      </c>
      <c r="E355" s="163" t="s">
        <v>546</v>
      </c>
      <c r="F355" s="133">
        <v>2765</v>
      </c>
      <c r="G355" s="163"/>
      <c r="H355" s="163">
        <v>3547.5</v>
      </c>
      <c r="I355" s="165">
        <v>3523</v>
      </c>
      <c r="J355" s="135" t="s">
        <v>632</v>
      </c>
      <c r="K355" s="136">
        <f t="shared" si="145"/>
        <v>782.5</v>
      </c>
      <c r="L355" s="137">
        <f t="shared" si="146"/>
        <v>0.28300180831826399</v>
      </c>
      <c r="M355" s="132" t="s">
        <v>548</v>
      </c>
      <c r="N355" s="138">
        <v>45177</v>
      </c>
      <c r="O355" s="54"/>
      <c r="P355" s="54"/>
      <c r="R355" s="37" t="s">
        <v>1006</v>
      </c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1:38" ht="12.75" customHeight="1">
      <c r="A356" s="160">
        <v>185</v>
      </c>
      <c r="B356" s="161">
        <v>45027</v>
      </c>
      <c r="C356" s="161"/>
      <c r="D356" s="162" t="s">
        <v>785</v>
      </c>
      <c r="E356" s="163" t="s">
        <v>546</v>
      </c>
      <c r="F356" s="163">
        <v>460</v>
      </c>
      <c r="G356" s="163"/>
      <c r="H356" s="163">
        <v>825</v>
      </c>
      <c r="I356" s="165">
        <v>810</v>
      </c>
      <c r="J356" s="135" t="s">
        <v>632</v>
      </c>
      <c r="K356" s="136">
        <f t="shared" si="145"/>
        <v>365</v>
      </c>
      <c r="L356" s="137">
        <f t="shared" si="146"/>
        <v>0.79347826086956519</v>
      </c>
      <c r="M356" s="132" t="s">
        <v>548</v>
      </c>
      <c r="N356" s="138">
        <v>45155</v>
      </c>
      <c r="O356" s="54"/>
      <c r="P356" s="54"/>
      <c r="R356" s="37" t="s">
        <v>1006</v>
      </c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1:38" ht="12.75" customHeight="1">
      <c r="A357" s="160">
        <v>186</v>
      </c>
      <c r="B357" s="161">
        <v>45050</v>
      </c>
      <c r="C357" s="161"/>
      <c r="D357" s="162" t="s">
        <v>41</v>
      </c>
      <c r="E357" s="163" t="s">
        <v>546</v>
      </c>
      <c r="F357" s="163">
        <v>3630</v>
      </c>
      <c r="G357" s="163"/>
      <c r="H357" s="163">
        <v>5150</v>
      </c>
      <c r="I357" s="165">
        <v>5040</v>
      </c>
      <c r="J357" s="135" t="s">
        <v>632</v>
      </c>
      <c r="K357" s="136">
        <f t="shared" si="145"/>
        <v>1520</v>
      </c>
      <c r="L357" s="137">
        <f t="shared" si="146"/>
        <v>0.41873278236914602</v>
      </c>
      <c r="M357" s="132" t="s">
        <v>548</v>
      </c>
      <c r="N357" s="138">
        <v>45344</v>
      </c>
      <c r="O357" s="54"/>
      <c r="P357" s="54"/>
      <c r="R357" s="37" t="s">
        <v>1006</v>
      </c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1:38" ht="12.75" customHeight="1">
      <c r="A358" s="160">
        <v>187</v>
      </c>
      <c r="B358" s="161">
        <v>45075</v>
      </c>
      <c r="C358" s="161"/>
      <c r="D358" s="162" t="s">
        <v>786</v>
      </c>
      <c r="E358" s="163" t="s">
        <v>546</v>
      </c>
      <c r="F358" s="133">
        <v>585</v>
      </c>
      <c r="G358" s="163"/>
      <c r="H358" s="163">
        <v>732</v>
      </c>
      <c r="I358" s="165">
        <v>732</v>
      </c>
      <c r="J358" s="135" t="s">
        <v>632</v>
      </c>
      <c r="K358" s="136">
        <f t="shared" si="145"/>
        <v>147</v>
      </c>
      <c r="L358" s="137">
        <f t="shared" si="146"/>
        <v>0.25128205128205128</v>
      </c>
      <c r="M358" s="132" t="s">
        <v>548</v>
      </c>
      <c r="N358" s="138">
        <v>45152</v>
      </c>
      <c r="O358" s="54"/>
      <c r="P358" s="54"/>
      <c r="R358" s="37" t="s">
        <v>1006</v>
      </c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  <c r="AF358" s="37"/>
      <c r="AG358" s="54"/>
      <c r="AI358" s="37"/>
      <c r="AK358" s="37"/>
      <c r="AL358" s="54"/>
    </row>
    <row r="359" spans="1:38" ht="12.75" customHeight="1">
      <c r="A359" s="160">
        <v>188</v>
      </c>
      <c r="B359" s="161">
        <v>45078</v>
      </c>
      <c r="C359" s="161"/>
      <c r="D359" s="162" t="s">
        <v>501</v>
      </c>
      <c r="E359" s="163" t="s">
        <v>546</v>
      </c>
      <c r="F359" s="133">
        <v>3310</v>
      </c>
      <c r="G359" s="163"/>
      <c r="H359" s="163">
        <v>4300</v>
      </c>
      <c r="I359" s="165">
        <v>4300</v>
      </c>
      <c r="J359" s="135" t="s">
        <v>632</v>
      </c>
      <c r="K359" s="136">
        <f t="shared" ref="K359" si="147">H359-F359</f>
        <v>990</v>
      </c>
      <c r="L359" s="137">
        <f t="shared" ref="L359" si="148">K359/F359</f>
        <v>0.29909365558912387</v>
      </c>
      <c r="M359" s="132" t="s">
        <v>548</v>
      </c>
      <c r="N359" s="138">
        <v>45436</v>
      </c>
      <c r="O359" s="54"/>
      <c r="P359" s="54"/>
      <c r="R359" s="37" t="s">
        <v>1006</v>
      </c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  <c r="AF359" s="37"/>
      <c r="AG359" s="54"/>
      <c r="AI359" s="37"/>
      <c r="AK359" s="37"/>
      <c r="AL359" s="54"/>
    </row>
    <row r="360" spans="1:38" ht="12.75" customHeight="1">
      <c r="A360" s="160">
        <v>189</v>
      </c>
      <c r="B360" s="161">
        <v>45103</v>
      </c>
      <c r="C360" s="161"/>
      <c r="D360" s="162" t="s">
        <v>804</v>
      </c>
      <c r="E360" s="163" t="s">
        <v>546</v>
      </c>
      <c r="F360" s="133">
        <v>282.5</v>
      </c>
      <c r="G360" s="163"/>
      <c r="H360" s="163">
        <v>383</v>
      </c>
      <c r="I360" s="165">
        <v>383</v>
      </c>
      <c r="J360" s="135" t="s">
        <v>632</v>
      </c>
      <c r="K360" s="136">
        <f>H360-F360</f>
        <v>100.5</v>
      </c>
      <c r="L360" s="137">
        <f>K360/F360</f>
        <v>0.35575221238938054</v>
      </c>
      <c r="M360" s="132" t="s">
        <v>548</v>
      </c>
      <c r="N360" s="138">
        <v>45265</v>
      </c>
      <c r="O360" s="54"/>
      <c r="P360" s="54"/>
      <c r="R360" s="37" t="s">
        <v>1006</v>
      </c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  <c r="AF360" s="37"/>
      <c r="AG360" s="54"/>
      <c r="AI360" s="37"/>
      <c r="AK360" s="37"/>
      <c r="AL360" s="54"/>
    </row>
    <row r="361" spans="1:38" ht="12.75" customHeight="1">
      <c r="A361" s="160">
        <v>190</v>
      </c>
      <c r="B361" s="161">
        <v>45120</v>
      </c>
      <c r="C361" s="161"/>
      <c r="D361" s="162" t="s">
        <v>500</v>
      </c>
      <c r="E361" s="163" t="s">
        <v>546</v>
      </c>
      <c r="F361" s="133">
        <v>2312.5</v>
      </c>
      <c r="G361" s="163"/>
      <c r="H361" s="163">
        <v>2935</v>
      </c>
      <c r="I361" s="165">
        <v>2935</v>
      </c>
      <c r="J361" s="135" t="s">
        <v>632</v>
      </c>
      <c r="K361" s="136">
        <f>H361-F361</f>
        <v>622.5</v>
      </c>
      <c r="L361" s="137">
        <f>K361/F361</f>
        <v>0.26918918918918922</v>
      </c>
      <c r="M361" s="132" t="s">
        <v>548</v>
      </c>
      <c r="N361" s="138">
        <v>45177</v>
      </c>
      <c r="O361" s="54"/>
      <c r="P361" s="54"/>
      <c r="R361" s="37" t="s">
        <v>1006</v>
      </c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  <c r="AF361" s="37"/>
      <c r="AG361" s="54"/>
      <c r="AI361" s="37"/>
      <c r="AK361" s="37"/>
      <c r="AL361" s="54"/>
    </row>
    <row r="362" spans="1:38" ht="12.75" customHeight="1">
      <c r="A362" s="160">
        <v>191</v>
      </c>
      <c r="B362" s="161">
        <v>45125</v>
      </c>
      <c r="C362" s="161"/>
      <c r="D362" s="162" t="s">
        <v>199</v>
      </c>
      <c r="E362" s="163" t="s">
        <v>546</v>
      </c>
      <c r="F362" s="133">
        <v>3980</v>
      </c>
      <c r="G362" s="163"/>
      <c r="H362" s="163">
        <v>4895</v>
      </c>
      <c r="I362" s="165">
        <v>4895</v>
      </c>
      <c r="J362" s="135" t="s">
        <v>632</v>
      </c>
      <c r="K362" s="136">
        <f>H362-F362</f>
        <v>915</v>
      </c>
      <c r="L362" s="137">
        <f>K362/F362</f>
        <v>0.22989949748743718</v>
      </c>
      <c r="M362" s="132" t="s">
        <v>548</v>
      </c>
      <c r="N362" s="138">
        <v>45155</v>
      </c>
      <c r="O362" s="54"/>
      <c r="P362" s="54"/>
      <c r="R362" s="37" t="s">
        <v>1006</v>
      </c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  <c r="AG362" s="54"/>
      <c r="AI362" s="37"/>
      <c r="AL362" s="54"/>
    </row>
    <row r="363" spans="1:38" ht="12.75" customHeight="1">
      <c r="A363" s="160">
        <v>192</v>
      </c>
      <c r="B363" s="161">
        <v>45145</v>
      </c>
      <c r="C363" s="161"/>
      <c r="D363" s="162" t="s">
        <v>806</v>
      </c>
      <c r="E363" s="163" t="s">
        <v>546</v>
      </c>
      <c r="F363" s="133">
        <v>565</v>
      </c>
      <c r="G363" s="163"/>
      <c r="H363" s="163">
        <v>725</v>
      </c>
      <c r="I363" s="165">
        <v>725</v>
      </c>
      <c r="J363" s="135" t="s">
        <v>632</v>
      </c>
      <c r="K363" s="136">
        <f>H363-F363</f>
        <v>160</v>
      </c>
      <c r="L363" s="137">
        <f>K363/F363</f>
        <v>0.2831858407079646</v>
      </c>
      <c r="M363" s="132" t="s">
        <v>548</v>
      </c>
      <c r="N363" s="138">
        <v>45169</v>
      </c>
      <c r="O363" s="54"/>
      <c r="P363" s="54"/>
      <c r="R363" s="37" t="s">
        <v>1006</v>
      </c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  <c r="AG363" s="54"/>
      <c r="AI363" s="37"/>
      <c r="AL363" s="54"/>
    </row>
    <row r="364" spans="1:38" ht="12.75" customHeight="1">
      <c r="A364" s="232">
        <v>193</v>
      </c>
      <c r="B364" s="233">
        <v>45167</v>
      </c>
      <c r="C364" s="233"/>
      <c r="D364" s="234" t="s">
        <v>810</v>
      </c>
      <c r="E364" s="235" t="s">
        <v>546</v>
      </c>
      <c r="F364" s="133">
        <v>700</v>
      </c>
      <c r="G364" s="235"/>
      <c r="H364" s="235">
        <v>950</v>
      </c>
      <c r="I364" s="236">
        <v>950</v>
      </c>
      <c r="J364" s="237" t="s">
        <v>632</v>
      </c>
      <c r="K364" s="136">
        <f>H364-F364</f>
        <v>250</v>
      </c>
      <c r="L364" s="137">
        <f>K364/F364</f>
        <v>0.35714285714285715</v>
      </c>
      <c r="M364" s="132" t="s">
        <v>548</v>
      </c>
      <c r="N364" s="138">
        <v>45261</v>
      </c>
      <c r="O364" s="54"/>
      <c r="P364" s="54"/>
      <c r="R364" s="37" t="s">
        <v>1006</v>
      </c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  <c r="AG364" s="54"/>
      <c r="AI364" s="37"/>
      <c r="AL364" s="54"/>
    </row>
    <row r="365" spans="1:38" ht="12.75" customHeight="1">
      <c r="A365" s="178">
        <v>194</v>
      </c>
      <c r="B365" s="179">
        <v>45184</v>
      </c>
      <c r="C365" s="53"/>
      <c r="D365" s="53" t="s">
        <v>503</v>
      </c>
      <c r="E365" s="180" t="s">
        <v>546</v>
      </c>
      <c r="F365" s="51" t="s">
        <v>811</v>
      </c>
      <c r="G365" s="51"/>
      <c r="H365" s="51"/>
      <c r="I365" s="51">
        <v>480</v>
      </c>
      <c r="J365" s="51" t="s">
        <v>547</v>
      </c>
      <c r="K365" s="51"/>
      <c r="L365" s="51"/>
      <c r="M365" s="51"/>
      <c r="N365" s="51"/>
      <c r="O365" s="54"/>
      <c r="P365" s="54"/>
      <c r="R365" s="37" t="s">
        <v>1006</v>
      </c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  <c r="AG365" s="54"/>
      <c r="AI365" s="37"/>
      <c r="AL365" s="54"/>
    </row>
    <row r="366" spans="1:38" ht="12.75" customHeight="1">
      <c r="A366" s="232">
        <v>195</v>
      </c>
      <c r="B366" s="233">
        <v>45203</v>
      </c>
      <c r="C366" s="233"/>
      <c r="D366" s="234" t="s">
        <v>172</v>
      </c>
      <c r="E366" s="235" t="s">
        <v>546</v>
      </c>
      <c r="F366" s="133">
        <v>992.5</v>
      </c>
      <c r="G366" s="235"/>
      <c r="H366" s="235">
        <v>1198</v>
      </c>
      <c r="I366" s="236">
        <v>1198</v>
      </c>
      <c r="J366" s="237" t="s">
        <v>632</v>
      </c>
      <c r="K366" s="136">
        <f>H366-F366</f>
        <v>205.5</v>
      </c>
      <c r="L366" s="137">
        <f>K366/F366</f>
        <v>0.2070528967254408</v>
      </c>
      <c r="M366" s="132" t="s">
        <v>548</v>
      </c>
      <c r="N366" s="138">
        <v>45392</v>
      </c>
      <c r="O366" s="54"/>
      <c r="P366" s="54"/>
      <c r="R366" s="37" t="s">
        <v>1007</v>
      </c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  <c r="AG366" s="54"/>
      <c r="AI366" s="37"/>
      <c r="AL366" s="54"/>
    </row>
    <row r="367" spans="1:38" ht="12.75" customHeight="1">
      <c r="A367" s="232">
        <v>196</v>
      </c>
      <c r="B367" s="233">
        <v>45216</v>
      </c>
      <c r="C367" s="233"/>
      <c r="D367" s="234" t="s">
        <v>104</v>
      </c>
      <c r="E367" s="235" t="s">
        <v>546</v>
      </c>
      <c r="F367" s="133">
        <v>5425</v>
      </c>
      <c r="G367" s="235"/>
      <c r="H367" s="235">
        <v>6880</v>
      </c>
      <c r="I367" s="236">
        <v>6870</v>
      </c>
      <c r="J367" s="237" t="s">
        <v>632</v>
      </c>
      <c r="K367" s="136">
        <f>H367-F367</f>
        <v>1455</v>
      </c>
      <c r="L367" s="137">
        <f>K367/F367</f>
        <v>0.26820276497695855</v>
      </c>
      <c r="M367" s="132" t="s">
        <v>548</v>
      </c>
      <c r="N367" s="138">
        <v>45342</v>
      </c>
      <c r="O367" s="54"/>
      <c r="P367" s="54"/>
      <c r="R367" s="37" t="s">
        <v>1007</v>
      </c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  <c r="AG367" s="54"/>
      <c r="AI367" s="37"/>
      <c r="AL367" s="54"/>
    </row>
    <row r="368" spans="1:38" ht="12.75" customHeight="1">
      <c r="A368" s="232">
        <v>197</v>
      </c>
      <c r="B368" s="233">
        <v>45216</v>
      </c>
      <c r="C368" s="233"/>
      <c r="D368" s="234" t="s">
        <v>812</v>
      </c>
      <c r="E368" s="235" t="s">
        <v>546</v>
      </c>
      <c r="F368" s="133">
        <v>1090</v>
      </c>
      <c r="G368" s="235"/>
      <c r="H368" s="235">
        <v>1415</v>
      </c>
      <c r="I368" s="236">
        <v>1415</v>
      </c>
      <c r="J368" s="237" t="s">
        <v>632</v>
      </c>
      <c r="K368" s="136">
        <f>H368-F368</f>
        <v>325</v>
      </c>
      <c r="L368" s="137">
        <f>K368/F368</f>
        <v>0.29816513761467889</v>
      </c>
      <c r="M368" s="132" t="s">
        <v>548</v>
      </c>
      <c r="N368" s="138">
        <v>45282</v>
      </c>
      <c r="O368" s="54"/>
      <c r="P368" s="54"/>
      <c r="R368" s="37" t="s">
        <v>1006</v>
      </c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  <c r="AG368" s="54"/>
      <c r="AI368" s="37"/>
      <c r="AL368" s="54"/>
    </row>
    <row r="369" spans="1:38" ht="12.75" customHeight="1">
      <c r="A369" s="232">
        <v>198</v>
      </c>
      <c r="B369" s="233">
        <v>45236</v>
      </c>
      <c r="C369" s="233"/>
      <c r="D369" s="234" t="s">
        <v>815</v>
      </c>
      <c r="E369" s="235" t="s">
        <v>546</v>
      </c>
      <c r="F369" s="133">
        <v>1270</v>
      </c>
      <c r="G369" s="235"/>
      <c r="H369" s="235">
        <v>1613</v>
      </c>
      <c r="I369" s="236">
        <v>1613</v>
      </c>
      <c r="J369" s="237" t="s">
        <v>632</v>
      </c>
      <c r="K369" s="136">
        <f>H369-F369</f>
        <v>343</v>
      </c>
      <c r="L369" s="137">
        <f>K369/F369</f>
        <v>0.27007874015748029</v>
      </c>
      <c r="M369" s="132" t="s">
        <v>548</v>
      </c>
      <c r="N369" s="138">
        <v>45246</v>
      </c>
      <c r="O369" s="54"/>
      <c r="P369" s="54"/>
      <c r="R369" s="37" t="s">
        <v>1007</v>
      </c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  <c r="AG369" s="54"/>
      <c r="AI369" s="37"/>
      <c r="AL369" s="54"/>
    </row>
    <row r="370" spans="1:38" ht="12.75" customHeight="1">
      <c r="A370" s="178">
        <v>199</v>
      </c>
      <c r="B370" s="179">
        <v>45251</v>
      </c>
      <c r="C370" s="53"/>
      <c r="D370" s="53" t="s">
        <v>816</v>
      </c>
      <c r="E370" s="180" t="s">
        <v>546</v>
      </c>
      <c r="F370" s="51" t="s">
        <v>817</v>
      </c>
      <c r="G370" s="51"/>
      <c r="H370" s="51"/>
      <c r="I370" s="51">
        <v>1490</v>
      </c>
      <c r="J370" s="51" t="s">
        <v>547</v>
      </c>
      <c r="K370" s="51"/>
      <c r="L370" s="51"/>
      <c r="M370" s="51"/>
      <c r="N370" s="51"/>
      <c r="O370" s="54"/>
      <c r="P370" s="54"/>
      <c r="R370" s="37" t="s">
        <v>1006</v>
      </c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  <c r="AG370" s="54"/>
      <c r="AI370" s="37"/>
      <c r="AL370" s="54"/>
    </row>
    <row r="371" spans="1:38" ht="12.75" customHeight="1">
      <c r="A371" s="178">
        <v>200</v>
      </c>
      <c r="B371" s="179">
        <v>45254</v>
      </c>
      <c r="C371" s="53"/>
      <c r="D371" s="53" t="s">
        <v>815</v>
      </c>
      <c r="E371" s="180" t="s">
        <v>546</v>
      </c>
      <c r="F371" s="51" t="s">
        <v>818</v>
      </c>
      <c r="G371" s="51"/>
      <c r="H371" s="51"/>
      <c r="I371" s="51">
        <v>1806</v>
      </c>
      <c r="J371" s="51" t="s">
        <v>547</v>
      </c>
      <c r="K371" s="51"/>
      <c r="L371" s="51"/>
      <c r="M371" s="51"/>
      <c r="N371" s="51"/>
      <c r="O371" s="54"/>
      <c r="P371" s="54"/>
      <c r="R371" s="37" t="s">
        <v>1007</v>
      </c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  <c r="AG371" s="54"/>
      <c r="AI371" s="37"/>
      <c r="AL371" s="54"/>
    </row>
    <row r="372" spans="1:38" ht="12.75" customHeight="1">
      <c r="A372" s="232">
        <v>201</v>
      </c>
      <c r="B372" s="233">
        <v>45265</v>
      </c>
      <c r="C372" s="233"/>
      <c r="D372" s="234" t="s">
        <v>504</v>
      </c>
      <c r="E372" s="235" t="s">
        <v>546</v>
      </c>
      <c r="F372" s="133">
        <v>435</v>
      </c>
      <c r="G372" s="235"/>
      <c r="H372" s="235">
        <v>558</v>
      </c>
      <c r="I372" s="236">
        <v>558</v>
      </c>
      <c r="J372" s="237" t="s">
        <v>632</v>
      </c>
      <c r="K372" s="136">
        <f>H372-F372</f>
        <v>123</v>
      </c>
      <c r="L372" s="137">
        <f>K372/F372</f>
        <v>0.28275862068965518</v>
      </c>
      <c r="M372" s="132" t="s">
        <v>548</v>
      </c>
      <c r="N372" s="138">
        <v>45378</v>
      </c>
      <c r="O372" s="54"/>
      <c r="P372" s="54"/>
      <c r="R372" s="37" t="s">
        <v>1006</v>
      </c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  <c r="AG372" s="54"/>
      <c r="AI372" s="37"/>
      <c r="AL372" s="54"/>
    </row>
    <row r="373" spans="1:38" ht="12.75" customHeight="1">
      <c r="A373" s="232">
        <v>202</v>
      </c>
      <c r="B373" s="233">
        <v>45272</v>
      </c>
      <c r="C373" s="233"/>
      <c r="D373" s="234" t="s">
        <v>820</v>
      </c>
      <c r="E373" s="235" t="s">
        <v>546</v>
      </c>
      <c r="F373" s="133">
        <v>4225</v>
      </c>
      <c r="G373" s="235"/>
      <c r="H373" s="235">
        <v>5512</v>
      </c>
      <c r="I373" s="236">
        <v>5512</v>
      </c>
      <c r="J373" s="237" t="s">
        <v>632</v>
      </c>
      <c r="K373" s="136">
        <f>H373-F373</f>
        <v>1287</v>
      </c>
      <c r="L373" s="137">
        <f>K373/F373</f>
        <v>0.30461538461538462</v>
      </c>
      <c r="M373" s="132" t="s">
        <v>548</v>
      </c>
      <c r="N373" s="138">
        <v>45329</v>
      </c>
      <c r="O373" s="54"/>
      <c r="P373" s="54"/>
      <c r="R373" s="37" t="s">
        <v>1007</v>
      </c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  <c r="AG373" s="54"/>
      <c r="AI373" s="37"/>
      <c r="AL373" s="54"/>
    </row>
    <row r="374" spans="1:38" ht="12.75" customHeight="1">
      <c r="A374" s="178">
        <v>203</v>
      </c>
      <c r="B374" s="179">
        <v>45292</v>
      </c>
      <c r="C374" s="53"/>
      <c r="D374" s="53" t="s">
        <v>309</v>
      </c>
      <c r="E374" s="180" t="s">
        <v>546</v>
      </c>
      <c r="F374" s="51" t="s">
        <v>821</v>
      </c>
      <c r="G374" s="51"/>
      <c r="H374" s="51"/>
      <c r="I374" s="51">
        <v>4909</v>
      </c>
      <c r="J374" s="51" t="s">
        <v>547</v>
      </c>
      <c r="K374" s="51"/>
      <c r="L374" s="51"/>
      <c r="M374" s="51"/>
      <c r="N374" s="51"/>
      <c r="O374" s="54"/>
      <c r="P374" s="54"/>
      <c r="R374" s="37" t="s">
        <v>1007</v>
      </c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  <c r="AG374" s="54"/>
      <c r="AI374" s="37"/>
      <c r="AL374" s="54"/>
    </row>
    <row r="375" spans="1:38" ht="12.75" customHeight="1">
      <c r="A375" s="178">
        <v>204</v>
      </c>
      <c r="B375" s="179">
        <v>45294</v>
      </c>
      <c r="C375" s="53"/>
      <c r="D375" s="53" t="s">
        <v>502</v>
      </c>
      <c r="E375" s="180" t="s">
        <v>546</v>
      </c>
      <c r="F375" s="51" t="s">
        <v>822</v>
      </c>
      <c r="G375" s="51"/>
      <c r="H375" s="51"/>
      <c r="I375" s="51">
        <v>1080</v>
      </c>
      <c r="J375" s="51" t="s">
        <v>547</v>
      </c>
      <c r="K375" s="51"/>
      <c r="L375" s="51"/>
      <c r="M375" s="51"/>
      <c r="N375" s="51"/>
      <c r="O375" s="54"/>
      <c r="P375" s="54"/>
      <c r="R375" s="37" t="s">
        <v>1006</v>
      </c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  <c r="AG375" s="54"/>
      <c r="AI375" s="37"/>
      <c r="AL375" s="54"/>
    </row>
    <row r="376" spans="1:38" ht="12.75" customHeight="1">
      <c r="A376" s="178">
        <v>205</v>
      </c>
      <c r="B376" s="179">
        <v>45315</v>
      </c>
      <c r="C376" s="53"/>
      <c r="D376" s="53" t="s">
        <v>310</v>
      </c>
      <c r="E376" s="180" t="s">
        <v>546</v>
      </c>
      <c r="F376" s="51" t="s">
        <v>824</v>
      </c>
      <c r="G376" s="51"/>
      <c r="H376" s="51"/>
      <c r="I376" s="51">
        <v>2077</v>
      </c>
      <c r="J376" s="51" t="s">
        <v>547</v>
      </c>
      <c r="K376" s="51"/>
      <c r="L376" s="51"/>
      <c r="M376" s="51"/>
      <c r="N376" s="51"/>
      <c r="O376" s="54"/>
      <c r="P376" s="54"/>
      <c r="R376" s="37" t="s">
        <v>1007</v>
      </c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  <c r="AG376" s="54"/>
      <c r="AI376" s="37"/>
      <c r="AL376" s="54"/>
    </row>
    <row r="377" spans="1:38" ht="12.75" customHeight="1">
      <c r="A377" s="178">
        <v>206</v>
      </c>
      <c r="B377" s="179">
        <v>45320</v>
      </c>
      <c r="C377" s="53"/>
      <c r="D377" s="53" t="s">
        <v>825</v>
      </c>
      <c r="E377" s="180" t="s">
        <v>546</v>
      </c>
      <c r="F377" s="51" t="s">
        <v>826</v>
      </c>
      <c r="G377" s="51"/>
      <c r="H377" s="51"/>
      <c r="I377" s="51">
        <v>2906</v>
      </c>
      <c r="J377" s="51" t="s">
        <v>547</v>
      </c>
      <c r="K377" s="51"/>
      <c r="L377" s="51"/>
      <c r="M377" s="51"/>
      <c r="N377" s="51"/>
      <c r="O377" s="54"/>
      <c r="P377" s="54"/>
      <c r="R377" s="37" t="s">
        <v>1006</v>
      </c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  <c r="AG377" s="54"/>
      <c r="AI377" s="37"/>
      <c r="AL377" s="54"/>
    </row>
    <row r="378" spans="1:38" ht="12.75" customHeight="1">
      <c r="A378" s="232">
        <v>207</v>
      </c>
      <c r="B378" s="233">
        <v>45331</v>
      </c>
      <c r="C378" s="233"/>
      <c r="D378" s="234" t="s">
        <v>500</v>
      </c>
      <c r="E378" s="235" t="s">
        <v>546</v>
      </c>
      <c r="F378" s="133">
        <v>3270</v>
      </c>
      <c r="G378" s="235"/>
      <c r="H378" s="235">
        <v>4096</v>
      </c>
      <c r="I378" s="236">
        <v>4096</v>
      </c>
      <c r="J378" s="237" t="s">
        <v>632</v>
      </c>
      <c r="K378" s="136">
        <f>H378-F378</f>
        <v>826</v>
      </c>
      <c r="L378" s="137">
        <f>K378/F378</f>
        <v>0.25259938837920487</v>
      </c>
      <c r="M378" s="132" t="s">
        <v>548</v>
      </c>
      <c r="N378" s="138">
        <v>45377</v>
      </c>
      <c r="O378" s="54"/>
      <c r="P378" s="54"/>
      <c r="R378" s="37" t="s">
        <v>1006</v>
      </c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  <c r="AG378" s="54"/>
      <c r="AI378" s="37"/>
      <c r="AL378" s="54"/>
    </row>
    <row r="379" spans="1:38" ht="12.75" customHeight="1">
      <c r="A379" s="178">
        <v>208</v>
      </c>
      <c r="B379" s="179">
        <v>45345</v>
      </c>
      <c r="C379" s="53"/>
      <c r="D379" s="53" t="s">
        <v>59</v>
      </c>
      <c r="E379" s="180" t="s">
        <v>546</v>
      </c>
      <c r="F379" s="51" t="s">
        <v>841</v>
      </c>
      <c r="G379" s="51"/>
      <c r="H379" s="51"/>
      <c r="I379" s="51">
        <v>2627</v>
      </c>
      <c r="J379" s="51" t="s">
        <v>547</v>
      </c>
      <c r="K379" s="51"/>
      <c r="L379" s="51"/>
      <c r="M379" s="51"/>
      <c r="N379" s="53"/>
      <c r="O379" s="54"/>
      <c r="P379" s="54"/>
      <c r="R379" s="37" t="s">
        <v>1007</v>
      </c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  <c r="AG379" s="54"/>
      <c r="AI379" s="37"/>
      <c r="AL379" s="54"/>
    </row>
    <row r="380" spans="1:38" ht="12.75" customHeight="1">
      <c r="A380" s="232">
        <v>209</v>
      </c>
      <c r="B380" s="233">
        <v>45356</v>
      </c>
      <c r="C380" s="233"/>
      <c r="D380" s="234" t="s">
        <v>810</v>
      </c>
      <c r="E380" s="235" t="s">
        <v>546</v>
      </c>
      <c r="F380" s="133">
        <v>925</v>
      </c>
      <c r="G380" s="235"/>
      <c r="H380" s="235">
        <v>1170</v>
      </c>
      <c r="I380" s="236">
        <v>1170</v>
      </c>
      <c r="J380" s="237" t="s">
        <v>632</v>
      </c>
      <c r="K380" s="136">
        <f>H380-F380</f>
        <v>245</v>
      </c>
      <c r="L380" s="137">
        <f>K380/F380</f>
        <v>0.26486486486486488</v>
      </c>
      <c r="M380" s="132" t="s">
        <v>548</v>
      </c>
      <c r="N380" s="138">
        <v>45435</v>
      </c>
      <c r="O380" s="54"/>
      <c r="P380" s="54"/>
      <c r="R380" s="37" t="s">
        <v>1008</v>
      </c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  <c r="AG380" s="54"/>
      <c r="AI380" s="37"/>
      <c r="AL380" s="54"/>
    </row>
    <row r="381" spans="1:38" ht="12.75" customHeight="1">
      <c r="A381" s="232">
        <v>210</v>
      </c>
      <c r="B381" s="233">
        <v>45372</v>
      </c>
      <c r="C381" s="233"/>
      <c r="D381" s="234" t="s">
        <v>476</v>
      </c>
      <c r="E381" s="235" t="s">
        <v>546</v>
      </c>
      <c r="F381" s="133">
        <v>2910</v>
      </c>
      <c r="G381" s="235"/>
      <c r="H381" s="235">
        <v>3696</v>
      </c>
      <c r="I381" s="236">
        <v>3696</v>
      </c>
      <c r="J381" s="237" t="s">
        <v>632</v>
      </c>
      <c r="K381" s="136">
        <f>H381-F381</f>
        <v>786</v>
      </c>
      <c r="L381" s="137">
        <f>K381/F381</f>
        <v>0.27010309278350514</v>
      </c>
      <c r="M381" s="132" t="s">
        <v>548</v>
      </c>
      <c r="N381" s="138">
        <v>45412</v>
      </c>
      <c r="O381" s="54"/>
      <c r="P381" s="54"/>
      <c r="R381" s="37" t="s">
        <v>1008</v>
      </c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  <c r="AG381" s="54"/>
      <c r="AI381" s="37"/>
      <c r="AL381" s="54"/>
    </row>
    <row r="382" spans="1:38" ht="12.75" customHeight="1">
      <c r="A382" s="178">
        <v>211</v>
      </c>
      <c r="B382" s="179">
        <v>45387</v>
      </c>
      <c r="C382" s="53"/>
      <c r="D382" s="53" t="s">
        <v>506</v>
      </c>
      <c r="E382" s="180" t="s">
        <v>546</v>
      </c>
      <c r="F382" s="51" t="s">
        <v>848</v>
      </c>
      <c r="G382" s="51"/>
      <c r="H382" s="51"/>
      <c r="I382" s="51">
        <v>938</v>
      </c>
      <c r="J382" s="51" t="s">
        <v>547</v>
      </c>
      <c r="K382" s="51"/>
      <c r="L382" s="51"/>
      <c r="M382" s="51"/>
      <c r="N382" s="53"/>
      <c r="O382" s="54"/>
      <c r="P382" s="54"/>
      <c r="R382" s="43" t="s">
        <v>1007</v>
      </c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  <c r="AG382" s="54"/>
      <c r="AI382" s="37"/>
      <c r="AL382" s="54"/>
    </row>
    <row r="383" spans="1:38" ht="12.75" customHeight="1">
      <c r="A383" s="178">
        <v>212</v>
      </c>
      <c r="B383" s="179">
        <v>45407</v>
      </c>
      <c r="C383" s="53"/>
      <c r="D383" s="53" t="s">
        <v>812</v>
      </c>
      <c r="E383" s="180" t="s">
        <v>546</v>
      </c>
      <c r="F383" s="51" t="s">
        <v>854</v>
      </c>
      <c r="G383" s="51"/>
      <c r="H383" s="51"/>
      <c r="I383" s="51">
        <v>1675</v>
      </c>
      <c r="J383" s="51" t="s">
        <v>547</v>
      </c>
      <c r="K383" s="51"/>
      <c r="L383" s="51"/>
      <c r="M383" s="51"/>
      <c r="N383" s="53"/>
      <c r="O383" s="54"/>
      <c r="P383" s="54"/>
      <c r="R383" s="43" t="s">
        <v>1007</v>
      </c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  <c r="AG383" s="54"/>
      <c r="AI383" s="37"/>
      <c r="AL383" s="54"/>
    </row>
    <row r="384" spans="1:38" ht="12.75" customHeight="1">
      <c r="A384" s="178">
        <v>213</v>
      </c>
      <c r="B384" s="179">
        <v>45426</v>
      </c>
      <c r="C384" s="53"/>
      <c r="D384" s="53" t="s">
        <v>789</v>
      </c>
      <c r="E384" s="180" t="s">
        <v>546</v>
      </c>
      <c r="F384" s="51" t="s">
        <v>983</v>
      </c>
      <c r="G384" s="51"/>
      <c r="H384" s="51"/>
      <c r="I384" s="51">
        <v>617</v>
      </c>
      <c r="J384" s="51" t="s">
        <v>547</v>
      </c>
      <c r="K384" s="51"/>
      <c r="L384" s="51"/>
      <c r="M384" s="51"/>
      <c r="N384" s="53"/>
      <c r="O384" s="54"/>
      <c r="P384" s="54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  <c r="AG384" s="54"/>
      <c r="AI384" s="37"/>
      <c r="AL384" s="54"/>
    </row>
    <row r="385" spans="1:38" ht="12.75" customHeight="1">
      <c r="A385" s="178"/>
      <c r="B385" s="179"/>
      <c r="C385" s="53"/>
      <c r="D385" s="53"/>
      <c r="E385" s="180"/>
      <c r="F385" s="51"/>
      <c r="G385" s="51"/>
      <c r="H385" s="51"/>
      <c r="I385" s="51"/>
      <c r="J385" s="51"/>
      <c r="K385" s="51"/>
      <c r="L385" s="51"/>
      <c r="M385" s="51"/>
      <c r="N385" s="53"/>
      <c r="O385" s="54"/>
      <c r="P385" s="54"/>
      <c r="R385" s="54"/>
      <c r="S385" s="54"/>
      <c r="T385" s="37"/>
      <c r="U385" s="54"/>
      <c r="V385" s="37"/>
      <c r="W385" s="54"/>
      <c r="X385" s="37"/>
      <c r="Y385" s="54"/>
      <c r="Z385" s="37"/>
      <c r="AA385" s="54"/>
      <c r="AB385" s="37"/>
      <c r="AC385" s="54"/>
      <c r="AD385" s="37"/>
      <c r="AG385" s="54"/>
      <c r="AI385" s="37"/>
      <c r="AL385" s="54"/>
    </row>
    <row r="386" spans="1:38" ht="15" customHeight="1">
      <c r="A386" s="178"/>
      <c r="B386" s="179"/>
      <c r="C386" s="53"/>
      <c r="D386" s="53"/>
      <c r="E386" s="180"/>
      <c r="F386" s="51"/>
      <c r="G386" s="51"/>
      <c r="H386" s="51"/>
      <c r="I386" s="51"/>
      <c r="J386" s="51"/>
      <c r="K386" s="51"/>
      <c r="L386" s="51"/>
      <c r="M386" s="51"/>
      <c r="N386" s="53"/>
      <c r="O386" s="54"/>
      <c r="P386" s="54"/>
      <c r="R386" s="54"/>
      <c r="S386" s="54"/>
      <c r="T386" s="37"/>
      <c r="U386" s="54"/>
      <c r="V386" s="37"/>
      <c r="W386" s="54"/>
      <c r="X386" s="37"/>
      <c r="Y386" s="54"/>
      <c r="Z386" s="37"/>
      <c r="AA386" s="54"/>
      <c r="AB386" s="37"/>
      <c r="AC386" s="54"/>
      <c r="AD386" s="37"/>
    </row>
    <row r="387" spans="1:38" ht="12.75" customHeight="1">
      <c r="B387" s="181" t="s">
        <v>787</v>
      </c>
      <c r="F387" s="54"/>
      <c r="G387" s="54"/>
      <c r="H387" s="54"/>
      <c r="I387" s="54"/>
      <c r="J387" s="37"/>
      <c r="K387" s="54"/>
      <c r="L387" s="54"/>
      <c r="M387" s="54"/>
      <c r="O387" s="54"/>
      <c r="P387" s="54"/>
      <c r="R387" s="54"/>
      <c r="S387" s="54"/>
      <c r="T387" s="37"/>
      <c r="U387" s="54"/>
      <c r="V387" s="37"/>
      <c r="W387" s="54"/>
      <c r="X387" s="37"/>
      <c r="Y387" s="54"/>
      <c r="Z387" s="37"/>
      <c r="AA387" s="54"/>
      <c r="AB387" s="37"/>
      <c r="AC387" s="54"/>
      <c r="AD387" s="37"/>
      <c r="AG387" s="54"/>
      <c r="AI387" s="37"/>
      <c r="AL387" s="54"/>
    </row>
    <row r="388" spans="1:38" ht="12.75" customHeight="1">
      <c r="A388" s="182"/>
      <c r="F388" s="54"/>
      <c r="G388" s="54"/>
      <c r="H388" s="54"/>
      <c r="I388" s="54"/>
      <c r="J388" s="37"/>
      <c r="K388" s="54"/>
      <c r="L388" s="54"/>
      <c r="M388" s="54"/>
      <c r="O388" s="54"/>
      <c r="P388" s="54"/>
      <c r="R388" s="54"/>
      <c r="S388" s="54"/>
      <c r="T388" s="37"/>
      <c r="U388" s="54"/>
      <c r="V388" s="37"/>
      <c r="W388" s="54"/>
      <c r="X388" s="37"/>
      <c r="Y388" s="54"/>
      <c r="Z388" s="37"/>
      <c r="AA388" s="54"/>
      <c r="AB388" s="37"/>
      <c r="AC388" s="54"/>
      <c r="AD388" s="37"/>
      <c r="AG388" s="54"/>
      <c r="AI388" s="37"/>
      <c r="AL388" s="54"/>
    </row>
    <row r="389" spans="1:38" ht="12.75" customHeight="1">
      <c r="A389" s="182"/>
      <c r="F389" s="54"/>
      <c r="G389" s="54"/>
      <c r="H389" s="54"/>
      <c r="I389" s="54"/>
      <c r="J389" s="37"/>
      <c r="K389" s="54"/>
      <c r="L389" s="54"/>
      <c r="M389" s="54"/>
      <c r="O389" s="54"/>
      <c r="P389" s="54"/>
      <c r="R389" s="54"/>
      <c r="S389" s="54"/>
      <c r="T389" s="37"/>
      <c r="U389" s="54"/>
      <c r="V389" s="37"/>
      <c r="W389" s="54"/>
      <c r="X389" s="37"/>
      <c r="Y389" s="54"/>
      <c r="Z389" s="37"/>
      <c r="AA389" s="54"/>
      <c r="AB389" s="37"/>
      <c r="AC389" s="54"/>
      <c r="AD389" s="37"/>
    </row>
    <row r="390" spans="1:38" ht="12.75" customHeight="1">
      <c r="A390" s="51"/>
      <c r="F390" s="54"/>
      <c r="G390" s="54"/>
      <c r="H390" s="54"/>
      <c r="I390" s="54"/>
      <c r="J390" s="37"/>
      <c r="K390" s="54"/>
      <c r="L390" s="54"/>
      <c r="M390" s="54"/>
      <c r="O390" s="54"/>
      <c r="P390" s="54"/>
      <c r="R390" s="54"/>
      <c r="S390" s="54"/>
      <c r="T390" s="37"/>
      <c r="U390" s="54"/>
      <c r="V390" s="37"/>
      <c r="W390" s="54"/>
      <c r="X390" s="37"/>
      <c r="Y390" s="54"/>
      <c r="Z390" s="37"/>
      <c r="AA390" s="54"/>
      <c r="AB390" s="37"/>
      <c r="AC390" s="54"/>
      <c r="AD390" s="37"/>
    </row>
    <row r="391" spans="1:38" ht="12.75" customHeight="1">
      <c r="F391" s="54"/>
      <c r="G391" s="54"/>
      <c r="H391" s="54"/>
      <c r="I391" s="54"/>
      <c r="J391" s="37"/>
      <c r="K391" s="54"/>
      <c r="L391" s="54"/>
      <c r="M391" s="54"/>
      <c r="O391" s="54"/>
      <c r="P391" s="54"/>
      <c r="R391" s="54"/>
      <c r="S391" s="54"/>
      <c r="T391" s="37"/>
      <c r="U391" s="54"/>
      <c r="V391" s="37"/>
      <c r="W391" s="54"/>
      <c r="X391" s="37"/>
      <c r="Y391" s="54"/>
      <c r="Z391" s="37"/>
      <c r="AA391" s="54"/>
      <c r="AB391" s="37"/>
      <c r="AC391" s="54"/>
      <c r="AD391" s="37"/>
    </row>
    <row r="392" spans="1:38" ht="12.75" customHeight="1">
      <c r="F392" s="54"/>
      <c r="G392" s="54"/>
      <c r="H392" s="54"/>
      <c r="I392" s="54"/>
      <c r="J392" s="37"/>
      <c r="K392" s="54"/>
      <c r="L392" s="54"/>
      <c r="M392" s="54"/>
      <c r="O392" s="54"/>
      <c r="P392" s="54"/>
      <c r="R392" s="54"/>
      <c r="S392" s="54"/>
      <c r="T392" s="37"/>
      <c r="U392" s="54"/>
      <c r="V392" s="37"/>
      <c r="W392" s="54"/>
      <c r="X392" s="37"/>
      <c r="Y392" s="54"/>
      <c r="Z392" s="37"/>
      <c r="AA392" s="54"/>
      <c r="AB392" s="37"/>
      <c r="AC392" s="54"/>
      <c r="AD392" s="37"/>
    </row>
    <row r="393" spans="1:38" ht="12.75" customHeight="1">
      <c r="F393" s="54"/>
      <c r="G393" s="54"/>
      <c r="H393" s="54"/>
      <c r="I393" s="54"/>
      <c r="J393" s="37"/>
      <c r="K393" s="54"/>
      <c r="L393" s="54"/>
      <c r="M393" s="54"/>
      <c r="O393" s="54"/>
      <c r="P393" s="54"/>
      <c r="R393" s="54"/>
      <c r="S393" s="54"/>
      <c r="T393" s="37"/>
      <c r="U393" s="54"/>
      <c r="V393" s="37"/>
      <c r="W393" s="54"/>
      <c r="X393" s="37"/>
      <c r="Y393" s="54"/>
      <c r="Z393" s="37"/>
      <c r="AA393" s="54"/>
      <c r="AB393" s="37"/>
      <c r="AC393" s="54"/>
      <c r="AD393" s="37"/>
    </row>
    <row r="394" spans="1:38" ht="12.75" customHeight="1">
      <c r="F394" s="54"/>
      <c r="G394" s="54"/>
      <c r="H394" s="54"/>
      <c r="I394" s="54"/>
      <c r="J394" s="37"/>
      <c r="K394" s="54"/>
      <c r="L394" s="54"/>
      <c r="M394" s="54"/>
      <c r="O394" s="54"/>
      <c r="P394" s="54"/>
      <c r="R394" s="54"/>
      <c r="S394" s="54"/>
      <c r="T394" s="37"/>
      <c r="U394" s="54"/>
      <c r="V394" s="37"/>
      <c r="W394" s="54"/>
      <c r="X394" s="37"/>
      <c r="Y394" s="54"/>
      <c r="Z394" s="37"/>
      <c r="AA394" s="54"/>
      <c r="AB394" s="37"/>
      <c r="AC394" s="54"/>
      <c r="AD394" s="37"/>
    </row>
    <row r="395" spans="1:38" ht="12.75" customHeight="1">
      <c r="F395" s="54"/>
      <c r="G395" s="54"/>
      <c r="H395" s="54"/>
      <c r="I395" s="54"/>
      <c r="J395" s="37"/>
      <c r="K395" s="54"/>
      <c r="L395" s="54"/>
      <c r="M395" s="54"/>
      <c r="O395" s="54"/>
      <c r="P395" s="54"/>
      <c r="R395" s="54"/>
      <c r="S395" s="54"/>
      <c r="T395" s="37"/>
      <c r="U395" s="54"/>
      <c r="V395" s="37"/>
      <c r="W395" s="54"/>
      <c r="X395" s="37"/>
      <c r="Y395" s="54"/>
      <c r="Z395" s="37"/>
      <c r="AA395" s="54"/>
      <c r="AB395" s="37"/>
      <c r="AC395" s="54"/>
      <c r="AD395" s="37"/>
    </row>
    <row r="396" spans="1:38" ht="12.75" customHeight="1">
      <c r="F396" s="54"/>
      <c r="G396" s="54"/>
      <c r="H396" s="54"/>
      <c r="I396" s="54"/>
      <c r="J396" s="37"/>
      <c r="K396" s="54"/>
      <c r="L396" s="54"/>
      <c r="M396" s="54"/>
      <c r="O396" s="54"/>
      <c r="P396" s="54"/>
      <c r="R396" s="54"/>
      <c r="S396" s="54"/>
      <c r="T396" s="37"/>
      <c r="U396" s="54"/>
      <c r="V396" s="37"/>
      <c r="W396" s="54"/>
      <c r="X396" s="37"/>
      <c r="Y396" s="54"/>
      <c r="Z396" s="37"/>
      <c r="AA396" s="54"/>
      <c r="AB396" s="37"/>
      <c r="AC396" s="54"/>
      <c r="AD396" s="37"/>
    </row>
    <row r="397" spans="1:38" ht="12.75" customHeight="1">
      <c r="F397" s="54"/>
      <c r="G397" s="54"/>
      <c r="H397" s="54"/>
      <c r="I397" s="54"/>
      <c r="J397" s="37"/>
      <c r="K397" s="54"/>
      <c r="L397" s="54"/>
      <c r="M397" s="54"/>
      <c r="O397" s="54"/>
      <c r="P397" s="54"/>
      <c r="R397" s="54"/>
      <c r="S397" s="54"/>
      <c r="T397" s="37"/>
      <c r="U397" s="54"/>
      <c r="V397" s="37"/>
      <c r="W397" s="54"/>
      <c r="X397" s="37"/>
      <c r="Y397" s="54"/>
      <c r="Z397" s="37"/>
      <c r="AA397" s="54"/>
      <c r="AB397" s="37"/>
      <c r="AC397" s="54"/>
      <c r="AD397" s="37"/>
    </row>
    <row r="398" spans="1:38" ht="12.75" customHeight="1">
      <c r="F398" s="54"/>
      <c r="G398" s="54"/>
      <c r="H398" s="54"/>
      <c r="I398" s="54"/>
      <c r="J398" s="37"/>
      <c r="K398" s="54"/>
      <c r="L398" s="54"/>
      <c r="M398" s="54"/>
      <c r="O398" s="54"/>
      <c r="P398" s="54"/>
      <c r="R398" s="54"/>
      <c r="S398" s="54"/>
      <c r="T398" s="37"/>
      <c r="U398" s="54"/>
      <c r="V398" s="37"/>
      <c r="W398" s="54"/>
      <c r="X398" s="37"/>
      <c r="Y398" s="54"/>
      <c r="Z398" s="37"/>
      <c r="AA398" s="54"/>
      <c r="AB398" s="37"/>
      <c r="AC398" s="54"/>
      <c r="AD398" s="37"/>
    </row>
    <row r="399" spans="1:38" ht="12.75" customHeight="1">
      <c r="F399" s="54"/>
      <c r="G399" s="54"/>
      <c r="H399" s="54"/>
      <c r="I399" s="54"/>
      <c r="J399" s="37"/>
      <c r="K399" s="54"/>
      <c r="L399" s="54"/>
      <c r="M399" s="54"/>
      <c r="O399" s="54"/>
      <c r="P399" s="54"/>
      <c r="R399" s="54"/>
      <c r="S399" s="54"/>
      <c r="T399" s="37"/>
      <c r="U399" s="54"/>
      <c r="V399" s="37"/>
      <c r="W399" s="54"/>
      <c r="X399" s="37"/>
      <c r="Y399" s="54"/>
      <c r="Z399" s="37"/>
      <c r="AA399" s="54"/>
      <c r="AB399" s="37"/>
      <c r="AC399" s="54"/>
      <c r="AD399" s="37"/>
    </row>
    <row r="400" spans="1:38" ht="12.75" customHeight="1">
      <c r="F400" s="54"/>
      <c r="G400" s="54"/>
      <c r="H400" s="54"/>
      <c r="I400" s="54"/>
      <c r="J400" s="37"/>
      <c r="K400" s="54"/>
      <c r="L400" s="54"/>
      <c r="M400" s="54"/>
      <c r="O400" s="54"/>
      <c r="P400" s="54"/>
      <c r="R400" s="54"/>
      <c r="S400" s="54"/>
      <c r="T400" s="37"/>
      <c r="U400" s="54"/>
      <c r="V400" s="37"/>
      <c r="W400" s="54"/>
      <c r="X400" s="37"/>
      <c r="Y400" s="54"/>
      <c r="Z400" s="37"/>
      <c r="AA400" s="54"/>
      <c r="AB400" s="37"/>
      <c r="AC400" s="54"/>
      <c r="AD400" s="37"/>
    </row>
    <row r="401" spans="6:30" ht="12.75" customHeight="1">
      <c r="F401" s="54"/>
      <c r="G401" s="54"/>
      <c r="H401" s="54"/>
      <c r="I401" s="54"/>
      <c r="J401" s="37"/>
      <c r="K401" s="54"/>
      <c r="L401" s="54"/>
      <c r="M401" s="54"/>
      <c r="O401" s="54"/>
      <c r="P401" s="54"/>
      <c r="R401" s="54"/>
      <c r="S401" s="54"/>
      <c r="T401" s="37"/>
      <c r="U401" s="54"/>
      <c r="V401" s="37"/>
      <c r="W401" s="54"/>
      <c r="X401" s="37"/>
      <c r="Y401" s="54"/>
      <c r="Z401" s="37"/>
      <c r="AA401" s="54"/>
      <c r="AB401" s="37"/>
      <c r="AC401" s="54"/>
      <c r="AD401" s="37"/>
    </row>
    <row r="402" spans="6:30" ht="12.75" customHeight="1">
      <c r="F402" s="54"/>
      <c r="G402" s="54"/>
      <c r="H402" s="54"/>
      <c r="I402" s="54"/>
      <c r="J402" s="37"/>
      <c r="K402" s="54"/>
      <c r="L402" s="54"/>
      <c r="M402" s="54"/>
      <c r="O402" s="54"/>
      <c r="P402" s="54"/>
      <c r="R402" s="54"/>
      <c r="S402" s="54"/>
      <c r="T402" s="37"/>
      <c r="U402" s="54"/>
      <c r="V402" s="37"/>
      <c r="W402" s="54"/>
      <c r="X402" s="37"/>
      <c r="Y402" s="54"/>
      <c r="Z402" s="37"/>
      <c r="AA402" s="54"/>
      <c r="AB402" s="37"/>
      <c r="AC402" s="54"/>
      <c r="AD402" s="37"/>
    </row>
    <row r="403" spans="6:30" ht="12.75" customHeight="1">
      <c r="F403" s="54"/>
      <c r="G403" s="54"/>
      <c r="H403" s="54"/>
      <c r="I403" s="54"/>
      <c r="J403" s="37"/>
      <c r="K403" s="54"/>
      <c r="L403" s="54"/>
      <c r="M403" s="54"/>
      <c r="O403" s="54"/>
      <c r="P403" s="54"/>
      <c r="R403" s="54"/>
      <c r="S403" s="54"/>
      <c r="T403" s="37"/>
      <c r="U403" s="54"/>
      <c r="V403" s="37"/>
      <c r="W403" s="54"/>
      <c r="X403" s="37"/>
      <c r="Y403" s="54"/>
      <c r="Z403" s="37"/>
      <c r="AA403" s="54"/>
      <c r="AB403" s="37"/>
      <c r="AC403" s="54"/>
      <c r="AD403" s="37"/>
    </row>
    <row r="404" spans="6:30" ht="12.75" customHeight="1">
      <c r="F404" s="54"/>
      <c r="G404" s="54"/>
      <c r="H404" s="54"/>
      <c r="I404" s="54"/>
      <c r="J404" s="37"/>
      <c r="K404" s="54"/>
      <c r="L404" s="54"/>
      <c r="M404" s="54"/>
      <c r="O404" s="54"/>
      <c r="P404" s="54"/>
      <c r="R404" s="54"/>
      <c r="S404" s="54"/>
      <c r="T404" s="37"/>
      <c r="U404" s="54"/>
      <c r="V404" s="37"/>
      <c r="W404" s="54"/>
      <c r="X404" s="37"/>
      <c r="Y404" s="54"/>
      <c r="Z404" s="37"/>
      <c r="AA404" s="54"/>
      <c r="AB404" s="37"/>
      <c r="AC404" s="54"/>
      <c r="AD404" s="37"/>
    </row>
    <row r="405" spans="6:30" ht="12.75" customHeight="1">
      <c r="F405" s="54"/>
      <c r="G405" s="54"/>
      <c r="H405" s="54"/>
      <c r="I405" s="54"/>
      <c r="J405" s="37"/>
      <c r="K405" s="54"/>
      <c r="L405" s="54"/>
      <c r="M405" s="54"/>
      <c r="O405" s="54"/>
      <c r="P405" s="54"/>
      <c r="R405" s="54"/>
      <c r="S405" s="54"/>
      <c r="T405" s="37"/>
      <c r="U405" s="54"/>
      <c r="V405" s="37"/>
      <c r="W405" s="54"/>
      <c r="X405" s="37"/>
      <c r="Y405" s="54"/>
      <c r="Z405" s="37"/>
      <c r="AA405" s="54"/>
      <c r="AB405" s="37"/>
      <c r="AC405" s="54"/>
      <c r="AD405" s="37"/>
    </row>
    <row r="406" spans="6:30" ht="12.75" customHeight="1">
      <c r="F406" s="54"/>
      <c r="G406" s="54"/>
      <c r="H406" s="54"/>
      <c r="I406" s="54"/>
      <c r="J406" s="37"/>
      <c r="K406" s="54"/>
      <c r="L406" s="54"/>
      <c r="M406" s="54"/>
      <c r="O406" s="54"/>
      <c r="P406" s="54"/>
      <c r="R406" s="54"/>
      <c r="S406" s="54"/>
      <c r="T406" s="37"/>
      <c r="U406" s="54"/>
      <c r="V406" s="37"/>
      <c r="W406" s="54"/>
      <c r="X406" s="37"/>
      <c r="Y406" s="54"/>
      <c r="Z406" s="37"/>
      <c r="AA406" s="54"/>
      <c r="AB406" s="37"/>
      <c r="AC406" s="54"/>
      <c r="AD406" s="37"/>
    </row>
    <row r="407" spans="6:30" ht="12.75" customHeight="1">
      <c r="F407" s="54"/>
      <c r="G407" s="54"/>
      <c r="H407" s="54"/>
      <c r="I407" s="54"/>
      <c r="J407" s="37"/>
      <c r="K407" s="54"/>
      <c r="L407" s="54"/>
      <c r="M407" s="54"/>
      <c r="O407" s="54"/>
      <c r="P407" s="54"/>
      <c r="R407" s="54"/>
      <c r="S407" s="54"/>
      <c r="T407" s="37"/>
      <c r="U407" s="54"/>
      <c r="V407" s="37"/>
      <c r="W407" s="54"/>
      <c r="X407" s="37"/>
      <c r="Y407" s="54"/>
      <c r="Z407" s="37"/>
      <c r="AA407" s="54"/>
      <c r="AB407" s="37"/>
      <c r="AC407" s="54"/>
      <c r="AD407" s="37"/>
    </row>
    <row r="408" spans="6:30" ht="12.75" customHeight="1">
      <c r="F408" s="54"/>
      <c r="G408" s="54"/>
      <c r="H408" s="54"/>
      <c r="I408" s="54"/>
      <c r="J408" s="37"/>
      <c r="K408" s="54"/>
      <c r="L408" s="54"/>
      <c r="M408" s="54"/>
      <c r="O408" s="54"/>
      <c r="P408" s="54"/>
      <c r="R408" s="54"/>
      <c r="S408" s="54"/>
      <c r="T408" s="37"/>
      <c r="U408" s="54"/>
      <c r="V408" s="37"/>
      <c r="W408" s="54"/>
      <c r="X408" s="37"/>
      <c r="Y408" s="54"/>
      <c r="Z408" s="37"/>
      <c r="AA408" s="54"/>
      <c r="AB408" s="37"/>
      <c r="AC408" s="54"/>
      <c r="AD408" s="37"/>
    </row>
    <row r="409" spans="6:30" ht="12.75" customHeight="1">
      <c r="F409" s="54"/>
      <c r="G409" s="54"/>
      <c r="H409" s="54"/>
      <c r="I409" s="54"/>
      <c r="J409" s="37"/>
      <c r="K409" s="54"/>
      <c r="L409" s="54"/>
      <c r="M409" s="54"/>
      <c r="O409" s="54"/>
      <c r="P409" s="54"/>
      <c r="R409" s="54"/>
      <c r="S409" s="54"/>
      <c r="T409" s="37"/>
      <c r="U409" s="54"/>
      <c r="V409" s="37"/>
      <c r="W409" s="54"/>
      <c r="X409" s="37"/>
      <c r="Y409" s="54"/>
      <c r="Z409" s="37"/>
      <c r="AA409" s="54"/>
      <c r="AB409" s="37"/>
      <c r="AC409" s="54"/>
      <c r="AD409" s="37"/>
    </row>
    <row r="410" spans="6:30" ht="12.75" customHeight="1">
      <c r="F410" s="54"/>
      <c r="G410" s="54"/>
      <c r="H410" s="54"/>
      <c r="I410" s="54"/>
      <c r="J410" s="37"/>
      <c r="K410" s="54"/>
      <c r="L410" s="54"/>
      <c r="M410" s="54"/>
      <c r="O410" s="54"/>
      <c r="P410" s="54"/>
      <c r="R410" s="54"/>
      <c r="S410" s="54"/>
      <c r="T410" s="37"/>
      <c r="U410" s="54"/>
      <c r="V410" s="37"/>
      <c r="W410" s="54"/>
      <c r="X410" s="37"/>
      <c r="Y410" s="54"/>
      <c r="Z410" s="37"/>
      <c r="AA410" s="54"/>
      <c r="AB410" s="37"/>
      <c r="AC410" s="54"/>
      <c r="AD410" s="37"/>
    </row>
    <row r="411" spans="6:30" ht="12.75" customHeight="1">
      <c r="F411" s="54"/>
      <c r="G411" s="54"/>
      <c r="H411" s="54"/>
      <c r="I411" s="54"/>
      <c r="J411" s="37"/>
      <c r="K411" s="54"/>
      <c r="L411" s="54"/>
      <c r="M411" s="54"/>
      <c r="O411" s="54"/>
      <c r="P411" s="54"/>
      <c r="R411" s="54"/>
      <c r="S411" s="54"/>
      <c r="T411" s="37"/>
      <c r="U411" s="54"/>
      <c r="V411" s="37"/>
      <c r="W411" s="54"/>
      <c r="X411" s="37"/>
      <c r="Y411" s="54"/>
      <c r="Z411" s="37"/>
      <c r="AA411" s="54"/>
      <c r="AB411" s="37"/>
      <c r="AC411" s="54"/>
      <c r="AD411" s="37"/>
    </row>
    <row r="412" spans="6:30" ht="12.75" customHeight="1">
      <c r="F412" s="54"/>
      <c r="G412" s="54"/>
      <c r="H412" s="54"/>
      <c r="I412" s="54"/>
      <c r="J412" s="37"/>
      <c r="K412" s="54"/>
      <c r="L412" s="54"/>
      <c r="M412" s="54"/>
      <c r="O412" s="54"/>
      <c r="P412" s="54"/>
      <c r="R412" s="54"/>
      <c r="S412" s="54"/>
      <c r="T412" s="37"/>
      <c r="U412" s="54"/>
      <c r="V412" s="37"/>
      <c r="W412" s="54"/>
      <c r="X412" s="37"/>
      <c r="Y412" s="54"/>
      <c r="Z412" s="37"/>
      <c r="AA412" s="54"/>
      <c r="AB412" s="37"/>
      <c r="AC412" s="54"/>
      <c r="AD412" s="37"/>
    </row>
    <row r="413" spans="6:30" ht="12.75" customHeight="1">
      <c r="F413" s="54"/>
      <c r="G413" s="54"/>
      <c r="H413" s="54"/>
      <c r="I413" s="54"/>
      <c r="J413" s="37"/>
      <c r="K413" s="54"/>
      <c r="L413" s="54"/>
      <c r="M413" s="54"/>
      <c r="O413" s="54"/>
      <c r="P413" s="54"/>
      <c r="R413" s="54"/>
      <c r="S413" s="54"/>
      <c r="T413" s="37"/>
      <c r="U413" s="54"/>
      <c r="V413" s="37"/>
      <c r="W413" s="54"/>
      <c r="X413" s="37"/>
      <c r="Y413" s="54"/>
      <c r="Z413" s="37"/>
      <c r="AA413" s="54"/>
      <c r="AB413" s="37"/>
      <c r="AC413" s="54"/>
      <c r="AD413" s="37"/>
    </row>
    <row r="414" spans="6:30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R414" s="54"/>
      <c r="S414" s="54"/>
      <c r="T414" s="37"/>
      <c r="U414" s="54"/>
      <c r="V414" s="37"/>
      <c r="W414" s="54"/>
      <c r="X414" s="37"/>
      <c r="Y414" s="54"/>
      <c r="Z414" s="37"/>
      <c r="AA414" s="54"/>
      <c r="AB414" s="37"/>
      <c r="AC414" s="54"/>
      <c r="AD414" s="37"/>
    </row>
    <row r="415" spans="6:30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R415" s="54"/>
      <c r="S415" s="54"/>
      <c r="T415" s="37"/>
      <c r="U415" s="54"/>
      <c r="V415" s="37"/>
      <c r="W415" s="54"/>
      <c r="X415" s="37"/>
      <c r="Y415" s="54"/>
      <c r="Z415" s="37"/>
      <c r="AA415" s="54"/>
      <c r="AB415" s="37"/>
      <c r="AC415" s="54"/>
      <c r="AD415" s="37"/>
    </row>
    <row r="416" spans="6:30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R416" s="54"/>
      <c r="S416" s="54"/>
      <c r="T416" s="37"/>
      <c r="U416" s="54"/>
      <c r="V416" s="37"/>
      <c r="W416" s="54"/>
      <c r="X416" s="37"/>
      <c r="Y416" s="54"/>
      <c r="Z416" s="37"/>
      <c r="AA416" s="54"/>
      <c r="AB416" s="37"/>
      <c r="AC416" s="54"/>
      <c r="AD416" s="37"/>
    </row>
    <row r="417" spans="6:30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R417" s="54"/>
      <c r="S417" s="54"/>
      <c r="T417" s="37"/>
      <c r="U417" s="54"/>
      <c r="V417" s="37"/>
      <c r="W417" s="54"/>
      <c r="X417" s="37"/>
      <c r="Y417" s="54"/>
      <c r="Z417" s="37"/>
      <c r="AA417" s="54"/>
      <c r="AB417" s="37"/>
      <c r="AC417" s="54"/>
      <c r="AD417" s="37"/>
    </row>
    <row r="418" spans="6:30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R418" s="54"/>
      <c r="S418" s="54"/>
      <c r="T418" s="37"/>
      <c r="U418" s="54"/>
      <c r="V418" s="37"/>
      <c r="W418" s="54"/>
      <c r="X418" s="37"/>
      <c r="Y418" s="54"/>
      <c r="Z418" s="37"/>
      <c r="AA418" s="54"/>
      <c r="AB418" s="37"/>
      <c r="AC418" s="54"/>
      <c r="AD418" s="37"/>
    </row>
    <row r="419" spans="6:30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R419" s="54"/>
      <c r="S419" s="54"/>
      <c r="T419" s="37"/>
      <c r="U419" s="54"/>
      <c r="V419" s="37"/>
      <c r="W419" s="54"/>
      <c r="X419" s="37"/>
      <c r="Y419" s="54"/>
      <c r="Z419" s="37"/>
      <c r="AA419" s="54"/>
      <c r="AB419" s="37"/>
      <c r="AC419" s="54"/>
      <c r="AD419" s="37"/>
    </row>
    <row r="420" spans="6:30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R420" s="54"/>
      <c r="S420" s="54"/>
      <c r="T420" s="37"/>
      <c r="U420" s="54"/>
      <c r="V420" s="37"/>
      <c r="W420" s="54"/>
      <c r="X420" s="37"/>
      <c r="Y420" s="54"/>
      <c r="Z420" s="37"/>
      <c r="AA420" s="54"/>
      <c r="AB420" s="37"/>
      <c r="AC420" s="54"/>
      <c r="AD420" s="37"/>
    </row>
    <row r="421" spans="6:30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R421" s="54"/>
      <c r="S421" s="54"/>
      <c r="T421" s="37"/>
      <c r="U421" s="54"/>
      <c r="V421" s="37"/>
      <c r="W421" s="54"/>
      <c r="X421" s="37"/>
      <c r="Y421" s="54"/>
      <c r="Z421" s="37"/>
      <c r="AA421" s="54"/>
      <c r="AB421" s="37"/>
      <c r="AC421" s="54"/>
      <c r="AD421" s="37"/>
    </row>
    <row r="422" spans="6:30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R422" s="54"/>
      <c r="S422" s="54"/>
      <c r="T422" s="37"/>
      <c r="U422" s="54"/>
      <c r="V422" s="37"/>
      <c r="W422" s="54"/>
      <c r="X422" s="37"/>
      <c r="Y422" s="54"/>
      <c r="Z422" s="37"/>
      <c r="AA422" s="54"/>
      <c r="AB422" s="37"/>
      <c r="AC422" s="54"/>
      <c r="AD422" s="37"/>
    </row>
    <row r="423" spans="6:30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R423" s="54"/>
      <c r="S423" s="54"/>
      <c r="T423" s="37"/>
      <c r="U423" s="54"/>
      <c r="V423" s="37"/>
      <c r="W423" s="54"/>
      <c r="X423" s="37"/>
      <c r="Y423" s="54"/>
      <c r="Z423" s="37"/>
      <c r="AA423" s="54"/>
      <c r="AB423" s="37"/>
      <c r="AC423" s="54"/>
      <c r="AD423" s="37"/>
    </row>
    <row r="424" spans="6:30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R424" s="54"/>
      <c r="S424" s="54"/>
      <c r="T424" s="37"/>
      <c r="U424" s="54"/>
      <c r="V424" s="37"/>
      <c r="W424" s="54"/>
      <c r="X424" s="37"/>
      <c r="Y424" s="54"/>
      <c r="Z424" s="37"/>
      <c r="AA424" s="54"/>
      <c r="AB424" s="37"/>
      <c r="AC424" s="54"/>
      <c r="AD424" s="37"/>
    </row>
    <row r="425" spans="6:30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R425" s="54"/>
      <c r="S425" s="54"/>
      <c r="T425" s="37"/>
      <c r="U425" s="54"/>
      <c r="V425" s="37"/>
      <c r="W425" s="54"/>
      <c r="X425" s="37"/>
      <c r="Y425" s="54"/>
      <c r="Z425" s="37"/>
      <c r="AA425" s="54"/>
      <c r="AB425" s="37"/>
      <c r="AC425" s="54"/>
      <c r="AD425" s="37"/>
    </row>
    <row r="426" spans="6:30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R426" s="54"/>
      <c r="S426" s="54"/>
      <c r="T426" s="37"/>
      <c r="U426" s="54"/>
      <c r="V426" s="37"/>
      <c r="W426" s="54"/>
      <c r="X426" s="37"/>
      <c r="Y426" s="54"/>
      <c r="Z426" s="37"/>
      <c r="AA426" s="54"/>
      <c r="AB426" s="37"/>
      <c r="AC426" s="54"/>
      <c r="AD426" s="37"/>
    </row>
    <row r="427" spans="6:30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R427" s="54"/>
      <c r="S427" s="54"/>
      <c r="T427" s="37"/>
      <c r="U427" s="54"/>
      <c r="V427" s="37"/>
      <c r="W427" s="54"/>
      <c r="X427" s="37"/>
      <c r="Y427" s="54"/>
      <c r="Z427" s="37"/>
      <c r="AA427" s="54"/>
      <c r="AB427" s="37"/>
      <c r="AC427" s="54"/>
      <c r="AD427" s="37"/>
    </row>
    <row r="428" spans="6:30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R428" s="54"/>
      <c r="S428" s="54"/>
      <c r="T428" s="37"/>
      <c r="U428" s="54"/>
      <c r="V428" s="37"/>
      <c r="W428" s="54"/>
      <c r="X428" s="37"/>
      <c r="Y428" s="54"/>
      <c r="Z428" s="37"/>
      <c r="AA428" s="54"/>
      <c r="AB428" s="37"/>
      <c r="AC428" s="54"/>
      <c r="AD428" s="37"/>
    </row>
    <row r="429" spans="6:30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R429" s="54"/>
      <c r="S429" s="54"/>
      <c r="T429" s="37"/>
      <c r="U429" s="54"/>
      <c r="V429" s="37"/>
      <c r="W429" s="54"/>
      <c r="X429" s="37"/>
      <c r="Y429" s="54"/>
      <c r="Z429" s="37"/>
      <c r="AA429" s="54"/>
      <c r="AB429" s="37"/>
      <c r="AC429" s="54"/>
      <c r="AD429" s="37"/>
    </row>
    <row r="430" spans="6:30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R430" s="54"/>
      <c r="S430" s="54"/>
      <c r="T430" s="37"/>
      <c r="U430" s="54"/>
      <c r="V430" s="37"/>
      <c r="W430" s="54"/>
      <c r="X430" s="37"/>
      <c r="Y430" s="54"/>
      <c r="Z430" s="37"/>
      <c r="AA430" s="54"/>
      <c r="AB430" s="37"/>
      <c r="AC430" s="54"/>
      <c r="AD430" s="37"/>
    </row>
    <row r="431" spans="6:30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R431" s="54"/>
      <c r="S431" s="54"/>
      <c r="T431" s="37"/>
      <c r="U431" s="54"/>
      <c r="V431" s="37"/>
      <c r="W431" s="54"/>
      <c r="X431" s="37"/>
      <c r="Y431" s="54"/>
      <c r="Z431" s="37"/>
      <c r="AA431" s="54"/>
      <c r="AB431" s="37"/>
      <c r="AC431" s="54"/>
      <c r="AD431" s="37"/>
    </row>
    <row r="432" spans="6:30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2.75" customHeight="1">
      <c r="F516" s="54"/>
      <c r="G516" s="54"/>
      <c r="H516" s="54"/>
      <c r="I516" s="54"/>
      <c r="J516" s="37"/>
      <c r="K516" s="54"/>
      <c r="L516" s="54"/>
      <c r="M516" s="54"/>
      <c r="O516" s="37"/>
    </row>
    <row r="517" spans="6:15" ht="12.75" customHeight="1">
      <c r="F517" s="54"/>
      <c r="G517" s="54"/>
      <c r="H517" s="54"/>
      <c r="I517" s="54"/>
      <c r="J517" s="37"/>
      <c r="K517" s="54"/>
      <c r="L517" s="54"/>
      <c r="M517" s="54"/>
      <c r="O517" s="37"/>
    </row>
    <row r="518" spans="6:15" ht="12.75" customHeight="1">
      <c r="F518" s="54"/>
      <c r="G518" s="54"/>
      <c r="H518" s="54"/>
      <c r="I518" s="54"/>
      <c r="J518" s="37"/>
      <c r="K518" s="54"/>
      <c r="L518" s="54"/>
      <c r="M518" s="54"/>
      <c r="O518" s="37"/>
    </row>
    <row r="519" spans="6:15" ht="12.75" customHeight="1">
      <c r="F519" s="54"/>
      <c r="G519" s="54"/>
      <c r="H519" s="54"/>
      <c r="I519" s="54"/>
      <c r="J519" s="37"/>
      <c r="K519" s="54"/>
      <c r="L519" s="54"/>
      <c r="M519" s="54"/>
      <c r="O519" s="37"/>
    </row>
    <row r="520" spans="6:15" ht="12.75" customHeight="1">
      <c r="F520" s="54"/>
      <c r="G520" s="54"/>
      <c r="H520" s="54"/>
      <c r="I520" s="54"/>
      <c r="J520" s="37"/>
      <c r="K520" s="54"/>
      <c r="L520" s="54"/>
      <c r="M520" s="54"/>
      <c r="O520" s="37"/>
    </row>
    <row r="521" spans="6:15" ht="12.75" customHeight="1">
      <c r="F521" s="54"/>
      <c r="G521" s="54"/>
      <c r="H521" s="54"/>
      <c r="I521" s="54"/>
      <c r="J521" s="37"/>
      <c r="K521" s="54"/>
      <c r="L521" s="54"/>
      <c r="M521" s="54"/>
      <c r="O521" s="37"/>
    </row>
    <row r="522" spans="6:15" ht="12.75" customHeight="1">
      <c r="F522" s="54"/>
      <c r="G522" s="54"/>
      <c r="H522" s="54"/>
      <c r="I522" s="54"/>
      <c r="J522" s="37"/>
      <c r="K522" s="54"/>
      <c r="L522" s="54"/>
      <c r="M522" s="54"/>
      <c r="O522" s="37"/>
    </row>
    <row r="523" spans="6:15" ht="12.75" customHeight="1">
      <c r="F523" s="54"/>
      <c r="G523" s="54"/>
      <c r="H523" s="54"/>
      <c r="I523" s="54"/>
      <c r="J523" s="37"/>
      <c r="K523" s="54"/>
      <c r="L523" s="54"/>
      <c r="M523" s="54"/>
      <c r="O523" s="37"/>
    </row>
    <row r="524" spans="6:15" ht="12.75" customHeight="1">
      <c r="F524" s="54"/>
      <c r="G524" s="54"/>
      <c r="H524" s="54"/>
      <c r="I524" s="54"/>
      <c r="J524" s="37"/>
      <c r="K524" s="54"/>
      <c r="L524" s="54"/>
      <c r="M524" s="54"/>
      <c r="O524" s="37"/>
    </row>
    <row r="525" spans="6:15" ht="12.75" customHeight="1">
      <c r="F525" s="54"/>
      <c r="G525" s="54"/>
      <c r="H525" s="54"/>
      <c r="I525" s="54"/>
      <c r="J525" s="37"/>
      <c r="K525" s="54"/>
      <c r="L525" s="54"/>
      <c r="M525" s="54"/>
      <c r="O525" s="37"/>
    </row>
    <row r="526" spans="6:15" ht="12.75" customHeight="1">
      <c r="F526" s="54"/>
      <c r="G526" s="54"/>
      <c r="H526" s="54"/>
      <c r="I526" s="54"/>
      <c r="J526" s="37"/>
      <c r="K526" s="54"/>
      <c r="L526" s="54"/>
      <c r="M526" s="54"/>
      <c r="O526" s="37"/>
    </row>
    <row r="527" spans="6:15" ht="12.75" customHeight="1">
      <c r="F527" s="54"/>
      <c r="G527" s="54"/>
      <c r="H527" s="54"/>
      <c r="I527" s="54"/>
      <c r="J527" s="37"/>
      <c r="K527" s="54"/>
      <c r="L527" s="54"/>
      <c r="M527" s="54"/>
      <c r="O527" s="37"/>
    </row>
    <row r="528" spans="6:15" ht="12.75" customHeight="1">
      <c r="F528" s="54"/>
      <c r="G528" s="54"/>
      <c r="H528" s="54"/>
      <c r="I528" s="54"/>
      <c r="J528" s="37"/>
      <c r="K528" s="54"/>
      <c r="L528" s="54"/>
      <c r="M528" s="54"/>
      <c r="O528" s="37"/>
    </row>
    <row r="529" spans="6:15" ht="12.75" customHeight="1">
      <c r="F529" s="54"/>
      <c r="G529" s="54"/>
      <c r="H529" s="54"/>
      <c r="I529" s="54"/>
      <c r="J529" s="37"/>
      <c r="K529" s="54"/>
      <c r="L529" s="54"/>
      <c r="M529" s="54"/>
      <c r="O529" s="37"/>
    </row>
    <row r="530" spans="6:15" ht="12.75" customHeight="1">
      <c r="F530" s="54"/>
      <c r="G530" s="54"/>
      <c r="H530" s="54"/>
      <c r="I530" s="54"/>
      <c r="J530" s="37"/>
      <c r="K530" s="54"/>
      <c r="L530" s="54"/>
      <c r="M530" s="54"/>
      <c r="O530" s="37"/>
    </row>
    <row r="531" spans="6:15" ht="12.75" customHeight="1">
      <c r="F531" s="54"/>
      <c r="G531" s="54"/>
      <c r="H531" s="54"/>
      <c r="I531" s="54"/>
      <c r="J531" s="37"/>
      <c r="K531" s="54"/>
      <c r="L531" s="54"/>
      <c r="M531" s="54"/>
      <c r="O531" s="37"/>
    </row>
    <row r="532" spans="6:15" ht="12.75" customHeight="1">
      <c r="F532" s="54"/>
      <c r="G532" s="54"/>
      <c r="H532" s="54"/>
      <c r="I532" s="54"/>
      <c r="J532" s="37"/>
      <c r="K532" s="54"/>
      <c r="L532" s="54"/>
      <c r="M532" s="54"/>
      <c r="O532" s="37"/>
    </row>
    <row r="533" spans="6:15" ht="12.75" customHeight="1">
      <c r="F533" s="54"/>
      <c r="G533" s="54"/>
      <c r="H533" s="54"/>
      <c r="I533" s="54"/>
      <c r="J533" s="37"/>
      <c r="K533" s="54"/>
      <c r="L533" s="54"/>
      <c r="M533" s="54"/>
      <c r="O533" s="37"/>
    </row>
    <row r="534" spans="6:15" ht="12.75" customHeight="1">
      <c r="F534" s="54"/>
      <c r="G534" s="54"/>
      <c r="H534" s="54"/>
      <c r="I534" s="54"/>
      <c r="J534" s="37"/>
      <c r="K534" s="54"/>
      <c r="L534" s="54"/>
      <c r="M534" s="54"/>
      <c r="O534" s="37"/>
    </row>
    <row r="535" spans="6:15" ht="12.75" customHeight="1">
      <c r="F535" s="54"/>
      <c r="G535" s="54"/>
      <c r="H535" s="54"/>
      <c r="I535" s="54"/>
      <c r="J535" s="37"/>
      <c r="K535" s="54"/>
      <c r="L535" s="54"/>
      <c r="M535" s="54"/>
      <c r="O535" s="37"/>
    </row>
    <row r="536" spans="6:15" ht="12.75" customHeight="1">
      <c r="F536" s="54"/>
      <c r="G536" s="54"/>
      <c r="H536" s="54"/>
      <c r="I536" s="54"/>
      <c r="J536" s="37"/>
      <c r="K536" s="54"/>
      <c r="L536" s="54"/>
      <c r="M536" s="54"/>
      <c r="O536" s="37"/>
    </row>
    <row r="537" spans="6:15" ht="12.75" customHeight="1">
      <c r="F537" s="54"/>
      <c r="G537" s="54"/>
      <c r="H537" s="54"/>
      <c r="I537" s="54"/>
      <c r="J537" s="37"/>
      <c r="K537" s="54"/>
      <c r="L537" s="54"/>
      <c r="M537" s="54"/>
      <c r="O537" s="37"/>
    </row>
    <row r="538" spans="6:15" ht="12.75" customHeight="1">
      <c r="F538" s="54"/>
      <c r="G538" s="54"/>
      <c r="H538" s="54"/>
      <c r="I538" s="54"/>
      <c r="J538" s="37"/>
      <c r="K538" s="54"/>
      <c r="L538" s="54"/>
      <c r="M538" s="54"/>
      <c r="O538" s="37"/>
    </row>
    <row r="539" spans="6:15" ht="12.75" customHeight="1">
      <c r="F539" s="54"/>
      <c r="G539" s="54"/>
      <c r="H539" s="54"/>
      <c r="I539" s="54"/>
      <c r="J539" s="37"/>
      <c r="K539" s="54"/>
      <c r="L539" s="54"/>
      <c r="M539" s="54"/>
      <c r="O539" s="37"/>
    </row>
    <row r="540" spans="6:15" ht="12.75" customHeight="1">
      <c r="F540" s="54"/>
      <c r="G540" s="54"/>
      <c r="H540" s="54"/>
      <c r="I540" s="54"/>
      <c r="J540" s="37"/>
      <c r="K540" s="54"/>
      <c r="L540" s="54"/>
      <c r="M540" s="54"/>
      <c r="O540" s="37"/>
    </row>
    <row r="541" spans="6:15" ht="12.75" customHeight="1">
      <c r="F541" s="54"/>
      <c r="G541" s="54"/>
      <c r="H541" s="54"/>
      <c r="I541" s="54"/>
      <c r="J541" s="37"/>
      <c r="K541" s="54"/>
      <c r="L541" s="54"/>
      <c r="M541" s="54"/>
      <c r="O541" s="37"/>
    </row>
    <row r="542" spans="6:15" ht="12.75" customHeight="1">
      <c r="F542" s="54"/>
      <c r="G542" s="54"/>
      <c r="H542" s="54"/>
      <c r="I542" s="54"/>
      <c r="J542" s="37"/>
      <c r="K542" s="54"/>
      <c r="L542" s="54"/>
      <c r="M542" s="54"/>
      <c r="O542" s="37"/>
    </row>
    <row r="543" spans="6:15" ht="12.75" customHeight="1">
      <c r="F543" s="54"/>
      <c r="G543" s="54"/>
      <c r="H543" s="54"/>
      <c r="I543" s="54"/>
      <c r="J543" s="37"/>
      <c r="K543" s="54"/>
      <c r="L543" s="54"/>
      <c r="M543" s="54"/>
      <c r="O543" s="37"/>
    </row>
    <row r="544" spans="6:15" ht="12.75" customHeight="1">
      <c r="F544" s="54"/>
      <c r="G544" s="54"/>
      <c r="H544" s="54"/>
      <c r="I544" s="54"/>
      <c r="J544" s="37"/>
      <c r="K544" s="54"/>
      <c r="L544" s="54"/>
      <c r="M544" s="54"/>
      <c r="O544" s="37"/>
    </row>
    <row r="545" spans="6:15" ht="12.75" customHeight="1">
      <c r="F545" s="54"/>
      <c r="G545" s="54"/>
      <c r="H545" s="54"/>
      <c r="I545" s="54"/>
      <c r="J545" s="37"/>
      <c r="K545" s="54"/>
      <c r="L545" s="54"/>
      <c r="M545" s="54"/>
      <c r="O545" s="37"/>
    </row>
    <row r="546" spans="6:15" ht="12.75" customHeight="1">
      <c r="F546" s="54"/>
      <c r="G546" s="54"/>
      <c r="H546" s="54"/>
      <c r="I546" s="54"/>
      <c r="J546" s="37"/>
      <c r="K546" s="54"/>
      <c r="L546" s="54"/>
      <c r="M546" s="54"/>
      <c r="O546" s="37"/>
    </row>
    <row r="547" spans="6:15" ht="12.75" customHeight="1">
      <c r="F547" s="54"/>
      <c r="G547" s="54"/>
      <c r="H547" s="54"/>
      <c r="I547" s="54"/>
      <c r="J547" s="37"/>
      <c r="K547" s="54"/>
      <c r="L547" s="54"/>
      <c r="M547" s="54"/>
      <c r="O547" s="37"/>
    </row>
    <row r="548" spans="6:15" ht="12.75" customHeight="1">
      <c r="F548" s="54"/>
      <c r="G548" s="54"/>
      <c r="H548" s="54"/>
      <c r="I548" s="54"/>
      <c r="J548" s="37"/>
      <c r="K548" s="54"/>
      <c r="L548" s="54"/>
      <c r="M548" s="54"/>
      <c r="O548" s="37"/>
    </row>
    <row r="549" spans="6:15" ht="12.75" customHeight="1">
      <c r="F549" s="54"/>
      <c r="G549" s="54"/>
      <c r="H549" s="54"/>
      <c r="I549" s="54"/>
      <c r="J549" s="37"/>
      <c r="K549" s="54"/>
      <c r="L549" s="54"/>
      <c r="M549" s="54"/>
      <c r="O549" s="37"/>
    </row>
    <row r="550" spans="6:15" ht="12.75" customHeight="1">
      <c r="F550" s="54"/>
      <c r="G550" s="54"/>
      <c r="H550" s="54"/>
      <c r="I550" s="54"/>
      <c r="J550" s="37"/>
      <c r="K550" s="54"/>
      <c r="L550" s="54"/>
      <c r="M550" s="54"/>
      <c r="O550" s="37"/>
    </row>
    <row r="551" spans="6:15" ht="12.75" customHeight="1">
      <c r="F551" s="54"/>
      <c r="G551" s="54"/>
      <c r="H551" s="54"/>
      <c r="I551" s="54"/>
      <c r="J551" s="37"/>
      <c r="K551" s="54"/>
      <c r="L551" s="54"/>
      <c r="M551" s="54"/>
      <c r="O551" s="37"/>
    </row>
    <row r="552" spans="6:15" ht="12.75" customHeight="1">
      <c r="F552" s="54"/>
      <c r="G552" s="54"/>
      <c r="H552" s="54"/>
      <c r="I552" s="54"/>
      <c r="J552" s="37"/>
      <c r="K552" s="54"/>
      <c r="L552" s="54"/>
      <c r="M552" s="54"/>
      <c r="O552" s="37"/>
    </row>
    <row r="553" spans="6:15" ht="12.75" customHeight="1">
      <c r="F553" s="54"/>
      <c r="G553" s="54"/>
      <c r="H553" s="54"/>
      <c r="I553" s="54"/>
      <c r="J553" s="37"/>
      <c r="K553" s="54"/>
      <c r="L553" s="54"/>
      <c r="M553" s="54"/>
      <c r="O553" s="37"/>
    </row>
    <row r="554" spans="6:15" ht="12.75" customHeight="1">
      <c r="F554" s="54"/>
      <c r="G554" s="54"/>
      <c r="H554" s="54"/>
      <c r="I554" s="54"/>
      <c r="J554" s="37"/>
      <c r="K554" s="54"/>
      <c r="L554" s="54"/>
      <c r="M554" s="54"/>
      <c r="O554" s="37"/>
    </row>
    <row r="555" spans="6:15" ht="12.75" customHeight="1">
      <c r="F555" s="54"/>
      <c r="G555" s="54"/>
      <c r="H555" s="54"/>
      <c r="I555" s="54"/>
      <c r="J555" s="37"/>
      <c r="K555" s="54"/>
      <c r="L555" s="54"/>
      <c r="M555" s="54"/>
      <c r="O555" s="37"/>
    </row>
    <row r="556" spans="6:15" ht="12.75" customHeight="1">
      <c r="F556" s="54"/>
      <c r="G556" s="54"/>
      <c r="H556" s="54"/>
      <c r="I556" s="54"/>
      <c r="J556" s="37"/>
      <c r="K556" s="54"/>
      <c r="L556" s="54"/>
      <c r="M556" s="54"/>
      <c r="O556" s="37"/>
    </row>
    <row r="557" spans="6:15" ht="12.75" customHeight="1">
      <c r="F557" s="54"/>
      <c r="G557" s="54"/>
      <c r="H557" s="54"/>
      <c r="I557" s="54"/>
      <c r="J557" s="37"/>
      <c r="K557" s="54"/>
      <c r="L557" s="54"/>
      <c r="M557" s="54"/>
      <c r="O557" s="37"/>
    </row>
    <row r="558" spans="6:15" ht="12.75" customHeight="1">
      <c r="F558" s="54"/>
      <c r="G558" s="54"/>
      <c r="H558" s="54"/>
      <c r="I558" s="54"/>
      <c r="J558" s="37"/>
      <c r="K558" s="54"/>
      <c r="L558" s="54"/>
      <c r="M558" s="54"/>
      <c r="O558" s="37"/>
    </row>
    <row r="559" spans="6:15" ht="12.75" customHeight="1">
      <c r="F559" s="54"/>
      <c r="G559" s="54"/>
      <c r="H559" s="54"/>
      <c r="I559" s="54"/>
      <c r="J559" s="37"/>
      <c r="K559" s="54"/>
      <c r="L559" s="54"/>
      <c r="M559" s="54"/>
      <c r="O559" s="37"/>
    </row>
    <row r="560" spans="6:15" ht="12.75" customHeight="1">
      <c r="F560" s="54"/>
      <c r="G560" s="54"/>
      <c r="H560" s="54"/>
      <c r="I560" s="54"/>
      <c r="J560" s="37"/>
      <c r="K560" s="54"/>
      <c r="L560" s="54"/>
      <c r="M560" s="54"/>
      <c r="O560" s="37"/>
    </row>
    <row r="561" spans="6:15" ht="12.75" customHeight="1">
      <c r="F561" s="54"/>
      <c r="G561" s="54"/>
      <c r="H561" s="54"/>
      <c r="I561" s="54"/>
      <c r="J561" s="37"/>
      <c r="K561" s="54"/>
      <c r="L561" s="54"/>
      <c r="M561" s="54"/>
      <c r="O561" s="37"/>
    </row>
    <row r="562" spans="6:15" ht="12.75" customHeight="1">
      <c r="F562" s="54"/>
      <c r="G562" s="54"/>
      <c r="H562" s="54"/>
      <c r="I562" s="54"/>
      <c r="J562" s="37"/>
      <c r="K562" s="54"/>
      <c r="L562" s="54"/>
      <c r="M562" s="54"/>
      <c r="O562" s="37"/>
    </row>
    <row r="563" spans="6:15" ht="15" customHeight="1">
      <c r="F563" s="54"/>
      <c r="G563" s="54"/>
      <c r="H563" s="54"/>
      <c r="I563" s="54"/>
      <c r="J563" s="37"/>
      <c r="K563" s="54"/>
      <c r="L563" s="54"/>
      <c r="M563" s="54"/>
      <c r="O563" s="37"/>
    </row>
  </sheetData>
  <mergeCells count="121">
    <mergeCell ref="O100:O101"/>
    <mergeCell ref="P100:P101"/>
    <mergeCell ref="O104:O105"/>
    <mergeCell ref="O91:O92"/>
    <mergeCell ref="M91:M92"/>
    <mergeCell ref="M100:M101"/>
    <mergeCell ref="P104:P105"/>
    <mergeCell ref="P120:P121"/>
    <mergeCell ref="P109:P110"/>
    <mergeCell ref="K128:K129"/>
    <mergeCell ref="O128:O129"/>
    <mergeCell ref="M128:M129"/>
    <mergeCell ref="P118:P119"/>
    <mergeCell ref="P106:P107"/>
    <mergeCell ref="O106:O107"/>
    <mergeCell ref="P124:P125"/>
    <mergeCell ref="M126:M127"/>
    <mergeCell ref="O126:O127"/>
    <mergeCell ref="P126:P127"/>
    <mergeCell ref="O109:O110"/>
    <mergeCell ref="M109:M110"/>
    <mergeCell ref="M118:M119"/>
    <mergeCell ref="M120:M121"/>
    <mergeCell ref="B120:B121"/>
    <mergeCell ref="A120:A121"/>
    <mergeCell ref="J120:J121"/>
    <mergeCell ref="O118:O119"/>
    <mergeCell ref="O120:O121"/>
    <mergeCell ref="A109:A110"/>
    <mergeCell ref="B109:B110"/>
    <mergeCell ref="J109:J110"/>
    <mergeCell ref="A91:A92"/>
    <mergeCell ref="B91:B92"/>
    <mergeCell ref="A93:A94"/>
    <mergeCell ref="B93:B94"/>
    <mergeCell ref="A61:A62"/>
    <mergeCell ref="B61:B62"/>
    <mergeCell ref="J61:J62"/>
    <mergeCell ref="O61:O62"/>
    <mergeCell ref="P61:P62"/>
    <mergeCell ref="M61:M62"/>
    <mergeCell ref="A83:A84"/>
    <mergeCell ref="B83:B84"/>
    <mergeCell ref="A85:A86"/>
    <mergeCell ref="B85:B86"/>
    <mergeCell ref="M83:M84"/>
    <mergeCell ref="M85:M86"/>
    <mergeCell ref="J85:J86"/>
    <mergeCell ref="A89:A90"/>
    <mergeCell ref="B89:B90"/>
    <mergeCell ref="J100:J101"/>
    <mergeCell ref="A100:A101"/>
    <mergeCell ref="B100:B101"/>
    <mergeCell ref="M104:M105"/>
    <mergeCell ref="A118:A119"/>
    <mergeCell ref="B118:B119"/>
    <mergeCell ref="J118:J119"/>
    <mergeCell ref="A104:A105"/>
    <mergeCell ref="B104:B105"/>
    <mergeCell ref="J104:J105"/>
    <mergeCell ref="A106:A107"/>
    <mergeCell ref="B106:B107"/>
    <mergeCell ref="J106:J107"/>
    <mergeCell ref="M106:M107"/>
    <mergeCell ref="P83:P84"/>
    <mergeCell ref="J83:J84"/>
    <mergeCell ref="M89:M90"/>
    <mergeCell ref="O89:O90"/>
    <mergeCell ref="J93:J94"/>
    <mergeCell ref="M93:M94"/>
    <mergeCell ref="O93:O94"/>
    <mergeCell ref="P93:P94"/>
    <mergeCell ref="P85:P86"/>
    <mergeCell ref="J89:J90"/>
    <mergeCell ref="P89:P90"/>
    <mergeCell ref="P91:P92"/>
    <mergeCell ref="O83:O84"/>
    <mergeCell ref="O85:O86"/>
    <mergeCell ref="J91:J92"/>
    <mergeCell ref="P133:P134"/>
    <mergeCell ref="A133:A134"/>
    <mergeCell ref="B133:B134"/>
    <mergeCell ref="J133:J134"/>
    <mergeCell ref="M133:M134"/>
    <mergeCell ref="O133:O134"/>
    <mergeCell ref="A124:A125"/>
    <mergeCell ref="B124:B125"/>
    <mergeCell ref="J124:J125"/>
    <mergeCell ref="M124:M125"/>
    <mergeCell ref="O124:O125"/>
    <mergeCell ref="A126:A127"/>
    <mergeCell ref="B126:B127"/>
    <mergeCell ref="A128:A129"/>
    <mergeCell ref="B128:B129"/>
    <mergeCell ref="J128:J129"/>
    <mergeCell ref="P128:P129"/>
    <mergeCell ref="J126:J127"/>
    <mergeCell ref="J137:J138"/>
    <mergeCell ref="J141:J144"/>
    <mergeCell ref="J139:J140"/>
    <mergeCell ref="O139:O140"/>
    <mergeCell ref="P139:P140"/>
    <mergeCell ref="M139:M140"/>
    <mergeCell ref="A137:A138"/>
    <mergeCell ref="B137:B138"/>
    <mergeCell ref="A139:A140"/>
    <mergeCell ref="B139:B140"/>
    <mergeCell ref="A141:A144"/>
    <mergeCell ref="B141:B144"/>
    <mergeCell ref="M145:M146"/>
    <mergeCell ref="O145:O146"/>
    <mergeCell ref="P145:P146"/>
    <mergeCell ref="J145:J146"/>
    <mergeCell ref="A149:A150"/>
    <mergeCell ref="B149:B150"/>
    <mergeCell ref="J149:J150"/>
    <mergeCell ref="A145:A146"/>
    <mergeCell ref="B145:B146"/>
    <mergeCell ref="A147:A148"/>
    <mergeCell ref="B147:B148"/>
    <mergeCell ref="J147:J148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85:K86 K90 K94 K101 K48 K62 K125:K1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2024-06-03T03:06:27Z</dcterms:modified>
</cp:coreProperties>
</file>