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114" i="6"/>
  <c r="K114"/>
  <c r="L113"/>
  <c r="M113" s="1"/>
  <c r="K113"/>
  <c r="K163"/>
  <c r="M163" s="1"/>
  <c r="K162"/>
  <c r="M162" s="1"/>
  <c r="L110"/>
  <c r="K110"/>
  <c r="L109"/>
  <c r="K109"/>
  <c r="L112"/>
  <c r="K112"/>
  <c r="L47"/>
  <c r="K47"/>
  <c r="L52"/>
  <c r="K52"/>
  <c r="L53"/>
  <c r="K53"/>
  <c r="K161"/>
  <c r="M161" s="1"/>
  <c r="K160"/>
  <c r="M160" s="1"/>
  <c r="K158"/>
  <c r="M158" s="1"/>
  <c r="L98"/>
  <c r="K98"/>
  <c r="L111"/>
  <c r="K111"/>
  <c r="K159"/>
  <c r="M159" s="1"/>
  <c r="L108"/>
  <c r="K108"/>
  <c r="K157"/>
  <c r="M157" s="1"/>
  <c r="K156"/>
  <c r="M156" s="1"/>
  <c r="K155"/>
  <c r="M155" s="1"/>
  <c r="L104"/>
  <c r="K104"/>
  <c r="L46"/>
  <c r="K46"/>
  <c r="L44"/>
  <c r="K44"/>
  <c r="M44" s="1"/>
  <c r="L43"/>
  <c r="K43"/>
  <c r="L19"/>
  <c r="K19"/>
  <c r="M19" s="1"/>
  <c r="P22"/>
  <c r="P21"/>
  <c r="P20"/>
  <c r="L103"/>
  <c r="K103"/>
  <c r="L105"/>
  <c r="K105"/>
  <c r="L107"/>
  <c r="K107"/>
  <c r="L106"/>
  <c r="K106"/>
  <c r="L100"/>
  <c r="K100"/>
  <c r="L34"/>
  <c r="K34"/>
  <c r="K154"/>
  <c r="M154" s="1"/>
  <c r="K153"/>
  <c r="M153" s="1"/>
  <c r="L102"/>
  <c r="K102"/>
  <c r="L101"/>
  <c r="K101"/>
  <c r="K152"/>
  <c r="M152" s="1"/>
  <c r="L42"/>
  <c r="K42"/>
  <c r="K151"/>
  <c r="M151" s="1"/>
  <c r="K150"/>
  <c r="M150" s="1"/>
  <c r="K149"/>
  <c r="M149" s="1"/>
  <c r="K148"/>
  <c r="M148" s="1"/>
  <c r="K147"/>
  <c r="M147" s="1"/>
  <c r="K146"/>
  <c r="M146" s="1"/>
  <c r="K128"/>
  <c r="M128" s="1"/>
  <c r="L99"/>
  <c r="K99"/>
  <c r="L97"/>
  <c r="K97"/>
  <c r="M87"/>
  <c r="K88"/>
  <c r="K87"/>
  <c r="L16"/>
  <c r="K16"/>
  <c r="L89"/>
  <c r="K89"/>
  <c r="L96"/>
  <c r="K96"/>
  <c r="L94"/>
  <c r="K94"/>
  <c r="L95"/>
  <c r="K95"/>
  <c r="H14"/>
  <c r="K14" s="1"/>
  <c r="M144"/>
  <c r="K144"/>
  <c r="L93"/>
  <c r="K93"/>
  <c r="L92"/>
  <c r="K92"/>
  <c r="L40"/>
  <c r="K40"/>
  <c r="L41"/>
  <c r="K41"/>
  <c r="L84"/>
  <c r="K84"/>
  <c r="L15"/>
  <c r="K15"/>
  <c r="L91"/>
  <c r="K91"/>
  <c r="K143"/>
  <c r="M143" s="1"/>
  <c r="K142"/>
  <c r="M142" s="1"/>
  <c r="L90"/>
  <c r="K90"/>
  <c r="L39"/>
  <c r="K39"/>
  <c r="L38"/>
  <c r="K38"/>
  <c r="L37"/>
  <c r="K37"/>
  <c r="L18"/>
  <c r="K141"/>
  <c r="M141" s="1"/>
  <c r="K140"/>
  <c r="M140" s="1"/>
  <c r="K139"/>
  <c r="M139" s="1"/>
  <c r="K18"/>
  <c r="L80"/>
  <c r="K80"/>
  <c r="L86"/>
  <c r="K86"/>
  <c r="L85"/>
  <c r="K85"/>
  <c r="P12"/>
  <c r="L12"/>
  <c r="K12"/>
  <c r="L36"/>
  <c r="K36"/>
  <c r="K136"/>
  <c r="M136" s="1"/>
  <c r="K135"/>
  <c r="M135" s="1"/>
  <c r="K138"/>
  <c r="M138" s="1"/>
  <c r="K137"/>
  <c r="M137" s="1"/>
  <c r="K134"/>
  <c r="M134" s="1"/>
  <c r="L79"/>
  <c r="K79"/>
  <c r="L17"/>
  <c r="K17"/>
  <c r="L83"/>
  <c r="K83"/>
  <c r="L82"/>
  <c r="K82"/>
  <c r="L81"/>
  <c r="K81"/>
  <c r="K133"/>
  <c r="M133" s="1"/>
  <c r="K132"/>
  <c r="M132" s="1"/>
  <c r="K131"/>
  <c r="M131" s="1"/>
  <c r="L78"/>
  <c r="K78"/>
  <c r="L77"/>
  <c r="K77"/>
  <c r="L76"/>
  <c r="K76"/>
  <c r="K129"/>
  <c r="M129" s="1"/>
  <c r="K130"/>
  <c r="M130" s="1"/>
  <c r="L75"/>
  <c r="K75"/>
  <c r="L35"/>
  <c r="K35"/>
  <c r="P169"/>
  <c r="L169"/>
  <c r="K169"/>
  <c r="K123"/>
  <c r="M123" s="1"/>
  <c r="K127"/>
  <c r="M127" s="1"/>
  <c r="K126"/>
  <c r="M126" s="1"/>
  <c r="L71"/>
  <c r="L74"/>
  <c r="K74"/>
  <c r="L73"/>
  <c r="K73"/>
  <c r="L72"/>
  <c r="K72"/>
  <c r="K71"/>
  <c r="L70"/>
  <c r="K70"/>
  <c r="L14"/>
  <c r="K125"/>
  <c r="M125" s="1"/>
  <c r="K124"/>
  <c r="M124" s="1"/>
  <c r="L69"/>
  <c r="K69"/>
  <c r="L68"/>
  <c r="K68"/>
  <c r="L66"/>
  <c r="K66"/>
  <c r="L65"/>
  <c r="K65"/>
  <c r="L67"/>
  <c r="K67"/>
  <c r="L33"/>
  <c r="K33"/>
  <c r="L62"/>
  <c r="K62"/>
  <c r="L63"/>
  <c r="K63"/>
  <c r="L64"/>
  <c r="K64"/>
  <c r="L32"/>
  <c r="K32"/>
  <c r="L11"/>
  <c r="K11"/>
  <c r="L13"/>
  <c r="K13"/>
  <c r="H363"/>
  <c r="L10"/>
  <c r="K10"/>
  <c r="M98" l="1"/>
  <c r="M52"/>
  <c r="M114"/>
  <c r="M47"/>
  <c r="M110"/>
  <c r="M109"/>
  <c r="M112"/>
  <c r="M53"/>
  <c r="M111"/>
  <c r="M16"/>
  <c r="M43"/>
  <c r="M46"/>
  <c r="M103"/>
  <c r="M41"/>
  <c r="M34"/>
  <c r="M108"/>
  <c r="M104"/>
  <c r="M93"/>
  <c r="M106"/>
  <c r="M107"/>
  <c r="M105"/>
  <c r="M100"/>
  <c r="M102"/>
  <c r="M101"/>
  <c r="M40"/>
  <c r="M99"/>
  <c r="M81"/>
  <c r="M42"/>
  <c r="M86"/>
  <c r="M97"/>
  <c r="M78"/>
  <c r="M82"/>
  <c r="M17"/>
  <c r="M12"/>
  <c r="M85"/>
  <c r="M39"/>
  <c r="M84"/>
  <c r="M90"/>
  <c r="M38"/>
  <c r="M89"/>
  <c r="M94"/>
  <c r="M96"/>
  <c r="M95"/>
  <c r="M14"/>
  <c r="M15"/>
  <c r="M92"/>
  <c r="M91"/>
  <c r="M37"/>
  <c r="M33"/>
  <c r="M77"/>
  <c r="M36"/>
  <c r="M18"/>
  <c r="M80"/>
  <c r="M79"/>
  <c r="M83"/>
  <c r="M35"/>
  <c r="M74"/>
  <c r="M75"/>
  <c r="M72"/>
  <c r="M169"/>
  <c r="M73"/>
  <c r="M76"/>
  <c r="M69"/>
  <c r="M71"/>
  <c r="M70"/>
  <c r="M68"/>
  <c r="M66"/>
  <c r="M65"/>
  <c r="M67"/>
  <c r="M32"/>
  <c r="M62"/>
  <c r="M63"/>
  <c r="M64"/>
  <c r="M11"/>
  <c r="M13"/>
  <c r="M10"/>
  <c r="K363" l="1"/>
  <c r="L363" s="1"/>
  <c r="K352"/>
  <c r="L352" s="1"/>
  <c r="K342"/>
  <c r="L342" s="1"/>
  <c r="K358" l="1"/>
  <c r="L358" s="1"/>
  <c r="K359" l="1"/>
  <c r="L359" s="1"/>
  <c r="K356" l="1"/>
  <c r="L356" s="1"/>
  <c r="K335"/>
  <c r="L335" s="1"/>
  <c r="K355"/>
  <c r="L355" s="1"/>
  <c r="K354"/>
  <c r="L354" s="1"/>
  <c r="K353"/>
  <c r="L353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1"/>
  <c r="L341" s="1"/>
  <c r="K340"/>
  <c r="L340" s="1"/>
  <c r="K339"/>
  <c r="L339" s="1"/>
  <c r="K338"/>
  <c r="L338" s="1"/>
  <c r="K337"/>
  <c r="L337" s="1"/>
  <c r="K336"/>
  <c r="L336" s="1"/>
  <c r="K334"/>
  <c r="L334" s="1"/>
  <c r="K333"/>
  <c r="L333" s="1"/>
  <c r="K332"/>
  <c r="L332" s="1"/>
  <c r="F331"/>
  <c r="K331" s="1"/>
  <c r="L331" s="1"/>
  <c r="K330"/>
  <c r="L330" s="1"/>
  <c r="K329"/>
  <c r="L329" s="1"/>
  <c r="K328"/>
  <c r="L328" s="1"/>
  <c r="K327"/>
  <c r="L327" s="1"/>
  <c r="K326"/>
  <c r="L326" s="1"/>
  <c r="F325"/>
  <c r="K325" s="1"/>
  <c r="L325" s="1"/>
  <c r="F324"/>
  <c r="K324" s="1"/>
  <c r="L324" s="1"/>
  <c r="K323"/>
  <c r="L323" s="1"/>
  <c r="F322"/>
  <c r="K322" s="1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6"/>
  <c r="L306" s="1"/>
  <c r="K304"/>
  <c r="L304" s="1"/>
  <c r="K303"/>
  <c r="L303" s="1"/>
  <c r="F302"/>
  <c r="K302" s="1"/>
  <c r="L302" s="1"/>
  <c r="K301"/>
  <c r="L301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4"/>
  <c r="L274" s="1"/>
  <c r="K272"/>
  <c r="L272" s="1"/>
  <c r="K270"/>
  <c r="L270" s="1"/>
  <c r="K269"/>
  <c r="L269" s="1"/>
  <c r="K268"/>
  <c r="L268" s="1"/>
  <c r="K266"/>
  <c r="L266" s="1"/>
  <c r="K265"/>
  <c r="L265" s="1"/>
  <c r="K264"/>
  <c r="L264" s="1"/>
  <c r="K263"/>
  <c r="K262"/>
  <c r="L262" s="1"/>
  <c r="K261"/>
  <c r="L261" s="1"/>
  <c r="K259"/>
  <c r="L259" s="1"/>
  <c r="K258"/>
  <c r="L258" s="1"/>
  <c r="K257"/>
  <c r="L257" s="1"/>
  <c r="K256"/>
  <c r="L256" s="1"/>
  <c r="K255"/>
  <c r="L255" s="1"/>
  <c r="F254"/>
  <c r="K254" s="1"/>
  <c r="L254" s="1"/>
  <c r="H253"/>
  <c r="K253" s="1"/>
  <c r="L253" s="1"/>
  <c r="K250"/>
  <c r="L250" s="1"/>
  <c r="K249"/>
  <c r="L249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H219"/>
  <c r="K219" s="1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M7"/>
  <c r="D7" i="5"/>
  <c r="K6" i="4"/>
  <c r="K6" i="3"/>
  <c r="L6" i="2"/>
</calcChain>
</file>

<file path=xl/sharedStrings.xml><?xml version="1.0" encoding="utf-8"?>
<sst xmlns="http://schemas.openxmlformats.org/spreadsheetml/2006/main" count="3396" uniqueCount="1223">
  <si>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</si>
  <si>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</si>
  <si>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</si>
  <si>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</si>
  <si>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</si>
  <si>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</si>
  <si>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</si>
  <si>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</si>
  <si>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</si>
  <si>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</si>
  <si>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</si>
  <si>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</si>
  <si>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</si>
  <si>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</si>
  <si>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</si>
  <si>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</si>
  <si>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</si>
  <si>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</si>
  <si>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</si>
  <si>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</si>
  <si>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</si>
  <si>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</si>
  <si>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</si>
  <si>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</si>
  <si>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</si>
  <si>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</si>
  <si>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</si>
  <si>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</si>
  <si>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</si>
  <si>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</si>
  <si>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</si>
  <si>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</si>
  <si>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</si>
  <si>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</si>
  <si>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</si>
  <si>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</si>
  <si>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</si>
  <si>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</si>
  <si>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</si>
  <si>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</si>
  <si>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</si>
  <si>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</si>
  <si>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</si>
  <si>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</si>
  <si>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</si>
  <si>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</si>
  <si>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</si>
  <si>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</si>
  <si>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</si>
  <si>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</si>
  <si>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</si>
  <si>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</si>
  <si>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</si>
  <si>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</si>
  <si>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</si>
  <si>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</si>
  <si>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</si>
  <si>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</si>
  <si>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</si>
  <si>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</si>
  <si>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</si>
  <si>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</si>
  <si>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</si>
  <si>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</si>
  <si>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</si>
  <si>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</si>
  <si>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</si>
  <si>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</si>
  <si>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</si>
  <si>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</si>
  <si>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</si>
  <si>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</si>
  <si>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</si>
  <si>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</si>
  <si>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</si>
  <si>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</si>
  <si>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</si>
  <si>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</si>
  <si>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</si>
  <si>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</si>
  <si>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</si>
  <si>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</si>
  <si>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</si>
  <si>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</si>
  <si>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</si>
  <si>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</si>
  <si>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</si>
  <si>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</si>
  <si>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</si>
  <si>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</si>
  <si>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</si>
  <si>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</si>
  <si>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</si>
  <si>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</si>
  <si>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</si>
  <si>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</si>
  <si>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</si>
  <si>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</si>
  <si>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</si>
  <si>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</si>
  <si>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</si>
  <si>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</si>
  <si>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</si>
  <si>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</si>
  <si>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</si>
  <si>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</si>
  <si>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</si>
  <si>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</si>
  <si>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</si>
  <si>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</si>
  <si>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</si>
  <si>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</si>
  <si>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</si>
  <si>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</si>
  <si>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</si>
  <si>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</si>
  <si>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</si>
  <si>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</si>
  <si>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</si>
  <si>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</si>
  <si>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</si>
  <si>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</si>
  <si>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</si>
  <si>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</si>
  <si>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</si>
  <si>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</si>
  <si>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</si>
  <si>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</si>
  <si>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</si>
  <si>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</si>
  <si>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</si>
  <si>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</si>
  <si>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</si>
  <si>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</si>
  <si>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</si>
  <si>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</si>
  <si>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</si>
  <si>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</si>
  <si>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</si>
  <si>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</si>
  <si>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</si>
  <si>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</si>
  <si>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</si>
  <si>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</si>
  <si>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</si>
  <si>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</si>
  <si>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</si>
  <si>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</si>
  <si>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</si>
  <si>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</si>
  <si>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</si>
  <si>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</si>
  <si>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</si>
  <si>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</si>
  <si>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</si>
  <si>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</si>
  <si>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</si>
  <si>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</si>
  <si>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</si>
  <si>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</si>
  <si>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</si>
  <si>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</si>
  <si>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</si>
  <si>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</si>
  <si>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</si>
  <si>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</si>
  <si>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</si>
  <si>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</si>
  <si>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</si>
  <si>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</si>
  <si>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</si>
  <si>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</si>
  <si>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</si>
  <si>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</si>
  <si>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</si>
  <si>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</si>
  <si>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</si>
  <si>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</si>
  <si>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</si>
  <si>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</si>
  <si>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</si>
  <si>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</si>
  <si>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</si>
  <si>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</si>
  <si>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</si>
  <si>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</si>
  <si>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</si>
  <si>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</si>
  <si>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</si>
  <si>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</si>
  <si>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</si>
  <si>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</si>
  <si>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</si>
  <si>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</si>
  <si>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</si>
  <si>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</si>
  <si>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</si>
  <si>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</si>
  <si>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</si>
  <si>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</si>
  <si>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</si>
  <si>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</si>
  <si>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</si>
  <si>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</si>
  <si>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</si>
  <si>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</si>
  <si>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</si>
  <si>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</si>
  <si>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</si>
  <si>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</si>
  <si>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</si>
  <si>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</si>
  <si>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</si>
  <si>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</si>
  <si>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</si>
  <si>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</si>
  <si>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</si>
  <si>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</si>
  <si>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</si>
  <si>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</si>
  <si>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</si>
  <si>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</si>
  <si>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</si>
  <si>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</si>
  <si>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</si>
  <si>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</si>
  <si>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</si>
  <si>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</si>
  <si>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</si>
  <si>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</si>
  <si>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</si>
  <si>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</si>
  <si>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</si>
  <si>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</si>
  <si>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</si>
  <si>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</si>
  <si>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</si>
  <si>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</si>
  <si>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</si>
  <si>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</si>
  <si>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</si>
  <si>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</si>
  <si>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</si>
  <si>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</si>
  <si>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</si>
  <si>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</si>
  <si>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</si>
  <si>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</si>
  <si>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</si>
  <si>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</si>
  <si>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</si>
  <si>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</si>
  <si>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</si>
  <si>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</si>
  <si>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</si>
  <si>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</si>
  <si>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</si>
  <si>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</si>
  <si>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</si>
  <si>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</si>
  <si>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</si>
  <si>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</si>
  <si>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</si>
  <si>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</si>
  <si>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</si>
  <si>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</si>
  <si>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</si>
  <si>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</si>
  <si>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</si>
  <si>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</si>
  <si>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</si>
  <si>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</si>
  <si>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</si>
  <si>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</si>
  <si>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</si>
  <si>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</si>
  <si>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</si>
  <si>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</si>
  <si>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</si>
  <si>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</si>
  <si>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</si>
  <si>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</si>
  <si>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</si>
  <si>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</si>
  <si>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</si>
  <si>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</si>
  <si>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</si>
  <si>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</si>
  <si>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</si>
  <si>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</si>
  <si>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</si>
  <si>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</si>
  <si>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</si>
  <si>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</si>
  <si>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</si>
  <si>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</si>
  <si>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</si>
  <si>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</si>
  <si>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</si>
  <si>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</si>
  <si>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</si>
  <si>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</si>
  <si>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</si>
  <si>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</si>
  <si>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</si>
  <si>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</si>
  <si>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</si>
  <si>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</si>
  <si>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</si>
  <si>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</si>
  <si>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</si>
  <si>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</si>
  <si>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</si>
  <si>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</si>
  <si>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</si>
  <si>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</si>
  <si>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</si>
  <si>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</si>
  <si>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</si>
  <si>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</si>
  <si>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</si>
  <si>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</si>
  <si>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</si>
  <si>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</si>
  <si>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</si>
  <si>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</si>
  <si>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</si>
  <si>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</si>
  <si>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</si>
  <si>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</si>
  <si>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</si>
  <si>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</si>
  <si>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</si>
  <si>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</si>
  <si>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</si>
  <si>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</si>
  <si>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</si>
  <si>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</si>
  <si>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</si>
  <si>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</si>
  <si>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</si>
  <si>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</si>
  <si>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</si>
  <si>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</si>
  <si>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</si>
  <si>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</si>
  <si>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</si>
  <si>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</si>
  <si>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</si>
  <si>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</si>
  <si>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</si>
  <si>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</si>
  <si>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</si>
  <si>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</si>
  <si>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</si>
  <si>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</si>
  <si>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</si>
  <si>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</si>
  <si>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</si>
  <si>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</si>
  <si>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</si>
  <si>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</si>
  <si>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</si>
  <si>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</si>
  <si>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</si>
  <si>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</si>
  <si>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</si>
  <si>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</si>
  <si>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</si>
  <si>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</si>
  <si>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</si>
  <si>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</si>
  <si>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</si>
  <si>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</si>
  <si>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</si>
  <si>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</si>
  <si>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</si>
  <si>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</si>
  <si>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</si>
  <si>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</si>
  <si>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</si>
  <si>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</si>
  <si>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</si>
  <si>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</si>
  <si>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</si>
  <si>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</si>
  <si>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</si>
  <si>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</si>
  <si>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</si>
  <si>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</si>
  <si>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</si>
  <si>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</si>
  <si>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</si>
  <si>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</si>
  <si>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</si>
  <si>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</si>
  <si>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</si>
  <si>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</si>
  <si>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</si>
  <si>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</si>
  <si>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</si>
  <si>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</si>
  <si>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</si>
  <si>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</si>
  <si>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</si>
  <si>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</si>
  <si>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</si>
  <si>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</si>
  <si>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</si>
  <si>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</si>
  <si>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</si>
  <si>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</si>
  <si>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</si>
  <si>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</si>
  <si>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</si>
  <si>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</si>
  <si>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</si>
  <si>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</si>
  <si>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</si>
  <si>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</si>
  <si>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</si>
  <si>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</si>
  <si>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</si>
  <si>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</si>
  <si>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</si>
  <si>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</si>
  <si>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</si>
  <si>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</si>
  <si>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</si>
  <si>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</si>
  <si>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</si>
  <si>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</si>
  <si>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</si>
  <si>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</si>
  <si>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</si>
  <si>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</si>
  <si>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</si>
  <si>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</si>
  <si>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</si>
  <si>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</si>
  <si>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</si>
  <si>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</si>
  <si>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</si>
  <si>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</si>
  <si>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</si>
  <si>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</si>
  <si>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</si>
  <si>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</si>
  <si>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</si>
  <si>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</si>
  <si>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</si>
  <si>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</si>
  <si>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</si>
  <si>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</si>
  <si>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</si>
  <si>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</si>
  <si>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</si>
  <si>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</si>
  <si>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</si>
  <si>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</si>
  <si>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</si>
  <si>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</si>
  <si>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</si>
  <si>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</si>
  <si>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</si>
  <si>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</si>
  <si>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</si>
  <si>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</si>
  <si>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</si>
  <si>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</si>
  <si>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</si>
  <si>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</si>
  <si>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</si>
  <si>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</si>
  <si>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</si>
  <si>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</si>
  <si>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</si>
  <si>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</si>
  <si>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</si>
  <si>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</si>
  <si>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</si>
  <si>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</si>
  <si>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</si>
  <si>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</si>
  <si>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</si>
  <si>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</si>
  <si>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</si>
  <si>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</si>
  <si>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</si>
  <si>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</si>
  <si>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</si>
  <si>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</si>
  <si>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</si>
  <si>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</si>
  <si>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</si>
  <si>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</si>
  <si>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</si>
  <si>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</si>
  <si>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</si>
  <si>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</si>
  <si>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</si>
  <si>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</si>
  <si>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</si>
  <si>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</si>
  <si>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</si>
  <si>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</si>
  <si>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</si>
  <si>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</si>
  <si>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</si>
  <si>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</si>
  <si>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</si>
  <si>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</si>
  <si>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</si>
  <si>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</si>
  <si>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</si>
  <si>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</si>
  <si>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</si>
  <si>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</si>
  <si>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</si>
  <si>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</si>
  <si>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</si>
  <si>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</si>
  <si>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</si>
  <si>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</si>
  <si>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</si>
  <si>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</si>
  <si>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</si>
  <si>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</si>
  <si>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</si>
  <si>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</si>
  <si>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</si>
  <si>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</si>
  <si>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</si>
  <si>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</si>
  <si>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</si>
  <si>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</si>
  <si>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</si>
  <si>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</si>
  <si>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</si>
  <si>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</si>
  <si>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</si>
  <si>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</si>
  <si>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</si>
  <si>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</si>
  <si>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</si>
  <si>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</si>
  <si>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</si>
  <si>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</si>
  <si>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</si>
  <si>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</si>
  <si>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</si>
  <si>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</si>
  <si>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</si>
  <si>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</si>
  <si>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</si>
  <si>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</si>
  <si>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</si>
  <si>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</si>
  <si>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</si>
  <si>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</si>
  <si>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</si>
  <si>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</si>
  <si>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</si>
  <si>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</si>
  <si>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</si>
  <si>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</si>
  <si>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</si>
  <si>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</si>
  <si>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</si>
  <si>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</si>
  <si>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</si>
  <si>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</si>
  <si>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</si>
  <si>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</si>
  <si>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</si>
  <si>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</si>
  <si>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</si>
  <si>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</si>
  <si>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</si>
  <si>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</si>
  <si>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</si>
  <si>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</si>
  <si>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</si>
  <si>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</si>
  <si>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</si>
  <si>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</si>
  <si>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</si>
  <si>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</si>
  <si>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</si>
  <si>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</si>
  <si>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</si>
  <si>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</si>
  <si>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</si>
  <si>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</si>
  <si>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</si>
  <si>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</si>
  <si>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</si>
  <si>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</si>
  <si>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</si>
  <si>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</si>
  <si>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</si>
  <si>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</si>
  <si>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</si>
  <si>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</si>
  <si>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</si>
  <si>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</si>
  <si>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</si>
  <si>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</si>
  <si>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</si>
  <si>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</si>
  <si>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</si>
  <si>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</si>
  <si>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</si>
  <si>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</si>
  <si>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</si>
  <si>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</si>
  <si>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</si>
  <si>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</si>
  <si>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</si>
  <si>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</si>
  <si>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</si>
  <si>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</si>
  <si>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</si>
  <si>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</si>
  <si>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</si>
  <si>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</si>
  <si>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</si>
  <si>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</si>
  <si>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</si>
  <si>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</si>
  <si>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</si>
  <si>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</si>
  <si>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</si>
  <si>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</si>
  <si>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</si>
  <si>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</si>
  <si>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</si>
  <si>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</si>
  <si>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</si>
  <si>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</si>
  <si>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</si>
  <si>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</si>
  <si>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</si>
  <si>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</si>
  <si>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</si>
  <si>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</si>
  <si>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</si>
  <si>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</si>
  <si>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</si>
  <si>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</si>
  <si>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</si>
  <si>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</si>
  <si>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</si>
  <si>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</si>
  <si>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</si>
  <si>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</si>
  <si>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</si>
  <si>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</si>
  <si>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</si>
  <si>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</si>
  <si>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</si>
  <si>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</si>
  <si>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</si>
  <si>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</si>
  <si>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</si>
  <si>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</si>
  <si>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</si>
  <si>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</si>
  <si>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</si>
  <si>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</si>
  <si>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</si>
  <si>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</si>
  <si>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</si>
  <si>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</si>
  <si>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</si>
  <si>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</si>
  <si>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</si>
  <si>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</si>
  <si>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</si>
  <si>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</si>
  <si>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</si>
  <si>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</si>
  <si>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</si>
  <si>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</si>
  <si>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</si>
  <si>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</si>
  <si>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</si>
  <si>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</si>
  <si>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</si>
  <si>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</si>
  <si>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</si>
  <si>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</si>
  <si>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</si>
  <si>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</si>
  <si>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</si>
  <si>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</si>
  <si>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</si>
  <si>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</si>
  <si>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</si>
  <si>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</si>
  <si>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</si>
  <si>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</si>
  <si>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</si>
  <si>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</si>
  <si>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</si>
  <si>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</si>
  <si>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</si>
  <si>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</si>
  <si>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</si>
  <si>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</si>
  <si>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</si>
  <si>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</si>
  <si>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</si>
  <si>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</si>
  <si>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</si>
  <si>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</si>
  <si>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</si>
  <si>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</si>
  <si>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</si>
  <si>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</si>
  <si>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</si>
  <si>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</si>
  <si>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</si>
  <si>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</si>
  <si>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</si>
  <si>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</si>
  <si>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</si>
  <si>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</si>
  <si>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</si>
  <si>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</si>
  <si>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</si>
  <si>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</si>
  <si>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</si>
  <si>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</si>
  <si>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</si>
  <si>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</si>
  <si>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</si>
  <si>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</si>
  <si>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</si>
  <si>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</si>
  <si>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</si>
  <si>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</si>
  <si>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</si>
  <si>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</si>
  <si>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</si>
  <si>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</si>
  <si>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</si>
  <si>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</si>
  <si>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</si>
  <si>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</si>
  <si>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</si>
  <si>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</si>
  <si>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</si>
  <si>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</si>
  <si>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</si>
  <si>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</si>
  <si>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</si>
  <si>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</si>
  <si>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</si>
  <si>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</si>
  <si>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</si>
  <si>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</si>
  <si>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</si>
  <si>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</si>
  <si>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</si>
  <si>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</si>
  <si>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</si>
  <si>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</si>
  <si>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</si>
  <si>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</si>
  <si>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</si>
  <si>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</si>
  <si>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</si>
  <si>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</si>
  <si>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</si>
  <si>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</si>
  <si>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</si>
  <si>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</si>
  <si>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</si>
  <si>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</si>
  <si>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</si>
  <si>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</si>
  <si>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</si>
  <si>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</si>
  <si>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</si>
  <si>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</si>
  <si>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</si>
  <si>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</si>
  <si>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</si>
  <si>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</si>
  <si>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</si>
  <si>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</si>
  <si>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</si>
  <si>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</si>
  <si>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</si>
  <si>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</si>
  <si>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</si>
  <si>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</si>
  <si>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</si>
  <si>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</si>
  <si>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</si>
  <si>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</si>
  <si>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</si>
  <si>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</si>
  <si>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</si>
  <si>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</si>
  <si>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</si>
  <si>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</si>
  <si>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</si>
  <si>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</si>
  <si>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</si>
  <si>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</si>
  <si>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</si>
  <si>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</si>
  <si>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</si>
  <si>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</si>
  <si>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</si>
  <si>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</si>
  <si>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</si>
  <si>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</si>
  <si>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</si>
  <si>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</si>
  <si>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</si>
  <si>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</si>
  <si>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</si>
  <si>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</si>
  <si>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</si>
  <si>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</si>
  <si>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</si>
  <si>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</si>
  <si>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</si>
  <si>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</si>
  <si>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</si>
  <si>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</si>
  <si>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</si>
  <si>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</si>
  <si>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</si>
  <si>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</si>
  <si>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</si>
  <si>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</si>
  <si>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</si>
  <si>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</si>
  <si>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</si>
  <si>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</si>
  <si>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</si>
  <si>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</si>
  <si>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</si>
  <si>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</si>
  <si>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</si>
  <si>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</si>
  <si>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</si>
  <si>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</si>
  <si>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</si>
  <si>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Profit of Rs.100/-</t>
  </si>
  <si>
    <t>Profit of Rs.82.5/-</t>
  </si>
  <si>
    <t>MIDCPNIFTY</t>
  </si>
  <si>
    <t>630-640</t>
  </si>
  <si>
    <t>1245-1265</t>
  </si>
  <si>
    <t>160-170</t>
  </si>
  <si>
    <t>PCBL</t>
  </si>
  <si>
    <t>RBA</t>
  </si>
  <si>
    <t>SONACOMS</t>
  </si>
  <si>
    <t>Profit of Rs.8/-</t>
  </si>
  <si>
    <t>Profit of Rs.7/-</t>
  </si>
  <si>
    <t>ZYDUSLIFE</t>
  </si>
  <si>
    <t>2160-2200</t>
  </si>
  <si>
    <t>ALPHA LEON ENTERPRISES LLP</t>
  </si>
  <si>
    <t>218-222</t>
  </si>
  <si>
    <t>Profit of Rs.75/-</t>
  </si>
  <si>
    <t>Buy&lt;&gt;</t>
  </si>
  <si>
    <t>1800-1900</t>
  </si>
  <si>
    <t>2520-2550</t>
  </si>
  <si>
    <t>Profit of Rs.105/-</t>
  </si>
  <si>
    <t xml:space="preserve">SBIN </t>
  </si>
  <si>
    <t>510-520</t>
  </si>
  <si>
    <t>150-160</t>
  </si>
  <si>
    <t>AARTIIND APR FUT</t>
  </si>
  <si>
    <t>Profiit of Rs.210/-</t>
  </si>
  <si>
    <t>PIIND APR FUT</t>
  </si>
  <si>
    <t>NIFTY APR FUT</t>
  </si>
  <si>
    <t>17700-17800</t>
  </si>
  <si>
    <t>420-450</t>
  </si>
  <si>
    <t>2900-2930</t>
  </si>
  <si>
    <t>Profit of Rs.37.5/-</t>
  </si>
  <si>
    <t>PIDILITIND APR FUT</t>
  </si>
  <si>
    <t>SIEMENS APR FUT</t>
  </si>
  <si>
    <t>2440-2480</t>
  </si>
  <si>
    <t>ACC APR FUT</t>
  </si>
  <si>
    <t>HDFCBANK APR FUT</t>
  </si>
  <si>
    <t>1525-1535</t>
  </si>
  <si>
    <t>980-995</t>
  </si>
  <si>
    <t>Retail Research Technical Calls &amp; Fundamental Performance Report for the month of Apr-2022</t>
  </si>
  <si>
    <t>Profit of Rs.17.5/-</t>
  </si>
  <si>
    <t>Profit of Rs.143.5/-</t>
  </si>
  <si>
    <t>Profit of Rs.11.5/-</t>
  </si>
  <si>
    <t>HEROMOTOCO 2220 PE APR</t>
  </si>
  <si>
    <t>NIFTY 17900 PE 07-APR</t>
  </si>
  <si>
    <t>130-160</t>
  </si>
  <si>
    <t>Sell</t>
  </si>
  <si>
    <t>17800-17700</t>
  </si>
  <si>
    <t>Profit of Rs.110/-</t>
  </si>
  <si>
    <t>450-460</t>
  </si>
  <si>
    <t>JSWSTEEL APR FUT</t>
  </si>
  <si>
    <t>750-760</t>
  </si>
  <si>
    <t>Profit of Rs.20/-</t>
  </si>
  <si>
    <t>Loss of Rs.23/-</t>
  </si>
  <si>
    <t>INDUSINDBK APR FUT</t>
  </si>
  <si>
    <t>1000-1015</t>
  </si>
  <si>
    <t>2950-3000</t>
  </si>
  <si>
    <t>75-85</t>
  </si>
  <si>
    <t>285-290</t>
  </si>
  <si>
    <t>HINDALCO APR FUT</t>
  </si>
  <si>
    <t>Profit of Rs.35/-</t>
  </si>
  <si>
    <t>Profit of Rs.85/-</t>
  </si>
  <si>
    <t>Loss of Rs.14/-</t>
  </si>
  <si>
    <t xml:space="preserve">BANKNIFTY 38700 CE 07-APR </t>
  </si>
  <si>
    <t>350-400</t>
  </si>
  <si>
    <t>400-450</t>
  </si>
  <si>
    <t>BANKNIFTY 38200 PE 07-APR</t>
  </si>
  <si>
    <t>Loss of Rs.17/-</t>
  </si>
  <si>
    <t>GRAVITON RESEARCH CAPITAL LLP</t>
  </si>
  <si>
    <t>QE SECURITIES</t>
  </si>
  <si>
    <t>Profit of Rs.13.5/-</t>
  </si>
  <si>
    <t>2520-2560</t>
  </si>
  <si>
    <t>4800-5000</t>
  </si>
  <si>
    <t>NIFTY 17800 CE 07-APR</t>
  </si>
  <si>
    <t>140-170</t>
  </si>
  <si>
    <t>BANKNIFTY 37800 CE 07-APR</t>
  </si>
  <si>
    <t>300-400</t>
  </si>
  <si>
    <t>4800-4900</t>
  </si>
  <si>
    <t>465-475</t>
  </si>
  <si>
    <t>INFY APR FUT</t>
  </si>
  <si>
    <t>1870-1900</t>
  </si>
  <si>
    <t>N</t>
  </si>
  <si>
    <t>Profit of Rs.34.5/-</t>
  </si>
  <si>
    <t>Profit of Rs.3.5/-</t>
  </si>
  <si>
    <t>Part profit of Rs.27/-</t>
  </si>
  <si>
    <t>Profit of Rs.63/-</t>
  </si>
  <si>
    <t>114-116</t>
  </si>
  <si>
    <t>1590-1620</t>
  </si>
  <si>
    <t>745-755</t>
  </si>
  <si>
    <t>445-455</t>
  </si>
  <si>
    <t>520-560</t>
  </si>
  <si>
    <t>NIFTY 17900 CE 13-APR</t>
  </si>
  <si>
    <t>100-114</t>
  </si>
  <si>
    <t>Loss of Rs.38/-</t>
  </si>
  <si>
    <t>Loss of Rs.100/-</t>
  </si>
  <si>
    <t>1950-2000</t>
  </si>
  <si>
    <t>HCLTECH APR FUT</t>
  </si>
  <si>
    <t>1190-1200</t>
  </si>
  <si>
    <t>COLPAL APR FUT</t>
  </si>
  <si>
    <t>1610-1630</t>
  </si>
  <si>
    <t>2550-2600</t>
  </si>
  <si>
    <t>165-170</t>
  </si>
  <si>
    <t>Profit of Rs.10/-</t>
  </si>
  <si>
    <t>Profit of Rs.9.5/-</t>
  </si>
  <si>
    <t>Loss of Rs.42/-</t>
  </si>
  <si>
    <t>2570-2620</t>
  </si>
  <si>
    <t>ACC 2140 PE APR</t>
  </si>
  <si>
    <t>75-35</t>
  </si>
  <si>
    <t>NIFTY 17800 CE 13-APR</t>
  </si>
  <si>
    <t>110-130</t>
  </si>
  <si>
    <t>BANKNIFTY 38000 CE 13-APR</t>
  </si>
  <si>
    <t xml:space="preserve">HCLTECH APR FUT </t>
  </si>
  <si>
    <t>1160-1175</t>
  </si>
  <si>
    <t>LT 1820 CE APR</t>
  </si>
  <si>
    <t>45-50</t>
  </si>
  <si>
    <t>ITC APR FUT</t>
  </si>
  <si>
    <t>ITC 280 CE APR</t>
  </si>
  <si>
    <t>NIFTY 17750 CE 13-APR</t>
  </si>
  <si>
    <t>Loss of Rs.80/-</t>
  </si>
  <si>
    <t>Loss of Rs.9/-</t>
  </si>
  <si>
    <t>Loss of Rs.17.5/-</t>
  </si>
  <si>
    <t>Profit of Rs.50/-</t>
  </si>
  <si>
    <t>Loss of Rs.150/-</t>
  </si>
  <si>
    <t>Part profit of Rs.65/-</t>
  </si>
  <si>
    <t>Loss of Rs.12/-</t>
  </si>
  <si>
    <t>Loss of Rs.50/-</t>
  </si>
  <si>
    <t>RELIANCE APR FUT</t>
  </si>
  <si>
    <t>2660-2700</t>
  </si>
  <si>
    <t>170-180</t>
  </si>
  <si>
    <t>17800-17900</t>
  </si>
  <si>
    <t>BANKNIFTY 37600 CE 13-APR</t>
  </si>
  <si>
    <t>250-350</t>
  </si>
  <si>
    <t xml:space="preserve">SBILIFE </t>
  </si>
  <si>
    <t>1180-1200</t>
  </si>
  <si>
    <t>NIFTY 17550 CE 13-APR</t>
  </si>
  <si>
    <t>90-100</t>
  </si>
  <si>
    <t>Loss of Rs.36/-</t>
  </si>
  <si>
    <t>Profit of Rs.16/-</t>
  </si>
  <si>
    <t>Loss of Rs.2.85/-</t>
  </si>
  <si>
    <t>Loss of Rs.48/-</t>
  </si>
  <si>
    <t xml:space="preserve">NIFTY 17600 PE 13-APR </t>
  </si>
  <si>
    <t>50-60</t>
  </si>
  <si>
    <t>NIFTY 17600 CE 13-APR</t>
  </si>
  <si>
    <t>BANKNIFTY 38000 CE 21-APR</t>
  </si>
  <si>
    <t>500-600</t>
  </si>
  <si>
    <t>Profit of Rs.5-</t>
  </si>
  <si>
    <t>1400-1450</t>
  </si>
  <si>
    <t>2580-2610</t>
  </si>
  <si>
    <t>2800-2900</t>
  </si>
  <si>
    <t>BANKNIFTY 38000 CE 13 APR</t>
  </si>
  <si>
    <t>Profit of Rs.31.5/-</t>
  </si>
  <si>
    <t>Loss of Rs.74/-</t>
  </si>
  <si>
    <t>ABCAPITAL APR FUT</t>
  </si>
  <si>
    <t>2970-3000</t>
  </si>
  <si>
    <t>118-121</t>
  </si>
  <si>
    <t>2260-2300</t>
  </si>
  <si>
    <t>Profit of Rs.45/-</t>
  </si>
  <si>
    <t>Profit of Rs.2.2/-</t>
  </si>
  <si>
    <t>Loss of Rs.190/-</t>
  </si>
  <si>
    <t>Part profit of Rs.265/-</t>
  </si>
  <si>
    <t>Loss of Rs.10.25/-</t>
  </si>
  <si>
    <t>Loss of Rs.3/-</t>
  </si>
  <si>
    <t>Loss of Rs.55/-</t>
  </si>
  <si>
    <t>440-450</t>
  </si>
  <si>
    <t>1120-1130</t>
  </si>
  <si>
    <t>Loss of Rs.15/-</t>
  </si>
  <si>
    <t>Profit of Rs.10-</t>
  </si>
  <si>
    <t>2500-2520</t>
  </si>
  <si>
    <t>157-159</t>
  </si>
  <si>
    <t>JUBLFOOD 600 CE APR</t>
  </si>
  <si>
    <t>20-22</t>
  </si>
  <si>
    <t>Loss of Rs.105/-</t>
  </si>
  <si>
    <t>Loss of Rs.3.65/-</t>
  </si>
  <si>
    <t>CROMPTON APR FUT</t>
  </si>
  <si>
    <t>385-390</t>
  </si>
  <si>
    <t>765-775</t>
  </si>
  <si>
    <t>SBIN APR FUT</t>
  </si>
  <si>
    <t>520-525</t>
  </si>
  <si>
    <t>Loss of Rs.47.5/-</t>
  </si>
  <si>
    <t>NIFTY 17100 PE 21-APR</t>
  </si>
  <si>
    <t>90-110</t>
  </si>
  <si>
    <t>BANKNIFTY 36200 CE 21-APR</t>
  </si>
  <si>
    <t>320-400</t>
  </si>
  <si>
    <t>Profit of Rs.24.5/-</t>
  </si>
  <si>
    <t>Profit of Rs.26.5/-</t>
  </si>
  <si>
    <t>PIDILITIND 2380 CE APR</t>
  </si>
  <si>
    <t>55-70</t>
  </si>
  <si>
    <t>830-900</t>
  </si>
  <si>
    <t>1160-1190</t>
  </si>
  <si>
    <t>17-132</t>
  </si>
  <si>
    <t xml:space="preserve">CANBK </t>
  </si>
  <si>
    <t>233-234</t>
  </si>
  <si>
    <t>242-250</t>
  </si>
  <si>
    <t>Profit of Rs.7.75/-</t>
  </si>
  <si>
    <t>ICICIBANK  APR FUT</t>
  </si>
  <si>
    <t>770-778</t>
  </si>
  <si>
    <t>2440-2460</t>
  </si>
  <si>
    <t>1975-1985</t>
  </si>
  <si>
    <t>2050-2100</t>
  </si>
  <si>
    <t>1370-1380</t>
  </si>
  <si>
    <t>395-400</t>
  </si>
  <si>
    <t>NIFTY 17250 PE 21-APR</t>
  </si>
  <si>
    <t>NIFTY 17400 PE 21-APR</t>
  </si>
  <si>
    <t>Loss of Rs.36.5/-</t>
  </si>
  <si>
    <t>Profit of Rs.2/-</t>
  </si>
  <si>
    <t>Profit of Rs.6/-</t>
  </si>
  <si>
    <t>Profit of Rs.7.5/-</t>
  </si>
  <si>
    <t>Profit of Rs.2.5/-</t>
  </si>
  <si>
    <t>MPHASIS APR FUT</t>
  </si>
  <si>
    <t>3000-3050</t>
  </si>
  <si>
    <t>MTARTECH</t>
  </si>
  <si>
    <t>1705-1715</t>
  </si>
  <si>
    <t>1760-1800</t>
  </si>
  <si>
    <t>Loss of Rs.37/-</t>
  </si>
  <si>
    <t>CROMPTON 380 CE APR</t>
  </si>
  <si>
    <t>15-18</t>
  </si>
  <si>
    <t>NIFTY 17400 CE 28-APR</t>
  </si>
  <si>
    <t>120-150</t>
  </si>
  <si>
    <t>500-550</t>
  </si>
  <si>
    <t>BANKNIFTY 36200 CE 28-APR</t>
  </si>
  <si>
    <t>Loss of Rs.6.5/-</t>
  </si>
  <si>
    <t>Loss of Rs.8.5/-</t>
  </si>
  <si>
    <t>HRTI PRIVATE LIMITED</t>
  </si>
  <si>
    <t>Loss of Rs.75/-</t>
  </si>
  <si>
    <t>Loss of Rs.6/-</t>
  </si>
  <si>
    <t>Loss of Rs.4/-</t>
  </si>
  <si>
    <t>Loss of Rs.27/-</t>
  </si>
  <si>
    <t>Loss of Rs.4.5/-</t>
  </si>
  <si>
    <t>Loss of Rs.39.5/-</t>
  </si>
  <si>
    <t>Loss of Rs.115/-</t>
  </si>
  <si>
    <t>JUBLFOOD 560 CE APR</t>
  </si>
  <si>
    <t>14-18.0</t>
  </si>
  <si>
    <t>247-250</t>
  </si>
  <si>
    <t>515-525</t>
  </si>
  <si>
    <t>JUBLFOOD MAY FUT</t>
  </si>
  <si>
    <t>Loss of Rs.21/-</t>
  </si>
  <si>
    <t>HCKKVENTURE</t>
  </si>
  <si>
    <t>HEMORGANIC</t>
  </si>
  <si>
    <t>COLPAL MAY FUT</t>
  </si>
  <si>
    <t>1650-1690</t>
  </si>
  <si>
    <t>MPHASIS MAY FUT</t>
  </si>
  <si>
    <t>2900-2950</t>
  </si>
  <si>
    <t>JSWSTEEL MAY FUT</t>
  </si>
  <si>
    <t>735-740</t>
  </si>
  <si>
    <t>NIFTY 17100 PE 28-APR</t>
  </si>
  <si>
    <t>Profit of Rs.30.5/-</t>
  </si>
  <si>
    <t>NIFTY MAY FUT</t>
  </si>
  <si>
    <t>17300-17400</t>
  </si>
  <si>
    <t>Loss of Rs.5/-</t>
  </si>
  <si>
    <t>BANKNIFTY 36000 CE 28-APR</t>
  </si>
  <si>
    <t>300-380</t>
  </si>
  <si>
    <t>Profit of Rs.57.5/-</t>
  </si>
  <si>
    <t>Profit of Rs.90/-</t>
  </si>
  <si>
    <t>TATASTEEL MAY FUT</t>
  </si>
  <si>
    <t>1290-1310</t>
  </si>
  <si>
    <t>TOPGAIN FINANCE PRIVATE LIMITED</t>
  </si>
  <si>
    <t>BP EQUITIES PVT. LTD.</t>
  </si>
  <si>
    <t>RIIL</t>
  </si>
  <si>
    <t>MATHISYS ADVISORS LLP</t>
  </si>
  <si>
    <t>NK SECURITIES RESEARCH PRIVATE LIMITED</t>
  </si>
  <si>
    <t>JAICORPLTD</t>
  </si>
  <si>
    <t>Jai Corp Limited</t>
  </si>
  <si>
    <t>XTX MARKETS LLP</t>
  </si>
  <si>
    <t>MANAKSTEEL</t>
  </si>
  <si>
    <t>Manaksia Steels Ltd</t>
  </si>
  <si>
    <t>Reliance Indl Infra Ltd</t>
  </si>
  <si>
    <t>VAIBHAV STOCK AND DERIVATIVES BROKING PRIVATE LIMITED</t>
  </si>
  <si>
    <t>JUMP TRADING FINANCIAL INDIA PRIVATE LIMITED</t>
  </si>
  <si>
    <t>MINDTRADE TECHNOLOGIES LLP</t>
  </si>
  <si>
    <t>B</t>
  </si>
  <si>
    <t>232-236</t>
  </si>
  <si>
    <t>Profit of Rs.13/-</t>
  </si>
  <si>
    <t>Profit of Rs.95/-</t>
  </si>
  <si>
    <t>60-70</t>
  </si>
  <si>
    <t>BANKNIFTY 36200 PE 28-APR</t>
  </si>
  <si>
    <t>200-250</t>
  </si>
  <si>
    <t>Loss of Rs.25.5/-</t>
  </si>
  <si>
    <t>AMITINT</t>
  </si>
  <si>
    <t>RAJU RASIKLAL SHAH</t>
  </si>
  <si>
    <t>DHYAANI</t>
  </si>
  <si>
    <t>GIRIRAJ STOCK BROKING PRIVATE LIMITED</t>
  </si>
  <si>
    <t>ARUN RATHI</t>
  </si>
  <si>
    <t>B.W.TRADERS</t>
  </si>
  <si>
    <t>NATURAL</t>
  </si>
  <si>
    <t>RISHIAGARWAL</t>
  </si>
  <si>
    <t>REGENTRP</t>
  </si>
  <si>
    <t>BP COMTRADE PRIVATE LIMITED</t>
  </si>
  <si>
    <t>SELLWIN</t>
  </si>
  <si>
    <t>SUUMAYA</t>
  </si>
  <si>
    <t>MAIMEET INVESTMENTS</t>
  </si>
  <si>
    <t>NIRAJ RAJNIKANT SHAH</t>
  </si>
  <si>
    <t>ICICIBANK  MAY FUT</t>
  </si>
  <si>
    <t>APOLLOHOSP MAY FUT</t>
  </si>
  <si>
    <t>HDFCAMC MAY FUT</t>
  </si>
  <si>
    <t>2055-2065</t>
  </si>
  <si>
    <t>2150-2180</t>
  </si>
  <si>
    <t>4540-4550</t>
  </si>
  <si>
    <t>4700-4750</t>
  </si>
  <si>
    <t>SUPPETRO</t>
  </si>
  <si>
    <t>ACIIN</t>
  </si>
  <si>
    <t>AEPL</t>
  </si>
  <si>
    <t>MASTER MERCHANTS PVT LTD</t>
  </si>
  <si>
    <t>BIMALKUMAR RAJKUMAR BANSAL</t>
  </si>
  <si>
    <t>ARCFIN</t>
  </si>
  <si>
    <t>CHANDRAP</t>
  </si>
  <si>
    <t>KOKAN SHUHABUDDIN SHAHNAZ</t>
  </si>
  <si>
    <t>DDIL</t>
  </si>
  <si>
    <t>MANISHA CHORDIA .</t>
  </si>
  <si>
    <t>EARUM</t>
  </si>
  <si>
    <t>BHUMISHTH NARENDRABHAI PATEL</t>
  </si>
  <si>
    <t>PAYAL BHUMISHTH PATEL</t>
  </si>
  <si>
    <t>VANRAJ DADBHAI KAHOR</t>
  </si>
  <si>
    <t>EMERALD INVESTMENTS LIMITED</t>
  </si>
  <si>
    <t>BHIKHABHAI CHIMANLAL SHAH</t>
  </si>
  <si>
    <t>GCSL</t>
  </si>
  <si>
    <t>DENTAX (INDIA) LIMITED</t>
  </si>
  <si>
    <t>MARWADI SHARES AND FINANCE LIMITED</t>
  </si>
  <si>
    <t>SVPAN CONSULTANT PVT LTD</t>
  </si>
  <si>
    <t>SHETH BROTHER</t>
  </si>
  <si>
    <t>HARSHAD BABUBHAI PATEL</t>
  </si>
  <si>
    <t>ISFL</t>
  </si>
  <si>
    <t>DIPAN MEHTA COMMODITIES PRIVATE LIMITED</t>
  </si>
  <si>
    <t>KAKTEX</t>
  </si>
  <si>
    <t>ESULATHA KASIREDDY ESULATHA KASIREDDY</t>
  </si>
  <si>
    <t>KGES</t>
  </si>
  <si>
    <t>RIKHAV SECURITIES LIMITED</t>
  </si>
  <si>
    <t>VISHAL GUPTA</t>
  </si>
  <si>
    <t>RAJESHKUMAR RAMESHCHANDRA GUPTA</t>
  </si>
  <si>
    <t>NIRMITEE</t>
  </si>
  <si>
    <t>ARYAMAN BROKING LIMITED</t>
  </si>
  <si>
    <t>PADMALAYAT</t>
  </si>
  <si>
    <t>SANJAY RAMESHCHANDRA SHAH</t>
  </si>
  <si>
    <t>RAINBOWF</t>
  </si>
  <si>
    <t>RITUBEN PATEL</t>
  </si>
  <si>
    <t>JMD ENTERPRISES</t>
  </si>
  <si>
    <t>RFLL</t>
  </si>
  <si>
    <t>LINKPOINT BARTER PRIVATE LIMITED .</t>
  </si>
  <si>
    <t>ABHIJEET KACHARU JAGTAP</t>
  </si>
  <si>
    <t>SHREYASH VINOD CHAVAN</t>
  </si>
  <si>
    <t>SANCTRN</t>
  </si>
  <si>
    <t>VENKATTU SRINIVASAN</t>
  </si>
  <si>
    <t>SANKHYAIN</t>
  </si>
  <si>
    <t>RAJIB GHOSH</t>
  </si>
  <si>
    <t>AKSHAY RAJENDRA SONAWANE</t>
  </si>
  <si>
    <t>SIPTL</t>
  </si>
  <si>
    <t>DIPAK KANAIYALAL PATEL</t>
  </si>
  <si>
    <t>CHANDRA BHULAKSHMI PARLAPALLE</t>
  </si>
  <si>
    <t>JIGNESH AMRUTLAL THOBHANI</t>
  </si>
  <si>
    <t>TOKYOFIN</t>
  </si>
  <si>
    <t>MANILAL BACHU GADA</t>
  </si>
  <si>
    <t>DHARMIL HARESH SHAH</t>
  </si>
  <si>
    <t>UTTAMSTL</t>
  </si>
  <si>
    <t>LAXMAN HARKISHAN NARANG</t>
  </si>
  <si>
    <t>VISAGAR</t>
  </si>
  <si>
    <t>TURBOT TRADERS PRIVATE LIMITED</t>
  </si>
  <si>
    <t>AGROPHOS</t>
  </si>
  <si>
    <t>Agro Phos India Limited</t>
  </si>
  <si>
    <t>GLOBE</t>
  </si>
  <si>
    <t>Globe Textiles (I) Ltd.</t>
  </si>
  <si>
    <t>GOENKA BUSINESS &amp; FINANCE LIMITED</t>
  </si>
  <si>
    <t>ANAND KUMAR SHARMA</t>
  </si>
  <si>
    <t>MUSIGMA SECURITIES</t>
  </si>
  <si>
    <t>Uttam Galva Steels Limite</t>
  </si>
  <si>
    <t>GODHAR RAJENDRA GANGARAM</t>
  </si>
  <si>
    <t>COMFORT COMMOTRADE PRIVATE LIMITED</t>
  </si>
  <si>
    <t>VIVIDHA</t>
  </si>
  <si>
    <t>Visagar Polytex Ltd</t>
  </si>
  <si>
    <t>VIBRANT SECURITIES PVT. LTD</t>
  </si>
  <si>
    <t>GANESHBE</t>
  </si>
  <si>
    <t>Ganesh Benzoplast Limited</t>
  </si>
  <si>
    <t>VISA CAPITAL PARTNERS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</si>
</sst>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9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6" fontId="32" fillId="6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2" fontId="32" fillId="0" borderId="21" xfId="0" applyNumberFormat="1" applyFont="1" applyFill="1" applyBorder="1" applyAlignment="1">
      <alignment horizontal="center" vertical="center"/>
    </xf>
    <xf numFmtId="166" fontId="32" fillId="0" borderId="21" xfId="0" applyNumberFormat="1" applyFont="1" applyFill="1" applyBorder="1" applyAlignment="1">
      <alignment horizontal="center" vertical="center"/>
    </xf>
    <xf numFmtId="43" fontId="32" fillId="0" borderId="21" xfId="0" applyNumberFormat="1" applyFont="1" applyFill="1" applyBorder="1" applyAlignment="1">
      <alignment horizontal="center" vertical="center"/>
    </xf>
    <xf numFmtId="0" fontId="40" fillId="0" borderId="21" xfId="0" applyFont="1" applyFill="1" applyBorder="1" applyAlignment="1"/>
    <xf numFmtId="16" fontId="33" fillId="0" borderId="21" xfId="0" applyNumberFormat="1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0" fontId="42" fillId="19" borderId="21" xfId="0" applyFont="1" applyFill="1" applyBorder="1" applyAlignment="1"/>
    <xf numFmtId="0" fontId="31" fillId="19" borderId="21" xfId="0" applyFont="1" applyFill="1" applyBorder="1" applyAlignment="1">
      <alignment horizontal="left" vertical="center"/>
    </xf>
    <xf numFmtId="0" fontId="32" fillId="19" borderId="21" xfId="0" applyFont="1" applyFill="1" applyBorder="1" applyAlignment="1">
      <alignment horizontal="center" vertical="center"/>
    </xf>
    <xf numFmtId="17" fontId="32" fillId="19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  <xf numFmtId="0" fontId="42" fillId="20" borderId="21" xfId="0" applyFont="1" applyFill="1" applyBorder="1" applyAlignment="1"/>
    <xf numFmtId="0" fontId="31" fillId="20" borderId="21" xfId="0" applyFont="1" applyFill="1" applyBorder="1" applyAlignment="1">
      <alignment horizontal="left" vertical="center"/>
    </xf>
    <xf numFmtId="0" fontId="32" fillId="20" borderId="21" xfId="0" applyFont="1" applyFill="1" applyBorder="1" applyAlignment="1">
      <alignment horizontal="center" vertical="center"/>
    </xf>
    <xf numFmtId="17" fontId="32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/>
    <xf numFmtId="0" fontId="31" fillId="22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8" borderId="2" xfId="0" applyFont="1" applyFill="1" applyBorder="1" applyAlignment="1">
      <alignment horizontal="center" vertical="center"/>
    </xf>
    <xf numFmtId="0" fontId="31" fillId="20" borderId="21" xfId="0" applyFont="1" applyFill="1" applyBorder="1" applyAlignment="1"/>
    <xf numFmtId="17" fontId="31" fillId="20" borderId="21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" fontId="31" fillId="22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1" xfId="0" applyNumberFormat="1" applyFont="1" applyFill="1" applyBorder="1" applyAlignment="1">
      <alignment horizontal="center" vertical="center" wrapText="1"/>
    </xf>
    <xf numFmtId="16" fontId="32" fillId="21" borderId="1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31" fillId="19" borderId="24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1" fillId="23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0" fontId="43" fillId="12" borderId="21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0" fontId="32" fillId="21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3" fillId="22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2" fontId="32" fillId="14" borderId="5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2" fontId="31" fillId="2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5" borderId="21" xfId="0" applyFont="1" applyFill="1" applyBorder="1" applyAlignment="1">
      <alignment horizontal="left" vertical="center"/>
    </xf>
    <xf numFmtId="0" fontId="32" fillId="25" borderId="21" xfId="0" applyFont="1" applyFill="1" applyBorder="1" applyAlignment="1">
      <alignment horizontal="center" vertical="center"/>
    </xf>
    <xf numFmtId="17" fontId="32" fillId="25" borderId="21" xfId="0" applyNumberFormat="1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21" borderId="25" xfId="0" applyFont="1" applyFill="1" applyBorder="1" applyAlignment="1">
      <alignment horizontal="center" vertical="center"/>
    </xf>
    <xf numFmtId="0" fontId="32" fillId="21" borderId="24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165" fontId="31" fillId="22" borderId="24" xfId="0" applyNumberFormat="1" applyFont="1" applyFill="1" applyBorder="1" applyAlignment="1">
      <alignment horizontal="center" vertical="center"/>
    </xf>
    <xf numFmtId="0" fontId="32" fillId="22" borderId="23" xfId="0" applyFont="1" applyFill="1" applyBorder="1" applyAlignment="1">
      <alignment horizontal="center" vertical="center"/>
    </xf>
    <xf numFmtId="0" fontId="32" fillId="22" borderId="24" xfId="0" applyFont="1" applyFill="1" applyBorder="1" applyAlignment="1">
      <alignment horizontal="center" vertical="center"/>
    </xf>
    <xf numFmtId="166" fontId="32" fillId="22" borderId="23" xfId="0" applyNumberFormat="1" applyFont="1" applyFill="1" applyBorder="1" applyAlignment="1">
      <alignment horizontal="center" vertical="center"/>
    </xf>
    <xf numFmtId="166" fontId="32" fillId="22" borderId="24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4" xfId="0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0" fontId="31" fillId="21" borderId="24" xfId="0" applyFont="1" applyFill="1" applyBorder="1" applyAlignment="1">
      <alignment horizontal="center" vertical="center"/>
    </xf>
    <xf numFmtId="166" fontId="31" fillId="22" borderId="23" xfId="0" applyNumberFormat="1" applyFont="1" applyFill="1" applyBorder="1" applyAlignment="1">
      <alignment horizontal="center" vertical="center"/>
    </xf>
    <xf numFmtId="166" fontId="31" fillId="22" borderId="24" xfId="0" applyNumberFormat="1" applyFont="1" applyFill="1" applyBorder="1" applyAlignment="1">
      <alignment horizontal="center" vertical="center"/>
    </xf>
    <xf numFmtId="0" fontId="31" fillId="22" borderId="26" xfId="0" applyFont="1" applyFill="1" applyBorder="1" applyAlignment="1">
      <alignment horizontal="center" vertical="center"/>
    </xf>
    <xf numFmtId="0" fontId="31" fillId="22" borderId="27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I24" sqref="I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8" t="s">
        <v>16</v>
      </c>
      <c r="B9" s="470" t="s">
        <v>17</v>
      </c>
      <c r="C9" s="470" t="s">
        <v>18</v>
      </c>
      <c r="D9" s="470" t="s">
        <v>19</v>
      </c>
      <c r="E9" s="23" t="s">
        <v>20</v>
      </c>
      <c r="F9" s="23" t="s">
        <v>21</v>
      </c>
      <c r="G9" s="465" t="s">
        <v>22</v>
      </c>
      <c r="H9" s="466"/>
      <c r="I9" s="467"/>
      <c r="J9" s="465" t="s">
        <v>23</v>
      </c>
      <c r="K9" s="466"/>
      <c r="L9" s="467"/>
      <c r="M9" s="23"/>
      <c r="N9" s="24"/>
      <c r="O9" s="24"/>
      <c r="P9" s="24"/>
    </row>
    <row r="10" spans="1:16" ht="59.25" customHeight="1">
      <c r="A10" s="469"/>
      <c r="B10" s="471"/>
      <c r="C10" s="471"/>
      <c r="D10" s="47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17135.25</v>
      </c>
      <c r="F11" s="32">
        <v>17206.633333333335</v>
      </c>
      <c r="G11" s="33">
        <v>17014.26666666667</v>
      </c>
      <c r="H11" s="33">
        <v>16893.283333333336</v>
      </c>
      <c r="I11" s="33">
        <v>16700.916666666672</v>
      </c>
      <c r="J11" s="33">
        <v>17327.616666666669</v>
      </c>
      <c r="K11" s="33">
        <v>17519.98333333333</v>
      </c>
      <c r="L11" s="33">
        <v>17640.966666666667</v>
      </c>
      <c r="M11" s="34">
        <v>17399</v>
      </c>
      <c r="N11" s="34">
        <v>17085.650000000001</v>
      </c>
      <c r="O11" s="35">
        <v>10617700</v>
      </c>
      <c r="P11" s="36">
        <v>4.7492674841904836E-2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36144.25</v>
      </c>
      <c r="F12" s="37">
        <v>36318.133333333339</v>
      </c>
      <c r="G12" s="38">
        <v>35865.666666666679</v>
      </c>
      <c r="H12" s="38">
        <v>35587.083333333343</v>
      </c>
      <c r="I12" s="38">
        <v>35134.616666666683</v>
      </c>
      <c r="J12" s="38">
        <v>36596.716666666674</v>
      </c>
      <c r="K12" s="38">
        <v>37049.183333333334</v>
      </c>
      <c r="L12" s="38">
        <v>37327.76666666667</v>
      </c>
      <c r="M12" s="28">
        <v>36770.6</v>
      </c>
      <c r="N12" s="28">
        <v>36039.550000000003</v>
      </c>
      <c r="O12" s="39">
        <v>2792775</v>
      </c>
      <c r="P12" s="40">
        <v>4.6257445772299857E-2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16678.8</v>
      </c>
      <c r="F13" s="37">
        <v>16832.916666666668</v>
      </c>
      <c r="G13" s="38">
        <v>16475.833333333336</v>
      </c>
      <c r="H13" s="38">
        <v>16272.866666666669</v>
      </c>
      <c r="I13" s="38">
        <v>15915.783333333336</v>
      </c>
      <c r="J13" s="38">
        <v>17035.883333333335</v>
      </c>
      <c r="K13" s="38">
        <v>17392.966666666671</v>
      </c>
      <c r="L13" s="38">
        <v>17595.933333333334</v>
      </c>
      <c r="M13" s="28">
        <v>17190</v>
      </c>
      <c r="N13" s="28">
        <v>16629.95</v>
      </c>
      <c r="O13" s="39">
        <v>3640</v>
      </c>
      <c r="P13" s="40">
        <v>1.1666666666666667</v>
      </c>
    </row>
    <row r="14" spans="1:16" ht="12.75" customHeight="1">
      <c r="A14" s="28">
        <v>4</v>
      </c>
      <c r="B14" s="29" t="s">
        <v>35</v>
      </c>
      <c r="C14" s="30" t="s">
        <v>855</v>
      </c>
      <c r="D14" s="31">
        <v>44712</v>
      </c>
      <c r="E14" s="37">
        <v>7206.9</v>
      </c>
      <c r="F14" s="37">
        <v>7285.6333333333341</v>
      </c>
      <c r="G14" s="38">
        <v>7077.3666666666686</v>
      </c>
      <c r="H14" s="38">
        <v>6947.8333333333348</v>
      </c>
      <c r="I14" s="38">
        <v>6739.5666666666693</v>
      </c>
      <c r="J14" s="38">
        <v>7415.1666666666679</v>
      </c>
      <c r="K14" s="38">
        <v>7623.4333333333325</v>
      </c>
      <c r="L14" s="38">
        <v>7752.9666666666672</v>
      </c>
      <c r="M14" s="28">
        <v>7493.9</v>
      </c>
      <c r="N14" s="28">
        <v>7156.1</v>
      </c>
      <c r="O14" s="39">
        <v>1200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890.35</v>
      </c>
      <c r="F15" s="37">
        <v>893.7166666666667</v>
      </c>
      <c r="G15" s="38">
        <v>881.63333333333344</v>
      </c>
      <c r="H15" s="38">
        <v>872.91666666666674</v>
      </c>
      <c r="I15" s="38">
        <v>860.83333333333348</v>
      </c>
      <c r="J15" s="38">
        <v>902.43333333333339</v>
      </c>
      <c r="K15" s="38">
        <v>914.51666666666665</v>
      </c>
      <c r="L15" s="38">
        <v>923.23333333333335</v>
      </c>
      <c r="M15" s="28">
        <v>905.8</v>
      </c>
      <c r="N15" s="28">
        <v>885</v>
      </c>
      <c r="O15" s="39">
        <v>2371500</v>
      </c>
      <c r="P15" s="40">
        <v>-3.0913511635984717E-2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2097.85</v>
      </c>
      <c r="F16" s="37">
        <v>2098.5666666666666</v>
      </c>
      <c r="G16" s="38">
        <v>2067.0333333333333</v>
      </c>
      <c r="H16" s="38">
        <v>2036.2166666666667</v>
      </c>
      <c r="I16" s="38">
        <v>2004.6833333333334</v>
      </c>
      <c r="J16" s="38">
        <v>2129.3833333333332</v>
      </c>
      <c r="K16" s="38">
        <v>2160.9166666666661</v>
      </c>
      <c r="L16" s="38">
        <v>2191.7333333333331</v>
      </c>
      <c r="M16" s="28">
        <v>2130.1</v>
      </c>
      <c r="N16" s="28">
        <v>2067.75</v>
      </c>
      <c r="O16" s="39">
        <v>262250</v>
      </c>
      <c r="P16" s="40">
        <v>-8.6236933797909407E-2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17162.150000000001</v>
      </c>
      <c r="F17" s="37">
        <v>17247.133333333335</v>
      </c>
      <c r="G17" s="38">
        <v>17011.01666666667</v>
      </c>
      <c r="H17" s="38">
        <v>16859.883333333335</v>
      </c>
      <c r="I17" s="38">
        <v>16623.76666666667</v>
      </c>
      <c r="J17" s="38">
        <v>17398.26666666667</v>
      </c>
      <c r="K17" s="38">
        <v>17634.383333333331</v>
      </c>
      <c r="L17" s="38">
        <v>17785.51666666667</v>
      </c>
      <c r="M17" s="28">
        <v>17483.25</v>
      </c>
      <c r="N17" s="28">
        <v>17096</v>
      </c>
      <c r="O17" s="39">
        <v>31380</v>
      </c>
      <c r="P17" s="40">
        <v>3.0541871921182268E-2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121.05</v>
      </c>
      <c r="F18" s="37">
        <v>122.19999999999999</v>
      </c>
      <c r="G18" s="38">
        <v>119.29999999999998</v>
      </c>
      <c r="H18" s="38">
        <v>117.55</v>
      </c>
      <c r="I18" s="38">
        <v>114.64999999999999</v>
      </c>
      <c r="J18" s="38">
        <v>123.94999999999997</v>
      </c>
      <c r="K18" s="38">
        <v>126.84999999999998</v>
      </c>
      <c r="L18" s="38">
        <v>128.59999999999997</v>
      </c>
      <c r="M18" s="28">
        <v>125.1</v>
      </c>
      <c r="N18" s="28">
        <v>120.45</v>
      </c>
      <c r="O18" s="39">
        <v>23372800</v>
      </c>
      <c r="P18" s="40">
        <v>-3.9073806078147609E-2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285.75</v>
      </c>
      <c r="F19" s="37">
        <v>287.48333333333335</v>
      </c>
      <c r="G19" s="38">
        <v>282.4666666666667</v>
      </c>
      <c r="H19" s="38">
        <v>279.18333333333334</v>
      </c>
      <c r="I19" s="38">
        <v>274.16666666666669</v>
      </c>
      <c r="J19" s="38">
        <v>290.76666666666671</v>
      </c>
      <c r="K19" s="38">
        <v>295.78333333333336</v>
      </c>
      <c r="L19" s="38">
        <v>299.06666666666672</v>
      </c>
      <c r="M19" s="28">
        <v>292.5</v>
      </c>
      <c r="N19" s="28">
        <v>284.2</v>
      </c>
      <c r="O19" s="39">
        <v>10246600</v>
      </c>
      <c r="P19" s="40">
        <v>-1.9407812888778304E-2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2340.35</v>
      </c>
      <c r="F20" s="37">
        <v>2358.7333333333331</v>
      </c>
      <c r="G20" s="38">
        <v>2314.6666666666661</v>
      </c>
      <c r="H20" s="38">
        <v>2288.9833333333331</v>
      </c>
      <c r="I20" s="38">
        <v>2244.9166666666661</v>
      </c>
      <c r="J20" s="38">
        <v>2384.4166666666661</v>
      </c>
      <c r="K20" s="38">
        <v>2428.4833333333327</v>
      </c>
      <c r="L20" s="38">
        <v>2454.1666666666661</v>
      </c>
      <c r="M20" s="28">
        <v>2402.8000000000002</v>
      </c>
      <c r="N20" s="28">
        <v>2333.0500000000002</v>
      </c>
      <c r="O20" s="39">
        <v>2691500</v>
      </c>
      <c r="P20" s="40">
        <v>-4.2256027043857308E-2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2344.25</v>
      </c>
      <c r="F21" s="37">
        <v>2350.65</v>
      </c>
      <c r="G21" s="38">
        <v>2301.3000000000002</v>
      </c>
      <c r="H21" s="38">
        <v>2258.35</v>
      </c>
      <c r="I21" s="38">
        <v>2209</v>
      </c>
      <c r="J21" s="38">
        <v>2393.6000000000004</v>
      </c>
      <c r="K21" s="38">
        <v>2442.9499999999998</v>
      </c>
      <c r="L21" s="38">
        <v>2485.9000000000005</v>
      </c>
      <c r="M21" s="28">
        <v>2400</v>
      </c>
      <c r="N21" s="28">
        <v>2307.6999999999998</v>
      </c>
      <c r="O21" s="39">
        <v>18829500</v>
      </c>
      <c r="P21" s="40">
        <v>6.5214486168648934E-3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860.45</v>
      </c>
      <c r="F22" s="37">
        <v>872.6</v>
      </c>
      <c r="G22" s="38">
        <v>844.30000000000007</v>
      </c>
      <c r="H22" s="38">
        <v>828.15000000000009</v>
      </c>
      <c r="I22" s="38">
        <v>799.85000000000014</v>
      </c>
      <c r="J22" s="38">
        <v>888.75</v>
      </c>
      <c r="K22" s="38">
        <v>917.05</v>
      </c>
      <c r="L22" s="38">
        <v>933.19999999999993</v>
      </c>
      <c r="M22" s="28">
        <v>900.9</v>
      </c>
      <c r="N22" s="28">
        <v>856.45</v>
      </c>
      <c r="O22" s="39">
        <v>77573750</v>
      </c>
      <c r="P22" s="40">
        <v>1.1655581637976004E-2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3268.35</v>
      </c>
      <c r="F23" s="37">
        <v>3289.5333333333333</v>
      </c>
      <c r="G23" s="38">
        <v>3227.1666666666665</v>
      </c>
      <c r="H23" s="38">
        <v>3185.9833333333331</v>
      </c>
      <c r="I23" s="38">
        <v>3123.6166666666663</v>
      </c>
      <c r="J23" s="38">
        <v>3330.7166666666667</v>
      </c>
      <c r="K23" s="38">
        <v>3393.0833333333335</v>
      </c>
      <c r="L23" s="38">
        <v>3434.2666666666669</v>
      </c>
      <c r="M23" s="28">
        <v>3351.9</v>
      </c>
      <c r="N23" s="28">
        <v>3248.35</v>
      </c>
      <c r="O23" s="39">
        <v>236600</v>
      </c>
      <c r="P23" s="40">
        <v>0.14189189189189189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563.65</v>
      </c>
      <c r="F24" s="37">
        <v>565.96666666666658</v>
      </c>
      <c r="G24" s="38">
        <v>559.63333333333321</v>
      </c>
      <c r="H24" s="38">
        <v>555.61666666666667</v>
      </c>
      <c r="I24" s="38">
        <v>549.2833333333333</v>
      </c>
      <c r="J24" s="38">
        <v>569.98333333333312</v>
      </c>
      <c r="K24" s="38">
        <v>576.31666666666638</v>
      </c>
      <c r="L24" s="38">
        <v>580.33333333333303</v>
      </c>
      <c r="M24" s="28">
        <v>572.29999999999995</v>
      </c>
      <c r="N24" s="28">
        <v>561.95000000000005</v>
      </c>
      <c r="O24" s="39">
        <v>6455000</v>
      </c>
      <c r="P24" s="40">
        <v>-7.075834487002E-3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374.15</v>
      </c>
      <c r="F25" s="37">
        <v>378.01666666666665</v>
      </c>
      <c r="G25" s="38">
        <v>368.7833333333333</v>
      </c>
      <c r="H25" s="38">
        <v>363.41666666666663</v>
      </c>
      <c r="I25" s="38">
        <v>354.18333333333328</v>
      </c>
      <c r="J25" s="38">
        <v>383.38333333333333</v>
      </c>
      <c r="K25" s="38">
        <v>392.61666666666667</v>
      </c>
      <c r="L25" s="38">
        <v>397.98333333333335</v>
      </c>
      <c r="M25" s="28">
        <v>387.25</v>
      </c>
      <c r="N25" s="28">
        <v>372.65</v>
      </c>
      <c r="O25" s="39">
        <v>36907500</v>
      </c>
      <c r="P25" s="40">
        <v>2.3843209054593875E-2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781.45</v>
      </c>
      <c r="F26" s="37">
        <v>780.73333333333323</v>
      </c>
      <c r="G26" s="38">
        <v>768.46666666666647</v>
      </c>
      <c r="H26" s="38">
        <v>755.48333333333323</v>
      </c>
      <c r="I26" s="38">
        <v>743.21666666666647</v>
      </c>
      <c r="J26" s="38">
        <v>793.71666666666647</v>
      </c>
      <c r="K26" s="38">
        <v>805.98333333333312</v>
      </c>
      <c r="L26" s="38">
        <v>818.96666666666647</v>
      </c>
      <c r="M26" s="28">
        <v>793</v>
      </c>
      <c r="N26" s="28">
        <v>767.75</v>
      </c>
      <c r="O26" s="39">
        <v>1486800</v>
      </c>
      <c r="P26" s="40">
        <v>-4.2194092827004216E-3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4475.3500000000004</v>
      </c>
      <c r="F27" s="37">
        <v>4509.3833333333341</v>
      </c>
      <c r="G27" s="38">
        <v>4415.9666666666681</v>
      </c>
      <c r="H27" s="38">
        <v>4356.5833333333339</v>
      </c>
      <c r="I27" s="38">
        <v>4263.1666666666679</v>
      </c>
      <c r="J27" s="38">
        <v>4568.7666666666682</v>
      </c>
      <c r="K27" s="38">
        <v>4662.1833333333343</v>
      </c>
      <c r="L27" s="38">
        <v>4721.5666666666684</v>
      </c>
      <c r="M27" s="28">
        <v>4602.8</v>
      </c>
      <c r="N27" s="28">
        <v>4450</v>
      </c>
      <c r="O27" s="39">
        <v>1910875</v>
      </c>
      <c r="P27" s="40">
        <v>4.3125213237802801E-2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205.45</v>
      </c>
      <c r="F28" s="37">
        <v>207.15</v>
      </c>
      <c r="G28" s="38">
        <v>203.05</v>
      </c>
      <c r="H28" s="38">
        <v>200.65</v>
      </c>
      <c r="I28" s="38">
        <v>196.55</v>
      </c>
      <c r="J28" s="38">
        <v>209.55</v>
      </c>
      <c r="K28" s="38">
        <v>213.64999999999998</v>
      </c>
      <c r="L28" s="38">
        <v>216.05</v>
      </c>
      <c r="M28" s="28">
        <v>211.25</v>
      </c>
      <c r="N28" s="28">
        <v>204.75</v>
      </c>
      <c r="O28" s="39">
        <v>14172500</v>
      </c>
      <c r="P28" s="40">
        <v>-1.7608733932030288E-3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127.4</v>
      </c>
      <c r="F29" s="37">
        <v>128.61666666666667</v>
      </c>
      <c r="G29" s="38">
        <v>125.58333333333334</v>
      </c>
      <c r="H29" s="38">
        <v>123.76666666666667</v>
      </c>
      <c r="I29" s="38">
        <v>120.73333333333333</v>
      </c>
      <c r="J29" s="38">
        <v>130.43333333333334</v>
      </c>
      <c r="K29" s="38">
        <v>133.46666666666664</v>
      </c>
      <c r="L29" s="38">
        <v>135.28333333333336</v>
      </c>
      <c r="M29" s="28">
        <v>131.65</v>
      </c>
      <c r="N29" s="28">
        <v>126.8</v>
      </c>
      <c r="O29" s="39">
        <v>34076000</v>
      </c>
      <c r="P29" s="40">
        <v>3.9885257407916021E-2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3243.45</v>
      </c>
      <c r="F30" s="37">
        <v>3252.0500000000006</v>
      </c>
      <c r="G30" s="38">
        <v>3221.9500000000012</v>
      </c>
      <c r="H30" s="38">
        <v>3200.4500000000007</v>
      </c>
      <c r="I30" s="38">
        <v>3170.3500000000013</v>
      </c>
      <c r="J30" s="38">
        <v>3273.5500000000011</v>
      </c>
      <c r="K30" s="38">
        <v>3303.6500000000005</v>
      </c>
      <c r="L30" s="38">
        <v>3325.150000000001</v>
      </c>
      <c r="M30" s="28">
        <v>3282.15</v>
      </c>
      <c r="N30" s="28">
        <v>3230.55</v>
      </c>
      <c r="O30" s="39">
        <v>5092550</v>
      </c>
      <c r="P30" s="40">
        <v>-2.5169428448309633E-3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2156.1999999999998</v>
      </c>
      <c r="F31" s="37">
        <v>2154.35</v>
      </c>
      <c r="G31" s="38">
        <v>2127.85</v>
      </c>
      <c r="H31" s="38">
        <v>2099.5</v>
      </c>
      <c r="I31" s="38">
        <v>2073</v>
      </c>
      <c r="J31" s="38">
        <v>2182.6999999999998</v>
      </c>
      <c r="K31" s="38">
        <v>2209.1999999999998</v>
      </c>
      <c r="L31" s="38">
        <v>2237.5499999999997</v>
      </c>
      <c r="M31" s="28">
        <v>2180.85</v>
      </c>
      <c r="N31" s="28">
        <v>2126</v>
      </c>
      <c r="O31" s="39">
        <v>491975</v>
      </c>
      <c r="P31" s="40">
        <v>-8.0678314491264128E-2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8858.25</v>
      </c>
      <c r="F32" s="37">
        <v>8846.8000000000011</v>
      </c>
      <c r="G32" s="38">
        <v>8702.4500000000025</v>
      </c>
      <c r="H32" s="38">
        <v>8546.6500000000015</v>
      </c>
      <c r="I32" s="38">
        <v>8402.3000000000029</v>
      </c>
      <c r="J32" s="38">
        <v>9002.6000000000022</v>
      </c>
      <c r="K32" s="38">
        <v>9146.9500000000007</v>
      </c>
      <c r="L32" s="38">
        <v>9302.7500000000018</v>
      </c>
      <c r="M32" s="28">
        <v>8991.15</v>
      </c>
      <c r="N32" s="28">
        <v>8691</v>
      </c>
      <c r="O32" s="39">
        <v>181275</v>
      </c>
      <c r="P32" s="40">
        <v>4.4511668107173726E-2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1391.8</v>
      </c>
      <c r="F33" s="37">
        <v>1396.8500000000001</v>
      </c>
      <c r="G33" s="38">
        <v>1379.7000000000003</v>
      </c>
      <c r="H33" s="38">
        <v>1367.6000000000001</v>
      </c>
      <c r="I33" s="38">
        <v>1350.4500000000003</v>
      </c>
      <c r="J33" s="38">
        <v>1408.9500000000003</v>
      </c>
      <c r="K33" s="38">
        <v>1426.1000000000004</v>
      </c>
      <c r="L33" s="38">
        <v>1438.2000000000003</v>
      </c>
      <c r="M33" s="28">
        <v>1414</v>
      </c>
      <c r="N33" s="28">
        <v>1384.75</v>
      </c>
      <c r="O33" s="39">
        <v>2546000</v>
      </c>
      <c r="P33" s="40">
        <v>-5.4410399257195916E-2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632.35</v>
      </c>
      <c r="F34" s="37">
        <v>637.94999999999993</v>
      </c>
      <c r="G34" s="38">
        <v>624.49999999999989</v>
      </c>
      <c r="H34" s="38">
        <v>616.65</v>
      </c>
      <c r="I34" s="38">
        <v>603.19999999999993</v>
      </c>
      <c r="J34" s="38">
        <v>645.79999999999984</v>
      </c>
      <c r="K34" s="38">
        <v>659.24999999999989</v>
      </c>
      <c r="L34" s="38">
        <v>667.0999999999998</v>
      </c>
      <c r="M34" s="28">
        <v>651.4</v>
      </c>
      <c r="N34" s="28">
        <v>630.1</v>
      </c>
      <c r="O34" s="39">
        <v>15134250</v>
      </c>
      <c r="P34" s="40">
        <v>-1.3856584351957242E-3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730.8</v>
      </c>
      <c r="F35" s="37">
        <v>742.73333333333323</v>
      </c>
      <c r="G35" s="38">
        <v>716.46666666666647</v>
      </c>
      <c r="H35" s="38">
        <v>702.13333333333321</v>
      </c>
      <c r="I35" s="38">
        <v>675.86666666666645</v>
      </c>
      <c r="J35" s="38">
        <v>757.06666666666649</v>
      </c>
      <c r="K35" s="38">
        <v>783.33333333333314</v>
      </c>
      <c r="L35" s="38">
        <v>797.66666666666652</v>
      </c>
      <c r="M35" s="28">
        <v>769</v>
      </c>
      <c r="N35" s="28">
        <v>728.4</v>
      </c>
      <c r="O35" s="39">
        <v>58233600</v>
      </c>
      <c r="P35" s="40">
        <v>0.24478645632935744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3725.35</v>
      </c>
      <c r="F36" s="37">
        <v>3755.4666666666672</v>
      </c>
      <c r="G36" s="38">
        <v>3680.9333333333343</v>
      </c>
      <c r="H36" s="38">
        <v>3636.5166666666673</v>
      </c>
      <c r="I36" s="38">
        <v>3561.9833333333345</v>
      </c>
      <c r="J36" s="38">
        <v>3799.8833333333341</v>
      </c>
      <c r="K36" s="38">
        <v>3874.416666666667</v>
      </c>
      <c r="L36" s="38">
        <v>3918.8333333333339</v>
      </c>
      <c r="M36" s="28">
        <v>3830</v>
      </c>
      <c r="N36" s="28">
        <v>3711.05</v>
      </c>
      <c r="O36" s="39">
        <v>2435250</v>
      </c>
      <c r="P36" s="40">
        <v>4.5374858203568111E-3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14967.5</v>
      </c>
      <c r="F37" s="37">
        <v>15056.216666666667</v>
      </c>
      <c r="G37" s="38">
        <v>14822.433333333334</v>
      </c>
      <c r="H37" s="38">
        <v>14677.366666666667</v>
      </c>
      <c r="I37" s="38">
        <v>14443.583333333334</v>
      </c>
      <c r="J37" s="38">
        <v>15201.283333333335</v>
      </c>
      <c r="K37" s="38">
        <v>15435.066666666668</v>
      </c>
      <c r="L37" s="38">
        <v>15580.133333333335</v>
      </c>
      <c r="M37" s="28">
        <v>15290</v>
      </c>
      <c r="N37" s="28">
        <v>14911.15</v>
      </c>
      <c r="O37" s="39">
        <v>635950</v>
      </c>
      <c r="P37" s="40">
        <v>-2.6408450704225352E-2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6704.8</v>
      </c>
      <c r="F38" s="37">
        <v>6744.4666666666672</v>
      </c>
      <c r="G38" s="38">
        <v>6642.3333333333339</v>
      </c>
      <c r="H38" s="38">
        <v>6579.8666666666668</v>
      </c>
      <c r="I38" s="38">
        <v>6477.7333333333336</v>
      </c>
      <c r="J38" s="38">
        <v>6806.9333333333343</v>
      </c>
      <c r="K38" s="38">
        <v>6909.0666666666675</v>
      </c>
      <c r="L38" s="38">
        <v>6971.5333333333347</v>
      </c>
      <c r="M38" s="28">
        <v>6846.6</v>
      </c>
      <c r="N38" s="28">
        <v>6682</v>
      </c>
      <c r="O38" s="39">
        <v>5141625</v>
      </c>
      <c r="P38" s="40">
        <v>5.6968215158924203E-3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2147.35</v>
      </c>
      <c r="F39" s="37">
        <v>2156.833333333333</v>
      </c>
      <c r="G39" s="38">
        <v>2125.7166666666662</v>
      </c>
      <c r="H39" s="38">
        <v>2104.083333333333</v>
      </c>
      <c r="I39" s="38">
        <v>2072.9666666666662</v>
      </c>
      <c r="J39" s="38">
        <v>2178.4666666666662</v>
      </c>
      <c r="K39" s="38">
        <v>2209.583333333333</v>
      </c>
      <c r="L39" s="38">
        <v>2231.2166666666662</v>
      </c>
      <c r="M39" s="28">
        <v>2187.9499999999998</v>
      </c>
      <c r="N39" s="28">
        <v>2135.1999999999998</v>
      </c>
      <c r="O39" s="39">
        <v>1186000</v>
      </c>
      <c r="P39" s="40">
        <v>1.5932842213465821E-2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445.25</v>
      </c>
      <c r="F40" s="37">
        <v>451.36666666666662</v>
      </c>
      <c r="G40" s="38">
        <v>436.53333333333325</v>
      </c>
      <c r="H40" s="38">
        <v>427.81666666666661</v>
      </c>
      <c r="I40" s="38">
        <v>412.98333333333323</v>
      </c>
      <c r="J40" s="38">
        <v>460.08333333333326</v>
      </c>
      <c r="K40" s="38">
        <v>474.91666666666663</v>
      </c>
      <c r="L40" s="38">
        <v>483.63333333333327</v>
      </c>
      <c r="M40" s="28">
        <v>466.2</v>
      </c>
      <c r="N40" s="28">
        <v>442.65</v>
      </c>
      <c r="O40" s="39">
        <v>6937600</v>
      </c>
      <c r="P40" s="40">
        <v>-1.1174458380843785E-2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335.8</v>
      </c>
      <c r="F41" s="37">
        <v>338.88333333333338</v>
      </c>
      <c r="G41" s="38">
        <v>331.16666666666674</v>
      </c>
      <c r="H41" s="38">
        <v>326.53333333333336</v>
      </c>
      <c r="I41" s="38">
        <v>318.81666666666672</v>
      </c>
      <c r="J41" s="38">
        <v>343.51666666666677</v>
      </c>
      <c r="K41" s="38">
        <v>351.23333333333335</v>
      </c>
      <c r="L41" s="38">
        <v>355.86666666666679</v>
      </c>
      <c r="M41" s="28">
        <v>346.6</v>
      </c>
      <c r="N41" s="28">
        <v>334.25</v>
      </c>
      <c r="O41" s="39">
        <v>33175800</v>
      </c>
      <c r="P41" s="40">
        <v>3.5333108639478708E-2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113.35</v>
      </c>
      <c r="F42" s="37">
        <v>114.7</v>
      </c>
      <c r="G42" s="38">
        <v>111.5</v>
      </c>
      <c r="H42" s="38">
        <v>109.64999999999999</v>
      </c>
      <c r="I42" s="38">
        <v>106.44999999999999</v>
      </c>
      <c r="J42" s="38">
        <v>116.55000000000001</v>
      </c>
      <c r="K42" s="38">
        <v>119.75000000000003</v>
      </c>
      <c r="L42" s="38">
        <v>121.60000000000002</v>
      </c>
      <c r="M42" s="28">
        <v>117.9</v>
      </c>
      <c r="N42" s="28">
        <v>112.85</v>
      </c>
      <c r="O42" s="39">
        <v>111869550</v>
      </c>
      <c r="P42" s="40">
        <v>3.8320209973753279E-3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1957.45</v>
      </c>
      <c r="F43" s="37">
        <v>1962.8500000000001</v>
      </c>
      <c r="G43" s="38">
        <v>1922.8000000000002</v>
      </c>
      <c r="H43" s="38">
        <v>1888.15</v>
      </c>
      <c r="I43" s="38">
        <v>1848.1000000000001</v>
      </c>
      <c r="J43" s="38">
        <v>1997.5000000000002</v>
      </c>
      <c r="K43" s="38">
        <v>2037.55</v>
      </c>
      <c r="L43" s="38">
        <v>2072.2000000000003</v>
      </c>
      <c r="M43" s="28">
        <v>2002.9</v>
      </c>
      <c r="N43" s="28">
        <v>1928.2</v>
      </c>
      <c r="O43" s="39">
        <v>1464925</v>
      </c>
      <c r="P43" s="40">
        <v>1.5827612509534707E-2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238.95</v>
      </c>
      <c r="F44" s="37">
        <v>242.51666666666665</v>
      </c>
      <c r="G44" s="38">
        <v>234.23333333333329</v>
      </c>
      <c r="H44" s="38">
        <v>229.51666666666665</v>
      </c>
      <c r="I44" s="38">
        <v>221.23333333333329</v>
      </c>
      <c r="J44" s="38">
        <v>247.23333333333329</v>
      </c>
      <c r="K44" s="38">
        <v>255.51666666666665</v>
      </c>
      <c r="L44" s="38">
        <v>260.23333333333329</v>
      </c>
      <c r="M44" s="28">
        <v>250.8</v>
      </c>
      <c r="N44" s="28">
        <v>237.8</v>
      </c>
      <c r="O44" s="39">
        <v>30396200</v>
      </c>
      <c r="P44" s="40">
        <v>-2.1648727984344421E-2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720.5</v>
      </c>
      <c r="F45" s="37">
        <v>725.88333333333333</v>
      </c>
      <c r="G45" s="38">
        <v>712.26666666666665</v>
      </c>
      <c r="H45" s="38">
        <v>704.0333333333333</v>
      </c>
      <c r="I45" s="38">
        <v>690.41666666666663</v>
      </c>
      <c r="J45" s="38">
        <v>734.11666666666667</v>
      </c>
      <c r="K45" s="38">
        <v>747.73333333333323</v>
      </c>
      <c r="L45" s="38">
        <v>755.9666666666667</v>
      </c>
      <c r="M45" s="28">
        <v>739.5</v>
      </c>
      <c r="N45" s="28">
        <v>717.65</v>
      </c>
      <c r="O45" s="39">
        <v>4182200</v>
      </c>
      <c r="P45" s="40">
        <v>2.0397208803005905E-2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705.05</v>
      </c>
      <c r="F46" s="37">
        <v>713.21666666666658</v>
      </c>
      <c r="G46" s="38">
        <v>694.28333333333319</v>
      </c>
      <c r="H46" s="38">
        <v>683.51666666666665</v>
      </c>
      <c r="I46" s="38">
        <v>664.58333333333326</v>
      </c>
      <c r="J46" s="38">
        <v>723.98333333333312</v>
      </c>
      <c r="K46" s="38">
        <v>742.91666666666652</v>
      </c>
      <c r="L46" s="38">
        <v>753.68333333333305</v>
      </c>
      <c r="M46" s="28">
        <v>732.15</v>
      </c>
      <c r="N46" s="28">
        <v>702.45</v>
      </c>
      <c r="O46" s="39">
        <v>6186000</v>
      </c>
      <c r="P46" s="40">
        <v>3.5270490774444586E-2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741.1</v>
      </c>
      <c r="F47" s="37">
        <v>746.93333333333339</v>
      </c>
      <c r="G47" s="38">
        <v>731.96666666666681</v>
      </c>
      <c r="H47" s="38">
        <v>722.83333333333337</v>
      </c>
      <c r="I47" s="38">
        <v>707.86666666666679</v>
      </c>
      <c r="J47" s="38">
        <v>756.06666666666683</v>
      </c>
      <c r="K47" s="38">
        <v>771.03333333333353</v>
      </c>
      <c r="L47" s="38">
        <v>780.16666666666686</v>
      </c>
      <c r="M47" s="28">
        <v>761.9</v>
      </c>
      <c r="N47" s="28">
        <v>737.8</v>
      </c>
      <c r="O47" s="39">
        <v>47619700</v>
      </c>
      <c r="P47" s="40">
        <v>5.6980056980056983E-3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52.9</v>
      </c>
      <c r="F48" s="37">
        <v>53.566666666666663</v>
      </c>
      <c r="G48" s="38">
        <v>52.033333333333324</v>
      </c>
      <c r="H48" s="38">
        <v>51.166666666666664</v>
      </c>
      <c r="I48" s="38">
        <v>49.633333333333326</v>
      </c>
      <c r="J48" s="38">
        <v>54.433333333333323</v>
      </c>
      <c r="K48" s="38">
        <v>55.966666666666654</v>
      </c>
      <c r="L48" s="38">
        <v>56.833333333333321</v>
      </c>
      <c r="M48" s="28">
        <v>55.1</v>
      </c>
      <c r="N48" s="28">
        <v>52.7</v>
      </c>
      <c r="O48" s="39">
        <v>105430500</v>
      </c>
      <c r="P48" s="40">
        <v>1.1585734434817651E-2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370.25</v>
      </c>
      <c r="F49" s="37">
        <v>373.8</v>
      </c>
      <c r="G49" s="38">
        <v>365.20000000000005</v>
      </c>
      <c r="H49" s="38">
        <v>360.15000000000003</v>
      </c>
      <c r="I49" s="38">
        <v>351.55000000000007</v>
      </c>
      <c r="J49" s="38">
        <v>378.85</v>
      </c>
      <c r="K49" s="38">
        <v>387.45000000000005</v>
      </c>
      <c r="L49" s="38">
        <v>392.5</v>
      </c>
      <c r="M49" s="28">
        <v>382.4</v>
      </c>
      <c r="N49" s="28">
        <v>368.75</v>
      </c>
      <c r="O49" s="39">
        <v>10821500</v>
      </c>
      <c r="P49" s="40">
        <v>1.117558564367075E-2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14538.75</v>
      </c>
      <c r="F50" s="37">
        <v>14627.933333333334</v>
      </c>
      <c r="G50" s="38">
        <v>14410.916666666668</v>
      </c>
      <c r="H50" s="38">
        <v>14283.083333333334</v>
      </c>
      <c r="I50" s="38">
        <v>14066.066666666668</v>
      </c>
      <c r="J50" s="38">
        <v>14755.766666666668</v>
      </c>
      <c r="K50" s="38">
        <v>14972.783333333335</v>
      </c>
      <c r="L50" s="38">
        <v>15100.616666666669</v>
      </c>
      <c r="M50" s="28">
        <v>14844.95</v>
      </c>
      <c r="N50" s="28">
        <v>14500.1</v>
      </c>
      <c r="O50" s="39">
        <v>128250</v>
      </c>
      <c r="P50" s="40">
        <v>-3.7884471117779442E-2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363.15</v>
      </c>
      <c r="F51" s="37">
        <v>366.26666666666665</v>
      </c>
      <c r="G51" s="38">
        <v>358.7833333333333</v>
      </c>
      <c r="H51" s="38">
        <v>354.41666666666663</v>
      </c>
      <c r="I51" s="38">
        <v>346.93333333333328</v>
      </c>
      <c r="J51" s="38">
        <v>370.63333333333333</v>
      </c>
      <c r="K51" s="38">
        <v>378.11666666666667</v>
      </c>
      <c r="L51" s="38">
        <v>382.48333333333335</v>
      </c>
      <c r="M51" s="28">
        <v>373.75</v>
      </c>
      <c r="N51" s="28">
        <v>361.9</v>
      </c>
      <c r="O51" s="39">
        <v>17260200</v>
      </c>
      <c r="P51" s="40">
        <v>-5.211590577444236E-4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3289.55</v>
      </c>
      <c r="F52" s="37">
        <v>3312.2000000000003</v>
      </c>
      <c r="G52" s="38">
        <v>3254.4000000000005</v>
      </c>
      <c r="H52" s="38">
        <v>3219.2500000000005</v>
      </c>
      <c r="I52" s="38">
        <v>3161.4500000000007</v>
      </c>
      <c r="J52" s="38">
        <v>3347.3500000000004</v>
      </c>
      <c r="K52" s="38">
        <v>3405.1500000000005</v>
      </c>
      <c r="L52" s="38">
        <v>3440.3</v>
      </c>
      <c r="M52" s="28">
        <v>3370</v>
      </c>
      <c r="N52" s="28">
        <v>3277.05</v>
      </c>
      <c r="O52" s="39">
        <v>1410800</v>
      </c>
      <c r="P52" s="40">
        <v>1.8040121229614663E-2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416</v>
      </c>
      <c r="F53" s="37">
        <v>422.66666666666669</v>
      </c>
      <c r="G53" s="38">
        <v>407.38333333333338</v>
      </c>
      <c r="H53" s="38">
        <v>398.76666666666671</v>
      </c>
      <c r="I53" s="38">
        <v>383.48333333333341</v>
      </c>
      <c r="J53" s="38">
        <v>431.28333333333336</v>
      </c>
      <c r="K53" s="38">
        <v>446.56666666666666</v>
      </c>
      <c r="L53" s="38">
        <v>455.18333333333334</v>
      </c>
      <c r="M53" s="28">
        <v>437.95</v>
      </c>
      <c r="N53" s="28">
        <v>414.05</v>
      </c>
      <c r="O53" s="39">
        <v>3816800</v>
      </c>
      <c r="P53" s="40">
        <v>2.5856044723969251E-2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230</v>
      </c>
      <c r="F54" s="37">
        <v>232.4666666666667</v>
      </c>
      <c r="G54" s="38">
        <v>226.8333333333334</v>
      </c>
      <c r="H54" s="38">
        <v>223.66666666666671</v>
      </c>
      <c r="I54" s="38">
        <v>218.03333333333342</v>
      </c>
      <c r="J54" s="38">
        <v>235.63333333333338</v>
      </c>
      <c r="K54" s="38">
        <v>241.26666666666671</v>
      </c>
      <c r="L54" s="38">
        <v>244.43333333333337</v>
      </c>
      <c r="M54" s="28">
        <v>238.1</v>
      </c>
      <c r="N54" s="28">
        <v>229.3</v>
      </c>
      <c r="O54" s="39">
        <v>41993100</v>
      </c>
      <c r="P54" s="40">
        <v>-2.9877744510978042E-2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594.45000000000005</v>
      </c>
      <c r="F55" s="37">
        <v>609.80000000000007</v>
      </c>
      <c r="G55" s="38">
        <v>576.90000000000009</v>
      </c>
      <c r="H55" s="38">
        <v>559.35</v>
      </c>
      <c r="I55" s="38">
        <v>526.45000000000005</v>
      </c>
      <c r="J55" s="38">
        <v>627.35000000000014</v>
      </c>
      <c r="K55" s="38">
        <v>660.25</v>
      </c>
      <c r="L55" s="38">
        <v>677.80000000000018</v>
      </c>
      <c r="M55" s="28">
        <v>642.70000000000005</v>
      </c>
      <c r="N55" s="28">
        <v>592.25</v>
      </c>
      <c r="O55" s="39">
        <v>3252600</v>
      </c>
      <c r="P55" s="40">
        <v>0.10683477106834771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452.6</v>
      </c>
      <c r="F56" s="37">
        <v>456.55</v>
      </c>
      <c r="G56" s="38">
        <v>446.05</v>
      </c>
      <c r="H56" s="38">
        <v>439.5</v>
      </c>
      <c r="I56" s="38">
        <v>429</v>
      </c>
      <c r="J56" s="38">
        <v>463.1</v>
      </c>
      <c r="K56" s="38">
        <v>473.6</v>
      </c>
      <c r="L56" s="38">
        <v>480.15000000000003</v>
      </c>
      <c r="M56" s="28">
        <v>467.05</v>
      </c>
      <c r="N56" s="28">
        <v>450</v>
      </c>
      <c r="O56" s="39">
        <v>2889000</v>
      </c>
      <c r="P56" s="40">
        <v>3.8834951456310676E-2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742.2</v>
      </c>
      <c r="F57" s="37">
        <v>745.9666666666667</v>
      </c>
      <c r="G57" s="38">
        <v>735.33333333333337</v>
      </c>
      <c r="H57" s="38">
        <v>728.4666666666667</v>
      </c>
      <c r="I57" s="38">
        <v>717.83333333333337</v>
      </c>
      <c r="J57" s="38">
        <v>752.83333333333337</v>
      </c>
      <c r="K57" s="38">
        <v>763.46666666666658</v>
      </c>
      <c r="L57" s="38">
        <v>770.33333333333337</v>
      </c>
      <c r="M57" s="28">
        <v>756.6</v>
      </c>
      <c r="N57" s="28">
        <v>739.1</v>
      </c>
      <c r="O57" s="39">
        <v>8762500</v>
      </c>
      <c r="P57" s="40">
        <v>-4.2777698559817484E-4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983.75</v>
      </c>
      <c r="F58" s="37">
        <v>987.15</v>
      </c>
      <c r="G58" s="38">
        <v>976.15</v>
      </c>
      <c r="H58" s="38">
        <v>968.55</v>
      </c>
      <c r="I58" s="38">
        <v>957.55</v>
      </c>
      <c r="J58" s="38">
        <v>994.75</v>
      </c>
      <c r="K58" s="38">
        <v>1005.75</v>
      </c>
      <c r="L58" s="38">
        <v>1013.35</v>
      </c>
      <c r="M58" s="28">
        <v>998.15</v>
      </c>
      <c r="N58" s="28">
        <v>979.55</v>
      </c>
      <c r="O58" s="39">
        <v>8218600</v>
      </c>
      <c r="P58" s="40">
        <v>5.2472571155986643E-3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183.75</v>
      </c>
      <c r="F59" s="37">
        <v>186.75</v>
      </c>
      <c r="G59" s="38">
        <v>179.7</v>
      </c>
      <c r="H59" s="38">
        <v>175.64999999999998</v>
      </c>
      <c r="I59" s="38">
        <v>168.59999999999997</v>
      </c>
      <c r="J59" s="38">
        <v>190.8</v>
      </c>
      <c r="K59" s="38">
        <v>197.85000000000002</v>
      </c>
      <c r="L59" s="38">
        <v>201.90000000000003</v>
      </c>
      <c r="M59" s="28">
        <v>193.8</v>
      </c>
      <c r="N59" s="28">
        <v>182.7</v>
      </c>
      <c r="O59" s="39">
        <v>45990000</v>
      </c>
      <c r="P59" s="40">
        <v>1.9173492181682801E-2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4192.3</v>
      </c>
      <c r="F60" s="37">
        <v>4189.45</v>
      </c>
      <c r="G60" s="38">
        <v>4118.8999999999996</v>
      </c>
      <c r="H60" s="38">
        <v>4045.5</v>
      </c>
      <c r="I60" s="38">
        <v>3974.95</v>
      </c>
      <c r="J60" s="38">
        <v>4262.8499999999995</v>
      </c>
      <c r="K60" s="38">
        <v>4333.4000000000005</v>
      </c>
      <c r="L60" s="38">
        <v>4406.7999999999993</v>
      </c>
      <c r="M60" s="28">
        <v>4260</v>
      </c>
      <c r="N60" s="28">
        <v>4116.05</v>
      </c>
      <c r="O60" s="39">
        <v>822300</v>
      </c>
      <c r="P60" s="40">
        <v>-3.7570224719101125E-2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1635.95</v>
      </c>
      <c r="F61" s="37">
        <v>1636.25</v>
      </c>
      <c r="G61" s="38">
        <v>1623.3</v>
      </c>
      <c r="H61" s="38">
        <v>1610.6499999999999</v>
      </c>
      <c r="I61" s="38">
        <v>1597.6999999999998</v>
      </c>
      <c r="J61" s="38">
        <v>1648.9</v>
      </c>
      <c r="K61" s="38">
        <v>1661.85</v>
      </c>
      <c r="L61" s="38">
        <v>1674.5000000000002</v>
      </c>
      <c r="M61" s="28">
        <v>1649.2</v>
      </c>
      <c r="N61" s="28">
        <v>1623.6</v>
      </c>
      <c r="O61" s="39">
        <v>2336600</v>
      </c>
      <c r="P61" s="40">
        <v>8.0024158236448734E-3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650.15</v>
      </c>
      <c r="F62" s="37">
        <v>653.4</v>
      </c>
      <c r="G62" s="38">
        <v>641.84999999999991</v>
      </c>
      <c r="H62" s="38">
        <v>633.54999999999995</v>
      </c>
      <c r="I62" s="38">
        <v>621.99999999999989</v>
      </c>
      <c r="J62" s="38">
        <v>661.69999999999993</v>
      </c>
      <c r="K62" s="38">
        <v>673.24999999999989</v>
      </c>
      <c r="L62" s="38">
        <v>681.55</v>
      </c>
      <c r="M62" s="28">
        <v>664.95</v>
      </c>
      <c r="N62" s="28">
        <v>645.1</v>
      </c>
      <c r="O62" s="39">
        <v>6171200</v>
      </c>
      <c r="P62" s="40">
        <v>2.0505357851567669E-2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898.05</v>
      </c>
      <c r="F63" s="37">
        <v>904.21666666666658</v>
      </c>
      <c r="G63" s="38">
        <v>886.53333333333319</v>
      </c>
      <c r="H63" s="38">
        <v>875.01666666666665</v>
      </c>
      <c r="I63" s="38">
        <v>857.33333333333326</v>
      </c>
      <c r="J63" s="38">
        <v>915.73333333333312</v>
      </c>
      <c r="K63" s="38">
        <v>933.41666666666652</v>
      </c>
      <c r="L63" s="38">
        <v>944.93333333333305</v>
      </c>
      <c r="M63" s="28">
        <v>921.9</v>
      </c>
      <c r="N63" s="28">
        <v>892.7</v>
      </c>
      <c r="O63" s="39">
        <v>1413500</v>
      </c>
      <c r="P63" s="40">
        <v>-4.0067911714770796E-2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385.2</v>
      </c>
      <c r="F64" s="37">
        <v>384.33333333333331</v>
      </c>
      <c r="G64" s="38">
        <v>381.11666666666662</v>
      </c>
      <c r="H64" s="38">
        <v>377.0333333333333</v>
      </c>
      <c r="I64" s="38">
        <v>373.81666666666661</v>
      </c>
      <c r="J64" s="38">
        <v>388.41666666666663</v>
      </c>
      <c r="K64" s="38">
        <v>391.63333333333333</v>
      </c>
      <c r="L64" s="38">
        <v>395.71666666666664</v>
      </c>
      <c r="M64" s="28">
        <v>387.55</v>
      </c>
      <c r="N64" s="28">
        <v>380.25</v>
      </c>
      <c r="O64" s="39">
        <v>4065300</v>
      </c>
      <c r="P64" s="40">
        <v>-1.2629635926456658E-2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137.30000000000001</v>
      </c>
      <c r="F65" s="37">
        <v>138.65</v>
      </c>
      <c r="G65" s="38">
        <v>135.5</v>
      </c>
      <c r="H65" s="38">
        <v>133.69999999999999</v>
      </c>
      <c r="I65" s="38">
        <v>130.54999999999998</v>
      </c>
      <c r="J65" s="38">
        <v>140.45000000000002</v>
      </c>
      <c r="K65" s="38">
        <v>143.60000000000005</v>
      </c>
      <c r="L65" s="38">
        <v>145.40000000000003</v>
      </c>
      <c r="M65" s="28">
        <v>141.80000000000001</v>
      </c>
      <c r="N65" s="28">
        <v>136.85</v>
      </c>
      <c r="O65" s="39">
        <v>11677200</v>
      </c>
      <c r="P65" s="40">
        <v>1.5514662399554737E-2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1032.0999999999999</v>
      </c>
      <c r="F66" s="37">
        <v>1035.7166666666665</v>
      </c>
      <c r="G66" s="38">
        <v>1024.9333333333329</v>
      </c>
      <c r="H66" s="38">
        <v>1017.7666666666664</v>
      </c>
      <c r="I66" s="38">
        <v>1006.9833333333329</v>
      </c>
      <c r="J66" s="38">
        <v>1042.883333333333</v>
      </c>
      <c r="K66" s="38">
        <v>1053.6666666666663</v>
      </c>
      <c r="L66" s="38">
        <v>1060.833333333333</v>
      </c>
      <c r="M66" s="28">
        <v>1046.5</v>
      </c>
      <c r="N66" s="28">
        <v>1028.55</v>
      </c>
      <c r="O66" s="39">
        <v>1453200</v>
      </c>
      <c r="P66" s="40">
        <v>-1.3039934800325998E-2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559.45000000000005</v>
      </c>
      <c r="F67" s="37">
        <v>564.15000000000009</v>
      </c>
      <c r="G67" s="38">
        <v>551.95000000000016</v>
      </c>
      <c r="H67" s="38">
        <v>544.45000000000005</v>
      </c>
      <c r="I67" s="38">
        <v>532.25000000000011</v>
      </c>
      <c r="J67" s="38">
        <v>571.6500000000002</v>
      </c>
      <c r="K67" s="38">
        <v>583.85</v>
      </c>
      <c r="L67" s="38">
        <v>591.35000000000025</v>
      </c>
      <c r="M67" s="28">
        <v>576.35</v>
      </c>
      <c r="N67" s="28">
        <v>556.65</v>
      </c>
      <c r="O67" s="39">
        <v>12861250</v>
      </c>
      <c r="P67" s="40">
        <v>3.5944422070076518E-2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1525.3</v>
      </c>
      <c r="F68" s="37">
        <v>1540.0166666666667</v>
      </c>
      <c r="G68" s="38">
        <v>1506.3333333333333</v>
      </c>
      <c r="H68" s="38">
        <v>1487.3666666666666</v>
      </c>
      <c r="I68" s="38">
        <v>1453.6833333333332</v>
      </c>
      <c r="J68" s="38">
        <v>1558.9833333333333</v>
      </c>
      <c r="K68" s="38">
        <v>1592.6666666666667</v>
      </c>
      <c r="L68" s="38">
        <v>1611.6333333333334</v>
      </c>
      <c r="M68" s="28">
        <v>1573.7</v>
      </c>
      <c r="N68" s="28">
        <v>1521.05</v>
      </c>
      <c r="O68" s="39">
        <v>1333000</v>
      </c>
      <c r="P68" s="40">
        <v>2.0672805863559481E-3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2335.6999999999998</v>
      </c>
      <c r="F69" s="37">
        <v>2333</v>
      </c>
      <c r="G69" s="38">
        <v>2294.5500000000002</v>
      </c>
      <c r="H69" s="38">
        <v>2253.4</v>
      </c>
      <c r="I69" s="38">
        <v>2214.9500000000003</v>
      </c>
      <c r="J69" s="38">
        <v>2374.15</v>
      </c>
      <c r="K69" s="38">
        <v>2412.6</v>
      </c>
      <c r="L69" s="38">
        <v>2453.75</v>
      </c>
      <c r="M69" s="28">
        <v>2371.4499999999998</v>
      </c>
      <c r="N69" s="28">
        <v>2291.85</v>
      </c>
      <c r="O69" s="39">
        <v>1511500</v>
      </c>
      <c r="P69" s="40">
        <v>5.5148342059336823E-2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266.39999999999998</v>
      </c>
      <c r="F70" s="37">
        <v>269.84999999999997</v>
      </c>
      <c r="G70" s="38">
        <v>260.69999999999993</v>
      </c>
      <c r="H70" s="38">
        <v>254.99999999999994</v>
      </c>
      <c r="I70" s="38">
        <v>245.84999999999991</v>
      </c>
      <c r="J70" s="38">
        <v>275.54999999999995</v>
      </c>
      <c r="K70" s="38">
        <v>284.69999999999993</v>
      </c>
      <c r="L70" s="38">
        <v>290.39999999999998</v>
      </c>
      <c r="M70" s="28">
        <v>279</v>
      </c>
      <c r="N70" s="28">
        <v>264.14999999999998</v>
      </c>
      <c r="O70" s="39">
        <v>14041500</v>
      </c>
      <c r="P70" s="40">
        <v>2.4672708962739175E-2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4528.7</v>
      </c>
      <c r="F71" s="37">
        <v>4559.8166666666666</v>
      </c>
      <c r="G71" s="38">
        <v>4482.1833333333334</v>
      </c>
      <c r="H71" s="38">
        <v>4435.666666666667</v>
      </c>
      <c r="I71" s="38">
        <v>4358.0333333333338</v>
      </c>
      <c r="J71" s="38">
        <v>4606.333333333333</v>
      </c>
      <c r="K71" s="38">
        <v>4683.9666666666662</v>
      </c>
      <c r="L71" s="38">
        <v>4730.4833333333327</v>
      </c>
      <c r="M71" s="28">
        <v>4637.45</v>
      </c>
      <c r="N71" s="28">
        <v>4513.3</v>
      </c>
      <c r="O71" s="39">
        <v>2141900</v>
      </c>
      <c r="P71" s="40">
        <v>6.4373649093130347E-3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4299.6499999999996</v>
      </c>
      <c r="F72" s="37">
        <v>4313.2166666666662</v>
      </c>
      <c r="G72" s="38">
        <v>4265.9833333333327</v>
      </c>
      <c r="H72" s="38">
        <v>4232.3166666666666</v>
      </c>
      <c r="I72" s="38">
        <v>4185.083333333333</v>
      </c>
      <c r="J72" s="38">
        <v>4346.8833333333323</v>
      </c>
      <c r="K72" s="38">
        <v>4394.1166666666659</v>
      </c>
      <c r="L72" s="38">
        <v>4427.7833333333319</v>
      </c>
      <c r="M72" s="28">
        <v>4360.45</v>
      </c>
      <c r="N72" s="28">
        <v>4279.55</v>
      </c>
      <c r="O72" s="39">
        <v>569750</v>
      </c>
      <c r="P72" s="40">
        <v>-1.1708586296617519E-2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373.45</v>
      </c>
      <c r="F73" s="37">
        <v>377.14999999999992</v>
      </c>
      <c r="G73" s="38">
        <v>366.44999999999982</v>
      </c>
      <c r="H73" s="38">
        <v>359.44999999999987</v>
      </c>
      <c r="I73" s="38">
        <v>348.74999999999977</v>
      </c>
      <c r="J73" s="38">
        <v>384.14999999999986</v>
      </c>
      <c r="K73" s="38">
        <v>394.85</v>
      </c>
      <c r="L73" s="38">
        <v>401.84999999999991</v>
      </c>
      <c r="M73" s="28">
        <v>387.85</v>
      </c>
      <c r="N73" s="28">
        <v>370.15</v>
      </c>
      <c r="O73" s="39">
        <v>39570300</v>
      </c>
      <c r="P73" s="40">
        <v>1.2881699539637623E-2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4151.6000000000004</v>
      </c>
      <c r="F74" s="37">
        <v>4187.9000000000005</v>
      </c>
      <c r="G74" s="38">
        <v>4098.8000000000011</v>
      </c>
      <c r="H74" s="38">
        <v>4046.0000000000009</v>
      </c>
      <c r="I74" s="38">
        <v>3956.9000000000015</v>
      </c>
      <c r="J74" s="38">
        <v>4240.7000000000007</v>
      </c>
      <c r="K74" s="38">
        <v>4329.8000000000011</v>
      </c>
      <c r="L74" s="38">
        <v>4382.6000000000004</v>
      </c>
      <c r="M74" s="28">
        <v>4277</v>
      </c>
      <c r="N74" s="28">
        <v>4135.1000000000004</v>
      </c>
      <c r="O74" s="39">
        <v>2547125</v>
      </c>
      <c r="P74" s="40">
        <v>4.7830374753451673E-3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2638.4</v>
      </c>
      <c r="F75" s="37">
        <v>2660.1833333333329</v>
      </c>
      <c r="G75" s="38">
        <v>2606.8666666666659</v>
      </c>
      <c r="H75" s="38">
        <v>2575.333333333333</v>
      </c>
      <c r="I75" s="38">
        <v>2522.016666666666</v>
      </c>
      <c r="J75" s="38">
        <v>2691.7166666666658</v>
      </c>
      <c r="K75" s="38">
        <v>2745.0333333333324</v>
      </c>
      <c r="L75" s="38">
        <v>2776.5666666666657</v>
      </c>
      <c r="M75" s="28">
        <v>2713.5</v>
      </c>
      <c r="N75" s="28">
        <v>2628.65</v>
      </c>
      <c r="O75" s="39">
        <v>3259200</v>
      </c>
      <c r="P75" s="40">
        <v>-2.502355774264475E-2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1641.7</v>
      </c>
      <c r="F76" s="37">
        <v>1642.3333333333333</v>
      </c>
      <c r="G76" s="38">
        <v>1622.5166666666664</v>
      </c>
      <c r="H76" s="38">
        <v>1603.3333333333333</v>
      </c>
      <c r="I76" s="38">
        <v>1583.5166666666664</v>
      </c>
      <c r="J76" s="38">
        <v>1661.5166666666664</v>
      </c>
      <c r="K76" s="38">
        <v>1681.3333333333335</v>
      </c>
      <c r="L76" s="38">
        <v>1700.5166666666664</v>
      </c>
      <c r="M76" s="28">
        <v>1662.15</v>
      </c>
      <c r="N76" s="28">
        <v>1623.15</v>
      </c>
      <c r="O76" s="39">
        <v>2818200</v>
      </c>
      <c r="P76" s="40">
        <v>4.1463414634146344E-2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153.5</v>
      </c>
      <c r="F77" s="37">
        <v>154.18333333333331</v>
      </c>
      <c r="G77" s="38">
        <v>152.46666666666661</v>
      </c>
      <c r="H77" s="38">
        <v>151.43333333333331</v>
      </c>
      <c r="I77" s="38">
        <v>149.71666666666661</v>
      </c>
      <c r="J77" s="38">
        <v>155.21666666666661</v>
      </c>
      <c r="K77" s="38">
        <v>156.93333333333331</v>
      </c>
      <c r="L77" s="38">
        <v>157.96666666666661</v>
      </c>
      <c r="M77" s="28">
        <v>155.9</v>
      </c>
      <c r="N77" s="28">
        <v>153.15</v>
      </c>
      <c r="O77" s="39">
        <v>19983600</v>
      </c>
      <c r="P77" s="40">
        <v>-7.2007200720072004E-4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96.3</v>
      </c>
      <c r="F78" s="37">
        <v>97.100000000000009</v>
      </c>
      <c r="G78" s="38">
        <v>95.200000000000017</v>
      </c>
      <c r="H78" s="38">
        <v>94.100000000000009</v>
      </c>
      <c r="I78" s="38">
        <v>92.200000000000017</v>
      </c>
      <c r="J78" s="38">
        <v>98.200000000000017</v>
      </c>
      <c r="K78" s="38">
        <v>100.10000000000002</v>
      </c>
      <c r="L78" s="38">
        <v>101.20000000000002</v>
      </c>
      <c r="M78" s="28">
        <v>99</v>
      </c>
      <c r="N78" s="28">
        <v>96</v>
      </c>
      <c r="O78" s="39">
        <v>58000000</v>
      </c>
      <c r="P78" s="40">
        <v>3.4975017844396862E-2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125.6</v>
      </c>
      <c r="F79" s="37">
        <v>126.09999999999998</v>
      </c>
      <c r="G79" s="38">
        <v>124.34999999999997</v>
      </c>
      <c r="H79" s="38">
        <v>123.09999999999998</v>
      </c>
      <c r="I79" s="38">
        <v>121.34999999999997</v>
      </c>
      <c r="J79" s="38">
        <v>127.34999999999997</v>
      </c>
      <c r="K79" s="38">
        <v>129.1</v>
      </c>
      <c r="L79" s="38">
        <v>130.34999999999997</v>
      </c>
      <c r="M79" s="28">
        <v>127.85</v>
      </c>
      <c r="N79" s="28">
        <v>124.85</v>
      </c>
      <c r="O79" s="39">
        <v>10615800</v>
      </c>
      <c r="P79" s="40">
        <v>-3.6603221083455345E-3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159.4</v>
      </c>
      <c r="F80" s="37">
        <v>159.98333333333335</v>
      </c>
      <c r="G80" s="38">
        <v>158.26666666666671</v>
      </c>
      <c r="H80" s="38">
        <v>157.13333333333335</v>
      </c>
      <c r="I80" s="38">
        <v>155.41666666666671</v>
      </c>
      <c r="J80" s="38">
        <v>161.1166666666667</v>
      </c>
      <c r="K80" s="38">
        <v>162.83333333333334</v>
      </c>
      <c r="L80" s="38">
        <v>163.9666666666667</v>
      </c>
      <c r="M80" s="28">
        <v>161.69999999999999</v>
      </c>
      <c r="N80" s="28">
        <v>158.85</v>
      </c>
      <c r="O80" s="39">
        <v>37313700</v>
      </c>
      <c r="P80" s="40">
        <v>-2.4090619017230377E-2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440.3</v>
      </c>
      <c r="F81" s="37">
        <v>443.73333333333335</v>
      </c>
      <c r="G81" s="38">
        <v>435.76666666666671</v>
      </c>
      <c r="H81" s="38">
        <v>431.23333333333335</v>
      </c>
      <c r="I81" s="38">
        <v>423.26666666666671</v>
      </c>
      <c r="J81" s="38">
        <v>448.26666666666671</v>
      </c>
      <c r="K81" s="38">
        <v>456.23333333333341</v>
      </c>
      <c r="L81" s="38">
        <v>460.76666666666671</v>
      </c>
      <c r="M81" s="28">
        <v>451.7</v>
      </c>
      <c r="N81" s="28">
        <v>439.2</v>
      </c>
      <c r="O81" s="39">
        <v>6410100</v>
      </c>
      <c r="P81" s="40">
        <v>-1.0298295454545454E-2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37.700000000000003</v>
      </c>
      <c r="F82" s="37">
        <v>37.966666666666669</v>
      </c>
      <c r="G82" s="38">
        <v>37.333333333333336</v>
      </c>
      <c r="H82" s="38">
        <v>36.966666666666669</v>
      </c>
      <c r="I82" s="38">
        <v>36.333333333333336</v>
      </c>
      <c r="J82" s="38">
        <v>38.333333333333336</v>
      </c>
      <c r="K82" s="38">
        <v>38.966666666666661</v>
      </c>
      <c r="L82" s="38">
        <v>39.333333333333336</v>
      </c>
      <c r="M82" s="28">
        <v>38.6</v>
      </c>
      <c r="N82" s="28">
        <v>37.6</v>
      </c>
      <c r="O82" s="39">
        <v>97537500</v>
      </c>
      <c r="P82" s="40">
        <v>-7.554945054945055E-3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832.4</v>
      </c>
      <c r="F83" s="37">
        <v>838.41666666666663</v>
      </c>
      <c r="G83" s="38">
        <v>823.18333333333328</v>
      </c>
      <c r="H83" s="38">
        <v>813.9666666666667</v>
      </c>
      <c r="I83" s="38">
        <v>798.73333333333335</v>
      </c>
      <c r="J83" s="38">
        <v>847.63333333333321</v>
      </c>
      <c r="K83" s="38">
        <v>862.86666666666656</v>
      </c>
      <c r="L83" s="38">
        <v>872.08333333333314</v>
      </c>
      <c r="M83" s="28">
        <v>853.65</v>
      </c>
      <c r="N83" s="28">
        <v>829.2</v>
      </c>
      <c r="O83" s="39">
        <v>3285100</v>
      </c>
      <c r="P83" s="40">
        <v>5.4234459741343347E-2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786.25</v>
      </c>
      <c r="F84" s="37">
        <v>793.16666666666663</v>
      </c>
      <c r="G84" s="38">
        <v>776.18333333333328</v>
      </c>
      <c r="H84" s="38">
        <v>766.11666666666667</v>
      </c>
      <c r="I84" s="38">
        <v>749.13333333333333</v>
      </c>
      <c r="J84" s="38">
        <v>803.23333333333323</v>
      </c>
      <c r="K84" s="38">
        <v>820.21666666666658</v>
      </c>
      <c r="L84" s="38">
        <v>830.28333333333319</v>
      </c>
      <c r="M84" s="28">
        <v>810.15</v>
      </c>
      <c r="N84" s="28">
        <v>783.1</v>
      </c>
      <c r="O84" s="39">
        <v>5698000</v>
      </c>
      <c r="P84" s="40">
        <v>3.0100334448160536E-2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1581.25</v>
      </c>
      <c r="F85" s="37">
        <v>1595.1000000000001</v>
      </c>
      <c r="G85" s="38">
        <v>1561.1500000000003</v>
      </c>
      <c r="H85" s="38">
        <v>1541.0500000000002</v>
      </c>
      <c r="I85" s="38">
        <v>1507.1000000000004</v>
      </c>
      <c r="J85" s="38">
        <v>1615.2000000000003</v>
      </c>
      <c r="K85" s="38">
        <v>1649.15</v>
      </c>
      <c r="L85" s="38">
        <v>1669.2500000000002</v>
      </c>
      <c r="M85" s="28">
        <v>1629.05</v>
      </c>
      <c r="N85" s="28">
        <v>1575</v>
      </c>
      <c r="O85" s="39">
        <v>3847675</v>
      </c>
      <c r="P85" s="40">
        <v>9.0343475666922364E-3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281.75</v>
      </c>
      <c r="F86" s="37">
        <v>284.48333333333335</v>
      </c>
      <c r="G86" s="38">
        <v>277.61666666666667</v>
      </c>
      <c r="H86" s="38">
        <v>273.48333333333335</v>
      </c>
      <c r="I86" s="38">
        <v>266.61666666666667</v>
      </c>
      <c r="J86" s="38">
        <v>288.61666666666667</v>
      </c>
      <c r="K86" s="38">
        <v>295.48333333333335</v>
      </c>
      <c r="L86" s="38">
        <v>299.61666666666667</v>
      </c>
      <c r="M86" s="28">
        <v>291.35000000000002</v>
      </c>
      <c r="N86" s="28">
        <v>280.35000000000002</v>
      </c>
      <c r="O86" s="39">
        <v>11065500</v>
      </c>
      <c r="P86" s="40">
        <v>-1.2991530752866565E-2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1698.45</v>
      </c>
      <c r="F87" s="37">
        <v>1711.2</v>
      </c>
      <c r="G87" s="38">
        <v>1680.5</v>
      </c>
      <c r="H87" s="38">
        <v>1662.55</v>
      </c>
      <c r="I87" s="38">
        <v>1631.85</v>
      </c>
      <c r="J87" s="38">
        <v>1729.15</v>
      </c>
      <c r="K87" s="38">
        <v>1759.8500000000004</v>
      </c>
      <c r="L87" s="38">
        <v>1777.8000000000002</v>
      </c>
      <c r="M87" s="28">
        <v>1741.9</v>
      </c>
      <c r="N87" s="28">
        <v>1693.25</v>
      </c>
      <c r="O87" s="39">
        <v>9407850</v>
      </c>
      <c r="P87" s="40">
        <v>2.1191028615622585E-2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262.3</v>
      </c>
      <c r="F88" s="37">
        <v>264.65000000000003</v>
      </c>
      <c r="G88" s="38">
        <v>258.90000000000009</v>
      </c>
      <c r="H88" s="38">
        <v>255.50000000000006</v>
      </c>
      <c r="I88" s="38">
        <v>249.75000000000011</v>
      </c>
      <c r="J88" s="38">
        <v>268.05000000000007</v>
      </c>
      <c r="K88" s="38">
        <v>273.79999999999995</v>
      </c>
      <c r="L88" s="38">
        <v>277.20000000000005</v>
      </c>
      <c r="M88" s="28">
        <v>270.39999999999998</v>
      </c>
      <c r="N88" s="28">
        <v>261.25</v>
      </c>
      <c r="O88" s="39">
        <v>2694500</v>
      </c>
      <c r="P88" s="40">
        <v>-3.7059538274605106E-2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475.45</v>
      </c>
      <c r="F89" s="37">
        <v>485.56666666666666</v>
      </c>
      <c r="G89" s="38">
        <v>463.13333333333333</v>
      </c>
      <c r="H89" s="38">
        <v>450.81666666666666</v>
      </c>
      <c r="I89" s="38">
        <v>428.38333333333333</v>
      </c>
      <c r="J89" s="38">
        <v>497.88333333333333</v>
      </c>
      <c r="K89" s="38">
        <v>520.31666666666661</v>
      </c>
      <c r="L89" s="38">
        <v>532.63333333333333</v>
      </c>
      <c r="M89" s="28">
        <v>508</v>
      </c>
      <c r="N89" s="28">
        <v>473.25</v>
      </c>
      <c r="O89" s="39">
        <v>4186250</v>
      </c>
      <c r="P89" s="40">
        <v>0.55261937876680578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1599.2</v>
      </c>
      <c r="F90" s="37">
        <v>1615.6333333333332</v>
      </c>
      <c r="G90" s="38">
        <v>1574.0166666666664</v>
      </c>
      <c r="H90" s="38">
        <v>1548.8333333333333</v>
      </c>
      <c r="I90" s="38">
        <v>1507.2166666666665</v>
      </c>
      <c r="J90" s="38">
        <v>1640.8166666666664</v>
      </c>
      <c r="K90" s="38">
        <v>1682.4333333333332</v>
      </c>
      <c r="L90" s="38">
        <v>1707.6166666666663</v>
      </c>
      <c r="M90" s="28">
        <v>1657.25</v>
      </c>
      <c r="N90" s="28">
        <v>1590.45</v>
      </c>
      <c r="O90" s="39">
        <v>2547900</v>
      </c>
      <c r="P90" s="40">
        <v>-4.2695377761277145E-3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1316</v>
      </c>
      <c r="F91" s="37">
        <v>1318.05</v>
      </c>
      <c r="G91" s="38">
        <v>1303.3</v>
      </c>
      <c r="H91" s="38">
        <v>1290.5999999999999</v>
      </c>
      <c r="I91" s="38">
        <v>1275.8499999999999</v>
      </c>
      <c r="J91" s="38">
        <v>1330.75</v>
      </c>
      <c r="K91" s="38">
        <v>1345.5</v>
      </c>
      <c r="L91" s="38">
        <v>1358.2</v>
      </c>
      <c r="M91" s="28">
        <v>1332.8</v>
      </c>
      <c r="N91" s="28">
        <v>1305.3499999999999</v>
      </c>
      <c r="O91" s="39">
        <v>4826000</v>
      </c>
      <c r="P91" s="40">
        <v>4.3704474505723203E-3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1083.3499999999999</v>
      </c>
      <c r="F92" s="37">
        <v>1089.3666666666666</v>
      </c>
      <c r="G92" s="38">
        <v>1073.333333333333</v>
      </c>
      <c r="H92" s="38">
        <v>1063.3166666666664</v>
      </c>
      <c r="I92" s="38">
        <v>1047.2833333333328</v>
      </c>
      <c r="J92" s="38">
        <v>1099.3833333333332</v>
      </c>
      <c r="K92" s="38">
        <v>1115.4166666666665</v>
      </c>
      <c r="L92" s="38">
        <v>1125.4333333333334</v>
      </c>
      <c r="M92" s="28">
        <v>1105.4000000000001</v>
      </c>
      <c r="N92" s="28">
        <v>1079.3499999999999</v>
      </c>
      <c r="O92" s="39">
        <v>22546300</v>
      </c>
      <c r="P92" s="40">
        <v>-9.0148298566242076E-3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2231.6999999999998</v>
      </c>
      <c r="F93" s="37">
        <v>2244.2166666666667</v>
      </c>
      <c r="G93" s="38">
        <v>2209.4333333333334</v>
      </c>
      <c r="H93" s="38">
        <v>2187.1666666666665</v>
      </c>
      <c r="I93" s="38">
        <v>2152.3833333333332</v>
      </c>
      <c r="J93" s="38">
        <v>2266.4833333333336</v>
      </c>
      <c r="K93" s="38">
        <v>2301.2666666666673</v>
      </c>
      <c r="L93" s="38">
        <v>2323.5333333333338</v>
      </c>
      <c r="M93" s="28">
        <v>2279</v>
      </c>
      <c r="N93" s="28">
        <v>2221.9499999999998</v>
      </c>
      <c r="O93" s="39">
        <v>20262600</v>
      </c>
      <c r="P93" s="40">
        <v>-9.7787681977451659E-3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2037.85</v>
      </c>
      <c r="F94" s="37">
        <v>2049.3166666666666</v>
      </c>
      <c r="G94" s="38">
        <v>2019.7333333333331</v>
      </c>
      <c r="H94" s="38">
        <v>2001.6166666666666</v>
      </c>
      <c r="I94" s="38">
        <v>1972.0333333333331</v>
      </c>
      <c r="J94" s="38">
        <v>2067.4333333333334</v>
      </c>
      <c r="K94" s="38">
        <v>2097.0166666666673</v>
      </c>
      <c r="L94" s="38">
        <v>2115.1333333333332</v>
      </c>
      <c r="M94" s="28">
        <v>2078.9</v>
      </c>
      <c r="N94" s="28">
        <v>2031.2</v>
      </c>
      <c r="O94" s="39">
        <v>3595400</v>
      </c>
      <c r="P94" s="40">
        <v>3.4468868684543678E-2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1373.3</v>
      </c>
      <c r="F95" s="37">
        <v>1377.8500000000001</v>
      </c>
      <c r="G95" s="38">
        <v>1360.0000000000002</v>
      </c>
      <c r="H95" s="38">
        <v>1346.7</v>
      </c>
      <c r="I95" s="38">
        <v>1328.8500000000001</v>
      </c>
      <c r="J95" s="38">
        <v>1391.1500000000003</v>
      </c>
      <c r="K95" s="38">
        <v>1409.0000000000002</v>
      </c>
      <c r="L95" s="38">
        <v>1422.3000000000004</v>
      </c>
      <c r="M95" s="28">
        <v>1395.7</v>
      </c>
      <c r="N95" s="28">
        <v>1364.55</v>
      </c>
      <c r="O95" s="39">
        <v>83930000</v>
      </c>
      <c r="P95" s="40">
        <v>-3.1291032734731741E-3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583.29999999999995</v>
      </c>
      <c r="F96" s="37">
        <v>584.16666666666663</v>
      </c>
      <c r="G96" s="38">
        <v>573.13333333333321</v>
      </c>
      <c r="H96" s="38">
        <v>562.96666666666658</v>
      </c>
      <c r="I96" s="38">
        <v>551.93333333333317</v>
      </c>
      <c r="J96" s="38">
        <v>594.33333333333326</v>
      </c>
      <c r="K96" s="38">
        <v>605.36666666666679</v>
      </c>
      <c r="L96" s="38">
        <v>615.5333333333333</v>
      </c>
      <c r="M96" s="28">
        <v>595.20000000000005</v>
      </c>
      <c r="N96" s="28">
        <v>574</v>
      </c>
      <c r="O96" s="39">
        <v>23174800</v>
      </c>
      <c r="P96" s="40">
        <v>-3.6847398738228031E-2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2511.3000000000002</v>
      </c>
      <c r="F97" s="37">
        <v>2524.4333333333334</v>
      </c>
      <c r="G97" s="38">
        <v>2486.8666666666668</v>
      </c>
      <c r="H97" s="38">
        <v>2462.4333333333334</v>
      </c>
      <c r="I97" s="38">
        <v>2424.8666666666668</v>
      </c>
      <c r="J97" s="38">
        <v>2548.8666666666668</v>
      </c>
      <c r="K97" s="38">
        <v>2586.4333333333334</v>
      </c>
      <c r="L97" s="38">
        <v>2610.8666666666668</v>
      </c>
      <c r="M97" s="28">
        <v>2562</v>
      </c>
      <c r="N97" s="28">
        <v>2500</v>
      </c>
      <c r="O97" s="39">
        <v>3575700</v>
      </c>
      <c r="P97" s="40">
        <v>6.8393689494442453E-2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484.95</v>
      </c>
      <c r="F98" s="37">
        <v>488.51666666666665</v>
      </c>
      <c r="G98" s="38">
        <v>478.38333333333333</v>
      </c>
      <c r="H98" s="38">
        <v>471.81666666666666</v>
      </c>
      <c r="I98" s="38">
        <v>461.68333333333334</v>
      </c>
      <c r="J98" s="38">
        <v>495.08333333333331</v>
      </c>
      <c r="K98" s="38">
        <v>505.21666666666664</v>
      </c>
      <c r="L98" s="38">
        <v>511.7833333333333</v>
      </c>
      <c r="M98" s="28">
        <v>498.65</v>
      </c>
      <c r="N98" s="28">
        <v>481.95</v>
      </c>
      <c r="O98" s="39">
        <v>38077575</v>
      </c>
      <c r="P98" s="40">
        <v>1.6472006198524982E-2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113.8</v>
      </c>
      <c r="F99" s="37">
        <v>114.28333333333335</v>
      </c>
      <c r="G99" s="38">
        <v>112.91666666666669</v>
      </c>
      <c r="H99" s="38">
        <v>112.03333333333335</v>
      </c>
      <c r="I99" s="38">
        <v>110.66666666666669</v>
      </c>
      <c r="J99" s="38">
        <v>115.16666666666669</v>
      </c>
      <c r="K99" s="38">
        <v>116.53333333333333</v>
      </c>
      <c r="L99" s="38">
        <v>117.41666666666669</v>
      </c>
      <c r="M99" s="28">
        <v>115.65</v>
      </c>
      <c r="N99" s="28">
        <v>113.4</v>
      </c>
      <c r="O99" s="39">
        <v>16185200</v>
      </c>
      <c r="P99" s="40">
        <v>5.3163211057947904E-4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271.25</v>
      </c>
      <c r="F100" s="37">
        <v>276.06666666666666</v>
      </c>
      <c r="G100" s="38">
        <v>265.63333333333333</v>
      </c>
      <c r="H100" s="38">
        <v>260.01666666666665</v>
      </c>
      <c r="I100" s="38">
        <v>249.58333333333331</v>
      </c>
      <c r="J100" s="38">
        <v>281.68333333333334</v>
      </c>
      <c r="K100" s="38">
        <v>292.11666666666662</v>
      </c>
      <c r="L100" s="38">
        <v>297.73333333333335</v>
      </c>
      <c r="M100" s="28">
        <v>286.5</v>
      </c>
      <c r="N100" s="28">
        <v>270.45</v>
      </c>
      <c r="O100" s="39">
        <v>13805100</v>
      </c>
      <c r="P100" s="40">
        <v>9.277536517962889E-3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2244.85</v>
      </c>
      <c r="F101" s="37">
        <v>2256.8666666666668</v>
      </c>
      <c r="G101" s="38">
        <v>2220.7333333333336</v>
      </c>
      <c r="H101" s="38">
        <v>2196.6166666666668</v>
      </c>
      <c r="I101" s="38">
        <v>2160.4833333333336</v>
      </c>
      <c r="J101" s="38">
        <v>2280.9833333333336</v>
      </c>
      <c r="K101" s="38">
        <v>2317.1166666666668</v>
      </c>
      <c r="L101" s="38">
        <v>2341.2333333333336</v>
      </c>
      <c r="M101" s="28">
        <v>2293</v>
      </c>
      <c r="N101" s="28">
        <v>2232.75</v>
      </c>
      <c r="O101" s="39">
        <v>11508000</v>
      </c>
      <c r="P101" s="40">
        <v>-6.9379724552138342E-3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39877.65</v>
      </c>
      <c r="F102" s="37">
        <v>40043.01666666667</v>
      </c>
      <c r="G102" s="38">
        <v>39034.683333333342</v>
      </c>
      <c r="H102" s="38">
        <v>38191.716666666674</v>
      </c>
      <c r="I102" s="38">
        <v>37183.383333333346</v>
      </c>
      <c r="J102" s="38">
        <v>40885.983333333337</v>
      </c>
      <c r="K102" s="38">
        <v>41894.316666666666</v>
      </c>
      <c r="L102" s="38">
        <v>42737.283333333333</v>
      </c>
      <c r="M102" s="28">
        <v>41051.35</v>
      </c>
      <c r="N102" s="28">
        <v>39200.050000000003</v>
      </c>
      <c r="O102" s="39">
        <v>5205</v>
      </c>
      <c r="P102" s="40">
        <v>4.5180722891566265E-2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153.65</v>
      </c>
      <c r="F103" s="37">
        <v>155.91666666666666</v>
      </c>
      <c r="G103" s="38">
        <v>150.48333333333332</v>
      </c>
      <c r="H103" s="38">
        <v>147.31666666666666</v>
      </c>
      <c r="I103" s="38">
        <v>141.88333333333333</v>
      </c>
      <c r="J103" s="38">
        <v>159.08333333333331</v>
      </c>
      <c r="K103" s="38">
        <v>164.51666666666665</v>
      </c>
      <c r="L103" s="38">
        <v>167.68333333333331</v>
      </c>
      <c r="M103" s="28">
        <v>161.35</v>
      </c>
      <c r="N103" s="28">
        <v>152.75</v>
      </c>
      <c r="O103" s="39">
        <v>37682800</v>
      </c>
      <c r="P103" s="40">
        <v>7.688131931018069E-3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746.95</v>
      </c>
      <c r="F104" s="37">
        <v>751.21666666666658</v>
      </c>
      <c r="G104" s="38">
        <v>739.53333333333319</v>
      </c>
      <c r="H104" s="38">
        <v>732.11666666666656</v>
      </c>
      <c r="I104" s="38">
        <v>720.43333333333317</v>
      </c>
      <c r="J104" s="38">
        <v>758.63333333333321</v>
      </c>
      <c r="K104" s="38">
        <v>770.31666666666661</v>
      </c>
      <c r="L104" s="38">
        <v>777.73333333333323</v>
      </c>
      <c r="M104" s="28">
        <v>762.9</v>
      </c>
      <c r="N104" s="28">
        <v>743.8</v>
      </c>
      <c r="O104" s="39">
        <v>112110625</v>
      </c>
      <c r="P104" s="40">
        <v>-1.418242491657397E-2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1286.95</v>
      </c>
      <c r="F105" s="37">
        <v>1303.6499999999999</v>
      </c>
      <c r="G105" s="38">
        <v>1264.2999999999997</v>
      </c>
      <c r="H105" s="38">
        <v>1241.6499999999999</v>
      </c>
      <c r="I105" s="38">
        <v>1202.2999999999997</v>
      </c>
      <c r="J105" s="38">
        <v>1326.2999999999997</v>
      </c>
      <c r="K105" s="38">
        <v>1365.6499999999996</v>
      </c>
      <c r="L105" s="38">
        <v>1388.2999999999997</v>
      </c>
      <c r="M105" s="28">
        <v>1343</v>
      </c>
      <c r="N105" s="28">
        <v>1281</v>
      </c>
      <c r="O105" s="39">
        <v>3150525</v>
      </c>
      <c r="P105" s="40">
        <v>9.078869923484402E-2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528.95000000000005</v>
      </c>
      <c r="F106" s="37">
        <v>532.11666666666667</v>
      </c>
      <c r="G106" s="38">
        <v>523.23333333333335</v>
      </c>
      <c r="H106" s="38">
        <v>517.51666666666665</v>
      </c>
      <c r="I106" s="38">
        <v>508.63333333333333</v>
      </c>
      <c r="J106" s="38">
        <v>537.83333333333337</v>
      </c>
      <c r="K106" s="38">
        <v>546.71666666666681</v>
      </c>
      <c r="L106" s="38">
        <v>552.43333333333339</v>
      </c>
      <c r="M106" s="28">
        <v>541</v>
      </c>
      <c r="N106" s="28">
        <v>526.4</v>
      </c>
      <c r="O106" s="39">
        <v>5583750</v>
      </c>
      <c r="P106" s="40">
        <v>2.7038212167195475E-2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9.5500000000000007</v>
      </c>
      <c r="F107" s="37">
        <v>9.6166666666666654</v>
      </c>
      <c r="G107" s="38">
        <v>9.3833333333333311</v>
      </c>
      <c r="H107" s="38">
        <v>9.216666666666665</v>
      </c>
      <c r="I107" s="38">
        <v>8.9833333333333307</v>
      </c>
      <c r="J107" s="38">
        <v>9.7833333333333314</v>
      </c>
      <c r="K107" s="38">
        <v>10.016666666666666</v>
      </c>
      <c r="L107" s="38">
        <v>10.183333333333332</v>
      </c>
      <c r="M107" s="28">
        <v>9.85</v>
      </c>
      <c r="N107" s="28">
        <v>9.4499999999999993</v>
      </c>
      <c r="O107" s="39">
        <v>779100000</v>
      </c>
      <c r="P107" s="40">
        <v>1.2831012831012831E-2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57.3</v>
      </c>
      <c r="F108" s="37">
        <v>57.65</v>
      </c>
      <c r="G108" s="38">
        <v>56.65</v>
      </c>
      <c r="H108" s="38">
        <v>56</v>
      </c>
      <c r="I108" s="38">
        <v>55</v>
      </c>
      <c r="J108" s="38">
        <v>58.3</v>
      </c>
      <c r="K108" s="38">
        <v>59.3</v>
      </c>
      <c r="L108" s="38">
        <v>59.949999999999996</v>
      </c>
      <c r="M108" s="28">
        <v>58.65</v>
      </c>
      <c r="N108" s="28">
        <v>57</v>
      </c>
      <c r="O108" s="39">
        <v>108720000</v>
      </c>
      <c r="P108" s="40">
        <v>-1.839249586168843E-4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39.65</v>
      </c>
      <c r="F109" s="37">
        <v>39.966666666666669</v>
      </c>
      <c r="G109" s="38">
        <v>39.183333333333337</v>
      </c>
      <c r="H109" s="38">
        <v>38.716666666666669</v>
      </c>
      <c r="I109" s="38">
        <v>37.933333333333337</v>
      </c>
      <c r="J109" s="38">
        <v>40.433333333333337</v>
      </c>
      <c r="K109" s="38">
        <v>41.216666666666669</v>
      </c>
      <c r="L109" s="38">
        <v>41.683333333333337</v>
      </c>
      <c r="M109" s="28">
        <v>40.75</v>
      </c>
      <c r="N109" s="28">
        <v>39.5</v>
      </c>
      <c r="O109" s="39">
        <v>224191200</v>
      </c>
      <c r="P109" s="40">
        <v>1.8271006070350662E-2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215.1</v>
      </c>
      <c r="F110" s="37">
        <v>214.83333333333334</v>
      </c>
      <c r="G110" s="38">
        <v>211.86666666666667</v>
      </c>
      <c r="H110" s="38">
        <v>208.63333333333333</v>
      </c>
      <c r="I110" s="38">
        <v>205.66666666666666</v>
      </c>
      <c r="J110" s="38">
        <v>218.06666666666669</v>
      </c>
      <c r="K110" s="38">
        <v>221.03333333333333</v>
      </c>
      <c r="L110" s="38">
        <v>224.26666666666671</v>
      </c>
      <c r="M110" s="28">
        <v>217.8</v>
      </c>
      <c r="N110" s="28">
        <v>211.6</v>
      </c>
      <c r="O110" s="39">
        <v>48911250</v>
      </c>
      <c r="P110" s="40">
        <v>1.9382571316920671E-2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349.65</v>
      </c>
      <c r="F111" s="37">
        <v>355.76666666666665</v>
      </c>
      <c r="G111" s="38">
        <v>341.88333333333333</v>
      </c>
      <c r="H111" s="38">
        <v>334.11666666666667</v>
      </c>
      <c r="I111" s="38">
        <v>320.23333333333335</v>
      </c>
      <c r="J111" s="38">
        <v>363.5333333333333</v>
      </c>
      <c r="K111" s="38">
        <v>377.41666666666663</v>
      </c>
      <c r="L111" s="38">
        <v>385.18333333333328</v>
      </c>
      <c r="M111" s="28">
        <v>369.65</v>
      </c>
      <c r="N111" s="28">
        <v>348</v>
      </c>
      <c r="O111" s="39">
        <v>14944875</v>
      </c>
      <c r="P111" s="40">
        <v>8.3433014354066984E-2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257.05</v>
      </c>
      <c r="F112" s="37">
        <v>255.55000000000004</v>
      </c>
      <c r="G112" s="38">
        <v>249.4500000000001</v>
      </c>
      <c r="H112" s="38">
        <v>241.85000000000005</v>
      </c>
      <c r="I112" s="38">
        <v>235.75000000000011</v>
      </c>
      <c r="J112" s="38">
        <v>263.15000000000009</v>
      </c>
      <c r="K112" s="38">
        <v>269.25000000000006</v>
      </c>
      <c r="L112" s="38">
        <v>276.85000000000008</v>
      </c>
      <c r="M112" s="28">
        <v>261.64999999999998</v>
      </c>
      <c r="N112" s="28">
        <v>247.95</v>
      </c>
      <c r="O112" s="39">
        <v>23110412</v>
      </c>
      <c r="P112" s="40">
        <v>-1.3223424351708741E-2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207.25</v>
      </c>
      <c r="F113" s="37">
        <v>209.08333333333334</v>
      </c>
      <c r="G113" s="38">
        <v>204.86666666666667</v>
      </c>
      <c r="H113" s="38">
        <v>202.48333333333332</v>
      </c>
      <c r="I113" s="38">
        <v>198.26666666666665</v>
      </c>
      <c r="J113" s="38">
        <v>211.4666666666667</v>
      </c>
      <c r="K113" s="38">
        <v>215.68333333333334</v>
      </c>
      <c r="L113" s="38">
        <v>218.06666666666672</v>
      </c>
      <c r="M113" s="28">
        <v>213.3</v>
      </c>
      <c r="N113" s="28">
        <v>206.7</v>
      </c>
      <c r="O113" s="39">
        <v>14038900</v>
      </c>
      <c r="P113" s="40">
        <v>7.7019150707743544E-3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4621.8500000000004</v>
      </c>
      <c r="F114" s="37">
        <v>4653.9666666666672</v>
      </c>
      <c r="G114" s="38">
        <v>4447.9333333333343</v>
      </c>
      <c r="H114" s="38">
        <v>4274.0166666666673</v>
      </c>
      <c r="I114" s="38">
        <v>4067.9833333333345</v>
      </c>
      <c r="J114" s="38">
        <v>4827.8833333333341</v>
      </c>
      <c r="K114" s="38">
        <v>5033.916666666667</v>
      </c>
      <c r="L114" s="38">
        <v>5207.8333333333339</v>
      </c>
      <c r="M114" s="28">
        <v>4860</v>
      </c>
      <c r="N114" s="28">
        <v>4480.05</v>
      </c>
      <c r="O114" s="39">
        <v>289800</v>
      </c>
      <c r="P114" s="40">
        <v>0.11967545638945233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1860.65</v>
      </c>
      <c r="F115" s="37">
        <v>1866.7166666666665</v>
      </c>
      <c r="G115" s="38">
        <v>1844.583333333333</v>
      </c>
      <c r="H115" s="38">
        <v>1828.5166666666667</v>
      </c>
      <c r="I115" s="38">
        <v>1806.3833333333332</v>
      </c>
      <c r="J115" s="38">
        <v>1882.7833333333328</v>
      </c>
      <c r="K115" s="38">
        <v>1904.9166666666665</v>
      </c>
      <c r="L115" s="38">
        <v>1920.9833333333327</v>
      </c>
      <c r="M115" s="28">
        <v>1888.85</v>
      </c>
      <c r="N115" s="28">
        <v>1850.65</v>
      </c>
      <c r="O115" s="39">
        <v>2412050</v>
      </c>
      <c r="P115" s="40">
        <v>-4.2109608834761071E-3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981.9</v>
      </c>
      <c r="F116" s="37">
        <v>991.19999999999993</v>
      </c>
      <c r="G116" s="38">
        <v>968.94999999999982</v>
      </c>
      <c r="H116" s="38">
        <v>955.99999999999989</v>
      </c>
      <c r="I116" s="38">
        <v>933.74999999999977</v>
      </c>
      <c r="J116" s="38">
        <v>1004.1499999999999</v>
      </c>
      <c r="K116" s="38">
        <v>1026.4000000000001</v>
      </c>
      <c r="L116" s="38">
        <v>1039.3499999999999</v>
      </c>
      <c r="M116" s="28">
        <v>1013.45</v>
      </c>
      <c r="N116" s="28">
        <v>978.25</v>
      </c>
      <c r="O116" s="39">
        <v>26055900</v>
      </c>
      <c r="P116" s="40">
        <v>1.4528347573420043E-3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208.55</v>
      </c>
      <c r="F117" s="37">
        <v>210.30000000000004</v>
      </c>
      <c r="G117" s="38">
        <v>206.20000000000007</v>
      </c>
      <c r="H117" s="38">
        <v>203.85000000000002</v>
      </c>
      <c r="I117" s="38">
        <v>199.75000000000006</v>
      </c>
      <c r="J117" s="38">
        <v>212.65000000000009</v>
      </c>
      <c r="K117" s="38">
        <v>216.75000000000006</v>
      </c>
      <c r="L117" s="38">
        <v>219.10000000000011</v>
      </c>
      <c r="M117" s="28">
        <v>214.4</v>
      </c>
      <c r="N117" s="28">
        <v>207.95</v>
      </c>
      <c r="O117" s="39">
        <v>12821200</v>
      </c>
      <c r="P117" s="40">
        <v>8.7431693989071038E-4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1572.9</v>
      </c>
      <c r="F118" s="37">
        <v>1580.5333333333335</v>
      </c>
      <c r="G118" s="38">
        <v>1559.9666666666672</v>
      </c>
      <c r="H118" s="38">
        <v>1547.0333333333335</v>
      </c>
      <c r="I118" s="38">
        <v>1526.4666666666672</v>
      </c>
      <c r="J118" s="38">
        <v>1593.4666666666672</v>
      </c>
      <c r="K118" s="38">
        <v>1614.0333333333333</v>
      </c>
      <c r="L118" s="38">
        <v>1626.9666666666672</v>
      </c>
      <c r="M118" s="28">
        <v>1601.1</v>
      </c>
      <c r="N118" s="28">
        <v>1567.6</v>
      </c>
      <c r="O118" s="39">
        <v>41362200</v>
      </c>
      <c r="P118" s="40">
        <v>9.1418115279048497E-3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794.3</v>
      </c>
      <c r="F119" s="37">
        <v>802.83333333333337</v>
      </c>
      <c r="G119" s="38">
        <v>780.81666666666672</v>
      </c>
      <c r="H119" s="38">
        <v>767.33333333333337</v>
      </c>
      <c r="I119" s="38">
        <v>745.31666666666672</v>
      </c>
      <c r="J119" s="38">
        <v>816.31666666666672</v>
      </c>
      <c r="K119" s="38">
        <v>838.33333333333337</v>
      </c>
      <c r="L119" s="38">
        <v>851.81666666666672</v>
      </c>
      <c r="M119" s="28">
        <v>824.85</v>
      </c>
      <c r="N119" s="28">
        <v>789.35</v>
      </c>
      <c r="O119" s="39">
        <v>1478250</v>
      </c>
      <c r="P119" s="40">
        <v>-4.0424456796361802E-3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126.6</v>
      </c>
      <c r="F120" s="37">
        <v>128.13333333333333</v>
      </c>
      <c r="G120" s="38">
        <v>124.66666666666666</v>
      </c>
      <c r="H120" s="38">
        <v>122.73333333333333</v>
      </c>
      <c r="I120" s="38">
        <v>119.26666666666667</v>
      </c>
      <c r="J120" s="38">
        <v>130.06666666666666</v>
      </c>
      <c r="K120" s="38">
        <v>133.53333333333336</v>
      </c>
      <c r="L120" s="38">
        <v>135.46666666666664</v>
      </c>
      <c r="M120" s="28">
        <v>131.6</v>
      </c>
      <c r="N120" s="28">
        <v>126.2</v>
      </c>
      <c r="O120" s="39">
        <v>54197000</v>
      </c>
      <c r="P120" s="40">
        <v>-1.9404915912031046E-2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1005.05</v>
      </c>
      <c r="F121" s="37">
        <v>1013.75</v>
      </c>
      <c r="G121" s="38">
        <v>992.34999999999991</v>
      </c>
      <c r="H121" s="38">
        <v>979.64999999999986</v>
      </c>
      <c r="I121" s="38">
        <v>958.24999999999977</v>
      </c>
      <c r="J121" s="38">
        <v>1026.45</v>
      </c>
      <c r="K121" s="38">
        <v>1047.8500000000001</v>
      </c>
      <c r="L121" s="38">
        <v>1060.5500000000002</v>
      </c>
      <c r="M121" s="28">
        <v>1035.1500000000001</v>
      </c>
      <c r="N121" s="28">
        <v>1001.05</v>
      </c>
      <c r="O121" s="39">
        <v>648900</v>
      </c>
      <c r="P121" s="40">
        <v>-2.2372881355932205E-2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727.25</v>
      </c>
      <c r="F122" s="37">
        <v>733.63333333333333</v>
      </c>
      <c r="G122" s="38">
        <v>716.4666666666667</v>
      </c>
      <c r="H122" s="38">
        <v>705.68333333333339</v>
      </c>
      <c r="I122" s="38">
        <v>688.51666666666677</v>
      </c>
      <c r="J122" s="38">
        <v>744.41666666666663</v>
      </c>
      <c r="K122" s="38">
        <v>761.58333333333337</v>
      </c>
      <c r="L122" s="38">
        <v>772.36666666666656</v>
      </c>
      <c r="M122" s="28">
        <v>750.8</v>
      </c>
      <c r="N122" s="28">
        <v>722.85</v>
      </c>
      <c r="O122" s="39">
        <v>13553750</v>
      </c>
      <c r="P122" s="40">
        <v>2.0892374612799049E-2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259.2</v>
      </c>
      <c r="F123" s="37">
        <v>260.06666666666666</v>
      </c>
      <c r="G123" s="38">
        <v>257.38333333333333</v>
      </c>
      <c r="H123" s="38">
        <v>255.56666666666666</v>
      </c>
      <c r="I123" s="38">
        <v>252.88333333333333</v>
      </c>
      <c r="J123" s="38">
        <v>261.88333333333333</v>
      </c>
      <c r="K123" s="38">
        <v>264.56666666666661</v>
      </c>
      <c r="L123" s="38">
        <v>266.38333333333333</v>
      </c>
      <c r="M123" s="28">
        <v>262.75</v>
      </c>
      <c r="N123" s="28">
        <v>258.25</v>
      </c>
      <c r="O123" s="39">
        <v>105136000</v>
      </c>
      <c r="P123" s="40">
        <v>-1.5195259079167299E-3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540.85</v>
      </c>
      <c r="F124" s="37">
        <v>544.76666666666677</v>
      </c>
      <c r="G124" s="38">
        <v>535.08333333333348</v>
      </c>
      <c r="H124" s="38">
        <v>529.31666666666672</v>
      </c>
      <c r="I124" s="38">
        <v>519.63333333333344</v>
      </c>
      <c r="J124" s="38">
        <v>550.53333333333353</v>
      </c>
      <c r="K124" s="38">
        <v>560.2166666666667</v>
      </c>
      <c r="L124" s="38">
        <v>565.98333333333358</v>
      </c>
      <c r="M124" s="28">
        <v>554.45000000000005</v>
      </c>
      <c r="N124" s="28">
        <v>539</v>
      </c>
      <c r="O124" s="39">
        <v>31278750</v>
      </c>
      <c r="P124" s="40">
        <v>-5.287009063444109E-3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2641.2</v>
      </c>
      <c r="F125" s="37">
        <v>2651.2166666666667</v>
      </c>
      <c r="G125" s="38">
        <v>2610.8333333333335</v>
      </c>
      <c r="H125" s="38">
        <v>2580.4666666666667</v>
      </c>
      <c r="I125" s="38">
        <v>2540.0833333333335</v>
      </c>
      <c r="J125" s="38">
        <v>2681.5833333333335</v>
      </c>
      <c r="K125" s="38">
        <v>2721.9666666666667</v>
      </c>
      <c r="L125" s="38">
        <v>2752.3333333333335</v>
      </c>
      <c r="M125" s="28">
        <v>2691.6</v>
      </c>
      <c r="N125" s="28">
        <v>2620.85</v>
      </c>
      <c r="O125" s="39">
        <v>277200</v>
      </c>
      <c r="P125" s="40">
        <v>-1.431238332296204E-2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729.5</v>
      </c>
      <c r="F126" s="37">
        <v>732.36666666666667</v>
      </c>
      <c r="G126" s="38">
        <v>723.13333333333333</v>
      </c>
      <c r="H126" s="38">
        <v>716.76666666666665</v>
      </c>
      <c r="I126" s="38">
        <v>707.5333333333333</v>
      </c>
      <c r="J126" s="38">
        <v>738.73333333333335</v>
      </c>
      <c r="K126" s="38">
        <v>747.9666666666667</v>
      </c>
      <c r="L126" s="38">
        <v>754.33333333333337</v>
      </c>
      <c r="M126" s="28">
        <v>741.6</v>
      </c>
      <c r="N126" s="28">
        <v>726</v>
      </c>
      <c r="O126" s="39">
        <v>26600400</v>
      </c>
      <c r="P126" s="40">
        <v>1.5460729746444033E-2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547.04999999999995</v>
      </c>
      <c r="F127" s="37">
        <v>552.48333333333323</v>
      </c>
      <c r="G127" s="38">
        <v>539.96666666666647</v>
      </c>
      <c r="H127" s="38">
        <v>532.88333333333321</v>
      </c>
      <c r="I127" s="38">
        <v>520.36666666666645</v>
      </c>
      <c r="J127" s="38">
        <v>559.56666666666649</v>
      </c>
      <c r="K127" s="38">
        <v>572.08333333333314</v>
      </c>
      <c r="L127" s="38">
        <v>579.16666666666652</v>
      </c>
      <c r="M127" s="28">
        <v>565</v>
      </c>
      <c r="N127" s="28">
        <v>545.4</v>
      </c>
      <c r="O127" s="39">
        <v>9142500</v>
      </c>
      <c r="P127" s="40">
        <v>-1.5698587127158557E-3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1793.9</v>
      </c>
      <c r="F128" s="37">
        <v>1793.0666666666668</v>
      </c>
      <c r="G128" s="38">
        <v>1773.1833333333336</v>
      </c>
      <c r="H128" s="38">
        <v>1752.4666666666667</v>
      </c>
      <c r="I128" s="38">
        <v>1732.5833333333335</v>
      </c>
      <c r="J128" s="38">
        <v>1813.7833333333338</v>
      </c>
      <c r="K128" s="38">
        <v>1833.666666666667</v>
      </c>
      <c r="L128" s="38">
        <v>1854.3833333333339</v>
      </c>
      <c r="M128" s="28">
        <v>1812.95</v>
      </c>
      <c r="N128" s="28">
        <v>1772.35</v>
      </c>
      <c r="O128" s="39">
        <v>13545200</v>
      </c>
      <c r="P128" s="40">
        <v>-3.6915901140468131E-2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87.85</v>
      </c>
      <c r="F129" s="37">
        <v>88.766666666666652</v>
      </c>
      <c r="G129" s="38">
        <v>86.433333333333309</v>
      </c>
      <c r="H129" s="38">
        <v>85.016666666666652</v>
      </c>
      <c r="I129" s="38">
        <v>82.683333333333309</v>
      </c>
      <c r="J129" s="38">
        <v>90.183333333333309</v>
      </c>
      <c r="K129" s="38">
        <v>92.516666666666652</v>
      </c>
      <c r="L129" s="38">
        <v>93.933333333333309</v>
      </c>
      <c r="M129" s="28">
        <v>91.1</v>
      </c>
      <c r="N129" s="28">
        <v>87.35</v>
      </c>
      <c r="O129" s="39">
        <v>57666888</v>
      </c>
      <c r="P129" s="40">
        <v>3.5576923076923075E-2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2587.4499999999998</v>
      </c>
      <c r="F130" s="37">
        <v>2611.4333333333329</v>
      </c>
      <c r="G130" s="38">
        <v>2556.016666666666</v>
      </c>
      <c r="H130" s="38">
        <v>2524.583333333333</v>
      </c>
      <c r="I130" s="38">
        <v>2469.1666666666661</v>
      </c>
      <c r="J130" s="38">
        <v>2642.8666666666659</v>
      </c>
      <c r="K130" s="38">
        <v>2698.2833333333328</v>
      </c>
      <c r="L130" s="38">
        <v>2729.7166666666658</v>
      </c>
      <c r="M130" s="28">
        <v>2666.85</v>
      </c>
      <c r="N130" s="28">
        <v>2580</v>
      </c>
      <c r="O130" s="39">
        <v>679375</v>
      </c>
      <c r="P130" s="40">
        <v>-3.1181217901687453E-3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584</v>
      </c>
      <c r="F131" s="37">
        <v>576.33333333333337</v>
      </c>
      <c r="G131" s="38">
        <v>564.66666666666674</v>
      </c>
      <c r="H131" s="38">
        <v>545.33333333333337</v>
      </c>
      <c r="I131" s="38">
        <v>533.66666666666674</v>
      </c>
      <c r="J131" s="38">
        <v>595.66666666666674</v>
      </c>
      <c r="K131" s="38">
        <v>607.33333333333348</v>
      </c>
      <c r="L131" s="38">
        <v>626.66666666666674</v>
      </c>
      <c r="M131" s="28">
        <v>588</v>
      </c>
      <c r="N131" s="28">
        <v>557</v>
      </c>
      <c r="O131" s="39">
        <v>8267400</v>
      </c>
      <c r="P131" s="40">
        <v>9.0070298769771521E-3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380.5</v>
      </c>
      <c r="F132" s="37">
        <v>384.76666666666665</v>
      </c>
      <c r="G132" s="38">
        <v>374.93333333333328</v>
      </c>
      <c r="H132" s="38">
        <v>369.36666666666662</v>
      </c>
      <c r="I132" s="38">
        <v>359.53333333333325</v>
      </c>
      <c r="J132" s="38">
        <v>390.33333333333331</v>
      </c>
      <c r="K132" s="38">
        <v>400.16666666666669</v>
      </c>
      <c r="L132" s="38">
        <v>405.73333333333335</v>
      </c>
      <c r="M132" s="28">
        <v>394.6</v>
      </c>
      <c r="N132" s="28">
        <v>379.2</v>
      </c>
      <c r="O132" s="39">
        <v>19878000</v>
      </c>
      <c r="P132" s="40">
        <v>-7.6876996805111822E-3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1701.8</v>
      </c>
      <c r="F133" s="37">
        <v>1717.2833333333335</v>
      </c>
      <c r="G133" s="38">
        <v>1679.5666666666671</v>
      </c>
      <c r="H133" s="38">
        <v>1657.3333333333335</v>
      </c>
      <c r="I133" s="38">
        <v>1619.616666666667</v>
      </c>
      <c r="J133" s="38">
        <v>1739.5166666666671</v>
      </c>
      <c r="K133" s="38">
        <v>1777.2333333333338</v>
      </c>
      <c r="L133" s="38">
        <v>1799.4666666666672</v>
      </c>
      <c r="M133" s="28">
        <v>1755</v>
      </c>
      <c r="N133" s="28">
        <v>1695.05</v>
      </c>
      <c r="O133" s="39">
        <v>13192725</v>
      </c>
      <c r="P133" s="40">
        <v>3.5279738526188577E-2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4852.3999999999996</v>
      </c>
      <c r="F134" s="37">
        <v>4880.8166666666666</v>
      </c>
      <c r="G134" s="38">
        <v>4801.6333333333332</v>
      </c>
      <c r="H134" s="38">
        <v>4750.8666666666668</v>
      </c>
      <c r="I134" s="38">
        <v>4671.6833333333334</v>
      </c>
      <c r="J134" s="38">
        <v>4931.583333333333</v>
      </c>
      <c r="K134" s="38">
        <v>5010.7666666666655</v>
      </c>
      <c r="L134" s="38">
        <v>5061.5333333333328</v>
      </c>
      <c r="M134" s="28">
        <v>4960</v>
      </c>
      <c r="N134" s="28">
        <v>4830.05</v>
      </c>
      <c r="O134" s="39">
        <v>1644300</v>
      </c>
      <c r="P134" s="40">
        <v>-2.8880226789510986E-2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4094.8</v>
      </c>
      <c r="F135" s="37">
        <v>4118.4333333333334</v>
      </c>
      <c r="G135" s="38">
        <v>4056.3666666666668</v>
      </c>
      <c r="H135" s="38">
        <v>4017.9333333333334</v>
      </c>
      <c r="I135" s="38">
        <v>3955.8666666666668</v>
      </c>
      <c r="J135" s="38">
        <v>4156.8666666666668</v>
      </c>
      <c r="K135" s="38">
        <v>4218.9333333333343</v>
      </c>
      <c r="L135" s="38">
        <v>4257.3666666666668</v>
      </c>
      <c r="M135" s="28">
        <v>4180.5</v>
      </c>
      <c r="N135" s="28">
        <v>4080</v>
      </c>
      <c r="O135" s="39">
        <v>921400</v>
      </c>
      <c r="P135" s="40">
        <v>-3.1532478452806392E-2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747.05</v>
      </c>
      <c r="F136" s="37">
        <v>754.4666666666667</v>
      </c>
      <c r="G136" s="38">
        <v>737.48333333333335</v>
      </c>
      <c r="H136" s="38">
        <v>727.91666666666663</v>
      </c>
      <c r="I136" s="38">
        <v>710.93333333333328</v>
      </c>
      <c r="J136" s="38">
        <v>764.03333333333342</v>
      </c>
      <c r="K136" s="38">
        <v>781.01666666666677</v>
      </c>
      <c r="L136" s="38">
        <v>790.58333333333348</v>
      </c>
      <c r="M136" s="28">
        <v>771.45</v>
      </c>
      <c r="N136" s="28">
        <v>744.9</v>
      </c>
      <c r="O136" s="39">
        <v>8063100</v>
      </c>
      <c r="P136" s="40">
        <v>1.5088282504012842E-2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926.05</v>
      </c>
      <c r="F137" s="37">
        <v>930.38333333333333</v>
      </c>
      <c r="G137" s="38">
        <v>917.56666666666661</v>
      </c>
      <c r="H137" s="38">
        <v>909.08333333333326</v>
      </c>
      <c r="I137" s="38">
        <v>896.26666666666654</v>
      </c>
      <c r="J137" s="38">
        <v>938.86666666666667</v>
      </c>
      <c r="K137" s="38">
        <v>951.68333333333351</v>
      </c>
      <c r="L137" s="38">
        <v>960.16666666666674</v>
      </c>
      <c r="M137" s="28">
        <v>943.2</v>
      </c>
      <c r="N137" s="28">
        <v>921.9</v>
      </c>
      <c r="O137" s="39">
        <v>10880100</v>
      </c>
      <c r="P137" s="40">
        <v>1.6546762589928057E-2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183.5</v>
      </c>
      <c r="F138" s="37">
        <v>186</v>
      </c>
      <c r="G138" s="38">
        <v>180.1</v>
      </c>
      <c r="H138" s="38">
        <v>176.7</v>
      </c>
      <c r="I138" s="38">
        <v>170.79999999999998</v>
      </c>
      <c r="J138" s="38">
        <v>189.4</v>
      </c>
      <c r="K138" s="38">
        <v>195.29999999999998</v>
      </c>
      <c r="L138" s="38">
        <v>198.70000000000002</v>
      </c>
      <c r="M138" s="28">
        <v>191.9</v>
      </c>
      <c r="N138" s="28">
        <v>182.6</v>
      </c>
      <c r="O138" s="39">
        <v>31136000</v>
      </c>
      <c r="P138" s="40">
        <v>2.2595901208617972E-2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115.3</v>
      </c>
      <c r="F139" s="37">
        <v>116.23333333333333</v>
      </c>
      <c r="G139" s="38">
        <v>113.76666666666667</v>
      </c>
      <c r="H139" s="38">
        <v>112.23333333333333</v>
      </c>
      <c r="I139" s="38">
        <v>109.76666666666667</v>
      </c>
      <c r="J139" s="38">
        <v>117.76666666666667</v>
      </c>
      <c r="K139" s="38">
        <v>120.23333333333333</v>
      </c>
      <c r="L139" s="38">
        <v>121.76666666666667</v>
      </c>
      <c r="M139" s="28">
        <v>118.7</v>
      </c>
      <c r="N139" s="28">
        <v>114.7</v>
      </c>
      <c r="O139" s="39">
        <v>29793000</v>
      </c>
      <c r="P139" s="40">
        <v>1.8157974377080602E-3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524.45000000000005</v>
      </c>
      <c r="F140" s="37">
        <v>529.93333333333339</v>
      </c>
      <c r="G140" s="38">
        <v>516.61666666666679</v>
      </c>
      <c r="H140" s="38">
        <v>508.78333333333342</v>
      </c>
      <c r="I140" s="38">
        <v>495.46666666666681</v>
      </c>
      <c r="J140" s="38">
        <v>537.76666666666677</v>
      </c>
      <c r="K140" s="38">
        <v>551.08333333333337</v>
      </c>
      <c r="L140" s="38">
        <v>558.91666666666674</v>
      </c>
      <c r="M140" s="28">
        <v>543.25</v>
      </c>
      <c r="N140" s="28">
        <v>522.1</v>
      </c>
      <c r="O140" s="39">
        <v>8517000</v>
      </c>
      <c r="P140" s="40">
        <v>3.1988367866230459E-2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7752.05</v>
      </c>
      <c r="F141" s="37">
        <v>7796.2833333333328</v>
      </c>
      <c r="G141" s="38">
        <v>7618.5666666666657</v>
      </c>
      <c r="H141" s="38">
        <v>7485.083333333333</v>
      </c>
      <c r="I141" s="38">
        <v>7307.3666666666659</v>
      </c>
      <c r="J141" s="38">
        <v>7929.7666666666655</v>
      </c>
      <c r="K141" s="38">
        <v>8107.4833333333327</v>
      </c>
      <c r="L141" s="38">
        <v>8240.9666666666653</v>
      </c>
      <c r="M141" s="28">
        <v>7974</v>
      </c>
      <c r="N141" s="28">
        <v>7662.8</v>
      </c>
      <c r="O141" s="39">
        <v>2891000</v>
      </c>
      <c r="P141" s="40">
        <v>8.7578060341584538E-2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866.5</v>
      </c>
      <c r="F142" s="37">
        <v>871.35</v>
      </c>
      <c r="G142" s="38">
        <v>858.7</v>
      </c>
      <c r="H142" s="38">
        <v>850.9</v>
      </c>
      <c r="I142" s="38">
        <v>838.25</v>
      </c>
      <c r="J142" s="38">
        <v>879.15000000000009</v>
      </c>
      <c r="K142" s="38">
        <v>891.8</v>
      </c>
      <c r="L142" s="38">
        <v>899.60000000000014</v>
      </c>
      <c r="M142" s="28">
        <v>884</v>
      </c>
      <c r="N142" s="28">
        <v>863.55</v>
      </c>
      <c r="O142" s="39">
        <v>13061250</v>
      </c>
      <c r="P142" s="40">
        <v>-1.1447492904446547E-2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1432.45</v>
      </c>
      <c r="F143" s="37">
        <v>1425.3</v>
      </c>
      <c r="G143" s="38">
        <v>1404.3</v>
      </c>
      <c r="H143" s="38">
        <v>1376.15</v>
      </c>
      <c r="I143" s="38">
        <v>1355.15</v>
      </c>
      <c r="J143" s="38">
        <v>1453.4499999999998</v>
      </c>
      <c r="K143" s="38">
        <v>1474.4499999999998</v>
      </c>
      <c r="L143" s="38">
        <v>1502.5999999999997</v>
      </c>
      <c r="M143" s="28">
        <v>1446.3</v>
      </c>
      <c r="N143" s="28">
        <v>1397.15</v>
      </c>
      <c r="O143" s="39">
        <v>2088800</v>
      </c>
      <c r="P143" s="40">
        <v>-5.3333333333333332E-3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2349.6</v>
      </c>
      <c r="F144" s="37">
        <v>2367.9666666666667</v>
      </c>
      <c r="G144" s="38">
        <v>2319.6333333333332</v>
      </c>
      <c r="H144" s="38">
        <v>2289.6666666666665</v>
      </c>
      <c r="I144" s="38">
        <v>2241.333333333333</v>
      </c>
      <c r="J144" s="38">
        <v>2397.9333333333334</v>
      </c>
      <c r="K144" s="38">
        <v>2446.2666666666664</v>
      </c>
      <c r="L144" s="38">
        <v>2476.2333333333336</v>
      </c>
      <c r="M144" s="28">
        <v>2416.3000000000002</v>
      </c>
      <c r="N144" s="28">
        <v>2338</v>
      </c>
      <c r="O144" s="39">
        <v>297000</v>
      </c>
      <c r="P144" s="40">
        <v>-1.9801980198019802E-2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757.3</v>
      </c>
      <c r="F145" s="37">
        <v>763.95000000000016</v>
      </c>
      <c r="G145" s="38">
        <v>745.5500000000003</v>
      </c>
      <c r="H145" s="38">
        <v>733.80000000000018</v>
      </c>
      <c r="I145" s="38">
        <v>715.40000000000032</v>
      </c>
      <c r="J145" s="38">
        <v>775.70000000000027</v>
      </c>
      <c r="K145" s="38">
        <v>794.10000000000014</v>
      </c>
      <c r="L145" s="38">
        <v>805.85000000000025</v>
      </c>
      <c r="M145" s="28">
        <v>782.35</v>
      </c>
      <c r="N145" s="28">
        <v>752.2</v>
      </c>
      <c r="O145" s="39">
        <v>1987700</v>
      </c>
      <c r="P145" s="40">
        <v>-1.6720257234726688E-2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769.85</v>
      </c>
      <c r="F146" s="37">
        <v>786.69999999999993</v>
      </c>
      <c r="G146" s="38">
        <v>750.64999999999986</v>
      </c>
      <c r="H146" s="38">
        <v>731.44999999999993</v>
      </c>
      <c r="I146" s="38">
        <v>695.39999999999986</v>
      </c>
      <c r="J146" s="38">
        <v>805.89999999999986</v>
      </c>
      <c r="K146" s="38">
        <v>841.94999999999982</v>
      </c>
      <c r="L146" s="38">
        <v>861.14999999999986</v>
      </c>
      <c r="M146" s="28">
        <v>822.75</v>
      </c>
      <c r="N146" s="28">
        <v>767.5</v>
      </c>
      <c r="O146" s="39">
        <v>2934000</v>
      </c>
      <c r="P146" s="40">
        <v>0.13404452690166976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3566.7</v>
      </c>
      <c r="F147" s="37">
        <v>3593.6666666666665</v>
      </c>
      <c r="G147" s="38">
        <v>3529.583333333333</v>
      </c>
      <c r="H147" s="38">
        <v>3492.4666666666667</v>
      </c>
      <c r="I147" s="38">
        <v>3428.3833333333332</v>
      </c>
      <c r="J147" s="38">
        <v>3630.7833333333328</v>
      </c>
      <c r="K147" s="38">
        <v>3694.8666666666659</v>
      </c>
      <c r="L147" s="38">
        <v>3731.9833333333327</v>
      </c>
      <c r="M147" s="28">
        <v>3657.75</v>
      </c>
      <c r="N147" s="28">
        <v>3556.55</v>
      </c>
      <c r="O147" s="39">
        <v>2818800</v>
      </c>
      <c r="P147" s="40">
        <v>3.5333872034085063E-2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138.30000000000001</v>
      </c>
      <c r="F148" s="37">
        <v>139.04999999999998</v>
      </c>
      <c r="G148" s="38">
        <v>135.64999999999998</v>
      </c>
      <c r="H148" s="38">
        <v>133</v>
      </c>
      <c r="I148" s="38">
        <v>129.6</v>
      </c>
      <c r="J148" s="38">
        <v>141.69999999999996</v>
      </c>
      <c r="K148" s="38">
        <v>145.1</v>
      </c>
      <c r="L148" s="38">
        <v>147.74999999999994</v>
      </c>
      <c r="M148" s="28">
        <v>142.44999999999999</v>
      </c>
      <c r="N148" s="28">
        <v>136.4</v>
      </c>
      <c r="O148" s="39">
        <v>28565500</v>
      </c>
      <c r="P148" s="40">
        <v>-8.9313609844741293E-2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2846.4</v>
      </c>
      <c r="F149" s="37">
        <v>2836.1666666666665</v>
      </c>
      <c r="G149" s="38">
        <v>2796.2833333333328</v>
      </c>
      <c r="H149" s="38">
        <v>2746.1666666666665</v>
      </c>
      <c r="I149" s="38">
        <v>2706.2833333333328</v>
      </c>
      <c r="J149" s="38">
        <v>2886.2833333333328</v>
      </c>
      <c r="K149" s="38">
        <v>2926.166666666667</v>
      </c>
      <c r="L149" s="38">
        <v>2976.2833333333328</v>
      </c>
      <c r="M149" s="28">
        <v>2876.05</v>
      </c>
      <c r="N149" s="28">
        <v>2786.05</v>
      </c>
      <c r="O149" s="39">
        <v>1716225</v>
      </c>
      <c r="P149" s="40">
        <v>-2.4858307646415431E-2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71677.3</v>
      </c>
      <c r="F150" s="37">
        <v>71687.099999999991</v>
      </c>
      <c r="G150" s="38">
        <v>71025.249999999985</v>
      </c>
      <c r="H150" s="38">
        <v>70373.2</v>
      </c>
      <c r="I150" s="38">
        <v>69711.349999999991</v>
      </c>
      <c r="J150" s="38">
        <v>72339.14999999998</v>
      </c>
      <c r="K150" s="38">
        <v>73000.999999999985</v>
      </c>
      <c r="L150" s="38">
        <v>73653.049999999974</v>
      </c>
      <c r="M150" s="28">
        <v>72348.95</v>
      </c>
      <c r="N150" s="28">
        <v>71035.05</v>
      </c>
      <c r="O150" s="39">
        <v>103940</v>
      </c>
      <c r="P150" s="40">
        <v>2.4443130297654249E-2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1267.25</v>
      </c>
      <c r="F151" s="37">
        <v>1276.3666666666666</v>
      </c>
      <c r="G151" s="38">
        <v>1255.0333333333331</v>
      </c>
      <c r="H151" s="38">
        <v>1242.8166666666666</v>
      </c>
      <c r="I151" s="38">
        <v>1221.4833333333331</v>
      </c>
      <c r="J151" s="38">
        <v>1288.583333333333</v>
      </c>
      <c r="K151" s="38">
        <v>1309.9166666666665</v>
      </c>
      <c r="L151" s="38">
        <v>1322.133333333333</v>
      </c>
      <c r="M151" s="28">
        <v>1297.7</v>
      </c>
      <c r="N151" s="28">
        <v>1264.1500000000001</v>
      </c>
      <c r="O151" s="39">
        <v>3331125</v>
      </c>
      <c r="P151" s="40">
        <v>1.4736120630568882E-2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317.3</v>
      </c>
      <c r="F152" s="37">
        <v>320.83333333333331</v>
      </c>
      <c r="G152" s="38">
        <v>312.76666666666665</v>
      </c>
      <c r="H152" s="38">
        <v>308.23333333333335</v>
      </c>
      <c r="I152" s="38">
        <v>300.16666666666669</v>
      </c>
      <c r="J152" s="38">
        <v>325.36666666666662</v>
      </c>
      <c r="K152" s="38">
        <v>333.43333333333334</v>
      </c>
      <c r="L152" s="38">
        <v>337.96666666666658</v>
      </c>
      <c r="M152" s="28">
        <v>328.9</v>
      </c>
      <c r="N152" s="28">
        <v>316.3</v>
      </c>
      <c r="O152" s="39">
        <v>3611200</v>
      </c>
      <c r="P152" s="40">
        <v>4.3458159963014331E-2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105.4</v>
      </c>
      <c r="F153" s="37">
        <v>106.5</v>
      </c>
      <c r="G153" s="38">
        <v>103.7</v>
      </c>
      <c r="H153" s="38">
        <v>102</v>
      </c>
      <c r="I153" s="38">
        <v>99.2</v>
      </c>
      <c r="J153" s="38">
        <v>108.2</v>
      </c>
      <c r="K153" s="38">
        <v>111.00000000000001</v>
      </c>
      <c r="L153" s="38">
        <v>112.7</v>
      </c>
      <c r="M153" s="28">
        <v>109.3</v>
      </c>
      <c r="N153" s="28">
        <v>104.8</v>
      </c>
      <c r="O153" s="39">
        <v>77180000</v>
      </c>
      <c r="P153" s="40">
        <v>6.3171894048542612E-3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4673.8500000000004</v>
      </c>
      <c r="F154" s="37">
        <v>4739.2666666666664</v>
      </c>
      <c r="G154" s="38">
        <v>4590.2833333333328</v>
      </c>
      <c r="H154" s="38">
        <v>4506.7166666666662</v>
      </c>
      <c r="I154" s="38">
        <v>4357.7333333333327</v>
      </c>
      <c r="J154" s="38">
        <v>4822.833333333333</v>
      </c>
      <c r="K154" s="38">
        <v>4971.8166666666666</v>
      </c>
      <c r="L154" s="38">
        <v>5055.3833333333332</v>
      </c>
      <c r="M154" s="28">
        <v>4888.25</v>
      </c>
      <c r="N154" s="28">
        <v>4655.7</v>
      </c>
      <c r="O154" s="39">
        <v>1329625</v>
      </c>
      <c r="P154" s="40">
        <v>4.3433103578510053E-3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3939.65</v>
      </c>
      <c r="F155" s="37">
        <v>3971.5666666666671</v>
      </c>
      <c r="G155" s="38">
        <v>3893.4333333333343</v>
      </c>
      <c r="H155" s="38">
        <v>3847.2166666666672</v>
      </c>
      <c r="I155" s="38">
        <v>3769.0833333333344</v>
      </c>
      <c r="J155" s="38">
        <v>4017.7833333333342</v>
      </c>
      <c r="K155" s="38">
        <v>4095.9166666666665</v>
      </c>
      <c r="L155" s="38">
        <v>4142.1333333333341</v>
      </c>
      <c r="M155" s="28">
        <v>4049.7</v>
      </c>
      <c r="N155" s="28">
        <v>3925.35</v>
      </c>
      <c r="O155" s="39">
        <v>305325</v>
      </c>
      <c r="P155" s="40">
        <v>1.9534184823441023E-2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38.15</v>
      </c>
      <c r="F156" s="37">
        <v>38.43333333333333</v>
      </c>
      <c r="G156" s="38">
        <v>37.716666666666661</v>
      </c>
      <c r="H156" s="38">
        <v>37.283333333333331</v>
      </c>
      <c r="I156" s="38">
        <v>36.566666666666663</v>
      </c>
      <c r="J156" s="38">
        <v>38.86666666666666</v>
      </c>
      <c r="K156" s="38">
        <v>39.583333333333329</v>
      </c>
      <c r="L156" s="38">
        <v>40.016666666666659</v>
      </c>
      <c r="M156" s="28">
        <v>39.15</v>
      </c>
      <c r="N156" s="28">
        <v>38</v>
      </c>
      <c r="O156" s="39">
        <v>28368000</v>
      </c>
      <c r="P156" s="40">
        <v>2.3819835426591596E-2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18413.599999999999</v>
      </c>
      <c r="F157" s="37">
        <v>18505.716666666667</v>
      </c>
      <c r="G157" s="38">
        <v>18262.533333333333</v>
      </c>
      <c r="H157" s="38">
        <v>18111.466666666667</v>
      </c>
      <c r="I157" s="38">
        <v>17868.283333333333</v>
      </c>
      <c r="J157" s="38">
        <v>18656.783333333333</v>
      </c>
      <c r="K157" s="38">
        <v>18899.966666666667</v>
      </c>
      <c r="L157" s="38">
        <v>19051.033333333333</v>
      </c>
      <c r="M157" s="28">
        <v>18748.900000000001</v>
      </c>
      <c r="N157" s="28">
        <v>18354.650000000001</v>
      </c>
      <c r="O157" s="39">
        <v>293965</v>
      </c>
      <c r="P157" s="40">
        <v>3.6730735320049376E-2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161.35</v>
      </c>
      <c r="F158" s="37">
        <v>162.54999999999998</v>
      </c>
      <c r="G158" s="38">
        <v>159.79999999999995</v>
      </c>
      <c r="H158" s="38">
        <v>158.24999999999997</v>
      </c>
      <c r="I158" s="38">
        <v>155.49999999999994</v>
      </c>
      <c r="J158" s="38">
        <v>164.09999999999997</v>
      </c>
      <c r="K158" s="38">
        <v>166.85000000000002</v>
      </c>
      <c r="L158" s="38">
        <v>168.39999999999998</v>
      </c>
      <c r="M158" s="28">
        <v>165.3</v>
      </c>
      <c r="N158" s="28">
        <v>161</v>
      </c>
      <c r="O158" s="39">
        <v>51965200</v>
      </c>
      <c r="P158" s="40">
        <v>-1.8018018018018018E-3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156.6</v>
      </c>
      <c r="F159" s="37">
        <v>157.94999999999999</v>
      </c>
      <c r="G159" s="38">
        <v>154.69999999999999</v>
      </c>
      <c r="H159" s="38">
        <v>152.80000000000001</v>
      </c>
      <c r="I159" s="38">
        <v>149.55000000000001</v>
      </c>
      <c r="J159" s="38">
        <v>159.84999999999997</v>
      </c>
      <c r="K159" s="38">
        <v>163.09999999999997</v>
      </c>
      <c r="L159" s="38">
        <v>164.99999999999994</v>
      </c>
      <c r="M159" s="28">
        <v>161.19999999999999</v>
      </c>
      <c r="N159" s="28">
        <v>156.05000000000001</v>
      </c>
      <c r="O159" s="39">
        <v>66758400</v>
      </c>
      <c r="P159" s="40">
        <v>-2.7000083077178699E-2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962.85</v>
      </c>
      <c r="F160" s="37">
        <v>970.93333333333339</v>
      </c>
      <c r="G160" s="38">
        <v>951.91666666666674</v>
      </c>
      <c r="H160" s="38">
        <v>940.98333333333335</v>
      </c>
      <c r="I160" s="38">
        <v>921.9666666666667</v>
      </c>
      <c r="J160" s="38">
        <v>981.86666666666679</v>
      </c>
      <c r="K160" s="38">
        <v>1000.8833333333334</v>
      </c>
      <c r="L160" s="38">
        <v>1011.8166666666668</v>
      </c>
      <c r="M160" s="28">
        <v>989.95</v>
      </c>
      <c r="N160" s="28">
        <v>960</v>
      </c>
      <c r="O160" s="39">
        <v>4092900</v>
      </c>
      <c r="P160" s="40">
        <v>-9.6544715447154476E-3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3553.35</v>
      </c>
      <c r="F161" s="37">
        <v>3553.8833333333337</v>
      </c>
      <c r="G161" s="38">
        <v>3532.7666666666673</v>
      </c>
      <c r="H161" s="38">
        <v>3512.1833333333338</v>
      </c>
      <c r="I161" s="38">
        <v>3491.0666666666675</v>
      </c>
      <c r="J161" s="38">
        <v>3574.4666666666672</v>
      </c>
      <c r="K161" s="38">
        <v>3595.583333333333</v>
      </c>
      <c r="L161" s="38">
        <v>3616.166666666667</v>
      </c>
      <c r="M161" s="28">
        <v>3575</v>
      </c>
      <c r="N161" s="28">
        <v>3533.3</v>
      </c>
      <c r="O161" s="39">
        <v>383000</v>
      </c>
      <c r="P161" s="40">
        <v>-2.4203821656050957E-2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161.1</v>
      </c>
      <c r="F162" s="37">
        <v>163.21666666666667</v>
      </c>
      <c r="G162" s="38">
        <v>158.08333333333334</v>
      </c>
      <c r="H162" s="38">
        <v>155.06666666666666</v>
      </c>
      <c r="I162" s="38">
        <v>149.93333333333334</v>
      </c>
      <c r="J162" s="38">
        <v>166.23333333333335</v>
      </c>
      <c r="K162" s="38">
        <v>171.36666666666667</v>
      </c>
      <c r="L162" s="38">
        <v>174.38333333333335</v>
      </c>
      <c r="M162" s="28">
        <v>168.35</v>
      </c>
      <c r="N162" s="28">
        <v>160.19999999999999</v>
      </c>
      <c r="O162" s="39">
        <v>47905550</v>
      </c>
      <c r="P162" s="40">
        <v>5.199526547176192E-2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45693.65</v>
      </c>
      <c r="F163" s="37">
        <v>45887.883333333331</v>
      </c>
      <c r="G163" s="38">
        <v>45355.766666666663</v>
      </c>
      <c r="H163" s="38">
        <v>45017.883333333331</v>
      </c>
      <c r="I163" s="38">
        <v>44485.766666666663</v>
      </c>
      <c r="J163" s="38">
        <v>46225.766666666663</v>
      </c>
      <c r="K163" s="38">
        <v>46757.883333333331</v>
      </c>
      <c r="L163" s="38">
        <v>47095.766666666663</v>
      </c>
      <c r="M163" s="28">
        <v>46420</v>
      </c>
      <c r="N163" s="28">
        <v>45550</v>
      </c>
      <c r="O163" s="39">
        <v>76215</v>
      </c>
      <c r="P163" s="40">
        <v>2.1696252465483235E-3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2170.5500000000002</v>
      </c>
      <c r="F164" s="37">
        <v>2191.6833333333334</v>
      </c>
      <c r="G164" s="38">
        <v>2140.6166666666668</v>
      </c>
      <c r="H164" s="38">
        <v>2110.6833333333334</v>
      </c>
      <c r="I164" s="38">
        <v>2059.6166666666668</v>
      </c>
      <c r="J164" s="38">
        <v>2221.6166666666668</v>
      </c>
      <c r="K164" s="38">
        <v>2272.6833333333334</v>
      </c>
      <c r="L164" s="38">
        <v>2302.6166666666668</v>
      </c>
      <c r="M164" s="28">
        <v>2242.75</v>
      </c>
      <c r="N164" s="28">
        <v>2161.75</v>
      </c>
      <c r="O164" s="39">
        <v>3340975</v>
      </c>
      <c r="P164" s="40">
        <v>1.2754251417139047E-2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4325.8999999999996</v>
      </c>
      <c r="F165" s="37">
        <v>4385.3</v>
      </c>
      <c r="G165" s="38">
        <v>4225.6000000000004</v>
      </c>
      <c r="H165" s="38">
        <v>4125.3</v>
      </c>
      <c r="I165" s="38">
        <v>3965.6000000000004</v>
      </c>
      <c r="J165" s="38">
        <v>4485.6000000000004</v>
      </c>
      <c r="K165" s="38">
        <v>4645.2999999999993</v>
      </c>
      <c r="L165" s="38">
        <v>4745.6000000000004</v>
      </c>
      <c r="M165" s="28">
        <v>4545</v>
      </c>
      <c r="N165" s="28">
        <v>4285</v>
      </c>
      <c r="O165" s="39">
        <v>506250</v>
      </c>
      <c r="P165" s="40">
        <v>-8.1632653061224483E-2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204.05</v>
      </c>
      <c r="F166" s="37">
        <v>205.78333333333333</v>
      </c>
      <c r="G166" s="38">
        <v>201.76666666666665</v>
      </c>
      <c r="H166" s="38">
        <v>199.48333333333332</v>
      </c>
      <c r="I166" s="38">
        <v>195.46666666666664</v>
      </c>
      <c r="J166" s="38">
        <v>208.06666666666666</v>
      </c>
      <c r="K166" s="38">
        <v>212.08333333333337</v>
      </c>
      <c r="L166" s="38">
        <v>214.36666666666667</v>
      </c>
      <c r="M166" s="28">
        <v>209.8</v>
      </c>
      <c r="N166" s="28">
        <v>203.5</v>
      </c>
      <c r="O166" s="39">
        <v>17175000</v>
      </c>
      <c r="P166" s="40">
        <v>4.2805100182149364E-2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117.95</v>
      </c>
      <c r="F167" s="37">
        <v>118.86666666666667</v>
      </c>
      <c r="G167" s="38">
        <v>116.63333333333335</v>
      </c>
      <c r="H167" s="38">
        <v>115.31666666666668</v>
      </c>
      <c r="I167" s="38">
        <v>113.08333333333336</v>
      </c>
      <c r="J167" s="38">
        <v>120.18333333333335</v>
      </c>
      <c r="K167" s="38">
        <v>122.41666666666667</v>
      </c>
      <c r="L167" s="38">
        <v>123.73333333333335</v>
      </c>
      <c r="M167" s="28">
        <v>121.1</v>
      </c>
      <c r="N167" s="28">
        <v>117.55</v>
      </c>
      <c r="O167" s="39">
        <v>40138800</v>
      </c>
      <c r="P167" s="40">
        <v>-1.1150145104628074E-2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2436.3000000000002</v>
      </c>
      <c r="F168" s="37">
        <v>2447.1166666666668</v>
      </c>
      <c r="G168" s="38">
        <v>2415.4333333333334</v>
      </c>
      <c r="H168" s="38">
        <v>2394.5666666666666</v>
      </c>
      <c r="I168" s="38">
        <v>2362.8833333333332</v>
      </c>
      <c r="J168" s="38">
        <v>2467.9833333333336</v>
      </c>
      <c r="K168" s="38">
        <v>2499.666666666667</v>
      </c>
      <c r="L168" s="38">
        <v>2520.5333333333338</v>
      </c>
      <c r="M168" s="28">
        <v>2478.8000000000002</v>
      </c>
      <c r="N168" s="28">
        <v>2426.25</v>
      </c>
      <c r="O168" s="39">
        <v>2943000</v>
      </c>
      <c r="P168" s="40">
        <v>1.6755916393159442E-2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2861.25</v>
      </c>
      <c r="F169" s="37">
        <v>2882.1666666666665</v>
      </c>
      <c r="G169" s="38">
        <v>2827.7333333333331</v>
      </c>
      <c r="H169" s="38">
        <v>2794.2166666666667</v>
      </c>
      <c r="I169" s="38">
        <v>2739.7833333333333</v>
      </c>
      <c r="J169" s="38">
        <v>2915.6833333333329</v>
      </c>
      <c r="K169" s="38">
        <v>2970.1166666666663</v>
      </c>
      <c r="L169" s="38">
        <v>3003.6333333333328</v>
      </c>
      <c r="M169" s="28">
        <v>2936.6</v>
      </c>
      <c r="N169" s="28">
        <v>2848.65</v>
      </c>
      <c r="O169" s="39">
        <v>1490500</v>
      </c>
      <c r="P169" s="40">
        <v>6.9245059956088498E-3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35.15</v>
      </c>
      <c r="F170" s="37">
        <v>35.383333333333333</v>
      </c>
      <c r="G170" s="38">
        <v>34.816666666666663</v>
      </c>
      <c r="H170" s="38">
        <v>34.483333333333327</v>
      </c>
      <c r="I170" s="38">
        <v>33.916666666666657</v>
      </c>
      <c r="J170" s="38">
        <v>35.716666666666669</v>
      </c>
      <c r="K170" s="38">
        <v>36.283333333333346</v>
      </c>
      <c r="L170" s="38">
        <v>36.616666666666674</v>
      </c>
      <c r="M170" s="28">
        <v>35.950000000000003</v>
      </c>
      <c r="N170" s="28">
        <v>35.049999999999997</v>
      </c>
      <c r="O170" s="39">
        <v>239152000</v>
      </c>
      <c r="P170" s="40">
        <v>3.4251314696927763E-2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2492.15</v>
      </c>
      <c r="F171" s="37">
        <v>2507.1833333333334</v>
      </c>
      <c r="G171" s="38">
        <v>2464.9666666666667</v>
      </c>
      <c r="H171" s="38">
        <v>2437.7833333333333</v>
      </c>
      <c r="I171" s="38">
        <v>2395.5666666666666</v>
      </c>
      <c r="J171" s="38">
        <v>2534.3666666666668</v>
      </c>
      <c r="K171" s="38">
        <v>2576.5833333333339</v>
      </c>
      <c r="L171" s="38">
        <v>2603.7666666666669</v>
      </c>
      <c r="M171" s="28">
        <v>2549.4</v>
      </c>
      <c r="N171" s="28">
        <v>2480</v>
      </c>
      <c r="O171" s="39">
        <v>657900</v>
      </c>
      <c r="P171" s="40">
        <v>-2.2747952684258415E-3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228.75</v>
      </c>
      <c r="F172" s="37">
        <v>231.20000000000002</v>
      </c>
      <c r="G172" s="38">
        <v>225.70000000000005</v>
      </c>
      <c r="H172" s="38">
        <v>222.65000000000003</v>
      </c>
      <c r="I172" s="38">
        <v>217.15000000000006</v>
      </c>
      <c r="J172" s="38">
        <v>234.25000000000003</v>
      </c>
      <c r="K172" s="38">
        <v>239.74999999999997</v>
      </c>
      <c r="L172" s="38">
        <v>242.8</v>
      </c>
      <c r="M172" s="28">
        <v>236.7</v>
      </c>
      <c r="N172" s="28">
        <v>228.15</v>
      </c>
      <c r="O172" s="39">
        <v>38786909</v>
      </c>
      <c r="P172" s="40">
        <v>4.4192791050959813E-3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1830.45</v>
      </c>
      <c r="F173" s="37">
        <v>1836.6333333333334</v>
      </c>
      <c r="G173" s="38">
        <v>1814.8666666666668</v>
      </c>
      <c r="H173" s="38">
        <v>1799.2833333333333</v>
      </c>
      <c r="I173" s="38">
        <v>1777.5166666666667</v>
      </c>
      <c r="J173" s="38">
        <v>1852.2166666666669</v>
      </c>
      <c r="K173" s="38">
        <v>1873.9833333333338</v>
      </c>
      <c r="L173" s="38">
        <v>1889.5666666666671</v>
      </c>
      <c r="M173" s="28">
        <v>1858.4</v>
      </c>
      <c r="N173" s="28">
        <v>1821.05</v>
      </c>
      <c r="O173" s="39">
        <v>2432639</v>
      </c>
      <c r="P173" s="40">
        <v>2.5566231983527796E-2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172.2</v>
      </c>
      <c r="F174" s="37">
        <v>173.5</v>
      </c>
      <c r="G174" s="38">
        <v>170.2</v>
      </c>
      <c r="H174" s="38">
        <v>168.2</v>
      </c>
      <c r="I174" s="38">
        <v>164.89999999999998</v>
      </c>
      <c r="J174" s="38">
        <v>175.5</v>
      </c>
      <c r="K174" s="38">
        <v>178.8</v>
      </c>
      <c r="L174" s="38">
        <v>180.8</v>
      </c>
      <c r="M174" s="28">
        <v>176.8</v>
      </c>
      <c r="N174" s="28">
        <v>171.5</v>
      </c>
      <c r="O174" s="39">
        <v>6590000</v>
      </c>
      <c r="P174" s="40">
        <v>-3.4026465028355389E-3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795.2</v>
      </c>
      <c r="F175" s="37">
        <v>795.76666666666677</v>
      </c>
      <c r="G175" s="38">
        <v>786.03333333333353</v>
      </c>
      <c r="H175" s="38">
        <v>776.86666666666679</v>
      </c>
      <c r="I175" s="38">
        <v>767.13333333333355</v>
      </c>
      <c r="J175" s="38">
        <v>804.93333333333351</v>
      </c>
      <c r="K175" s="38">
        <v>814.66666666666686</v>
      </c>
      <c r="L175" s="38">
        <v>823.83333333333348</v>
      </c>
      <c r="M175" s="28">
        <v>805.5</v>
      </c>
      <c r="N175" s="28">
        <v>786.6</v>
      </c>
      <c r="O175" s="39">
        <v>2792250</v>
      </c>
      <c r="P175" s="40">
        <v>-1.0542168674698794E-2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120.55</v>
      </c>
      <c r="F176" s="37">
        <v>121.64999999999999</v>
      </c>
      <c r="G176" s="38">
        <v>118.89999999999998</v>
      </c>
      <c r="H176" s="38">
        <v>117.24999999999999</v>
      </c>
      <c r="I176" s="38">
        <v>114.49999999999997</v>
      </c>
      <c r="J176" s="38">
        <v>123.29999999999998</v>
      </c>
      <c r="K176" s="38">
        <v>126.05000000000001</v>
      </c>
      <c r="L176" s="38">
        <v>127.69999999999999</v>
      </c>
      <c r="M176" s="28">
        <v>124.4</v>
      </c>
      <c r="N176" s="28">
        <v>120</v>
      </c>
      <c r="O176" s="39">
        <v>49080600</v>
      </c>
      <c r="P176" s="40">
        <v>3.8175980099755057E-2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127.2</v>
      </c>
      <c r="F177" s="37">
        <v>128.08333333333334</v>
      </c>
      <c r="G177" s="38">
        <v>125.91666666666669</v>
      </c>
      <c r="H177" s="38">
        <v>124.63333333333334</v>
      </c>
      <c r="I177" s="38">
        <v>122.46666666666668</v>
      </c>
      <c r="J177" s="38">
        <v>129.36666666666667</v>
      </c>
      <c r="K177" s="38">
        <v>131.53333333333336</v>
      </c>
      <c r="L177" s="38">
        <v>132.81666666666669</v>
      </c>
      <c r="M177" s="28">
        <v>130.25</v>
      </c>
      <c r="N177" s="28">
        <v>126.8</v>
      </c>
      <c r="O177" s="39">
        <v>27816000</v>
      </c>
      <c r="P177" s="40">
        <v>-1.5502229772775536E-2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2802.25</v>
      </c>
      <c r="F178" s="37">
        <v>2815.3166666666671</v>
      </c>
      <c r="G178" s="38">
        <v>2777.6333333333341</v>
      </c>
      <c r="H178" s="38">
        <v>2753.0166666666669</v>
      </c>
      <c r="I178" s="38">
        <v>2715.3333333333339</v>
      </c>
      <c r="J178" s="38">
        <v>2839.9333333333343</v>
      </c>
      <c r="K178" s="38">
        <v>2877.6166666666677</v>
      </c>
      <c r="L178" s="38">
        <v>2902.2333333333345</v>
      </c>
      <c r="M178" s="28">
        <v>2853</v>
      </c>
      <c r="N178" s="28">
        <v>2790.7</v>
      </c>
      <c r="O178" s="39">
        <v>34808500</v>
      </c>
      <c r="P178" s="40">
        <v>4.7700489994443361E-3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96.9</v>
      </c>
      <c r="F179" s="37">
        <v>97.65000000000002</v>
      </c>
      <c r="G179" s="38">
        <v>95.900000000000034</v>
      </c>
      <c r="H179" s="38">
        <v>94.90000000000002</v>
      </c>
      <c r="I179" s="38">
        <v>93.150000000000034</v>
      </c>
      <c r="J179" s="38">
        <v>98.650000000000034</v>
      </c>
      <c r="K179" s="38">
        <v>100.4</v>
      </c>
      <c r="L179" s="38">
        <v>101.40000000000003</v>
      </c>
      <c r="M179" s="28">
        <v>99.4</v>
      </c>
      <c r="N179" s="28">
        <v>96.65</v>
      </c>
      <c r="O179" s="39">
        <v>134762750</v>
      </c>
      <c r="P179" s="40">
        <v>-1.5096338721090048E-3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835.4</v>
      </c>
      <c r="F180" s="37">
        <v>837.61666666666679</v>
      </c>
      <c r="G180" s="38">
        <v>823.23333333333358</v>
      </c>
      <c r="H180" s="38">
        <v>811.06666666666683</v>
      </c>
      <c r="I180" s="38">
        <v>796.68333333333362</v>
      </c>
      <c r="J180" s="38">
        <v>849.78333333333353</v>
      </c>
      <c r="K180" s="38">
        <v>864.16666666666674</v>
      </c>
      <c r="L180" s="38">
        <v>876.33333333333348</v>
      </c>
      <c r="M180" s="28">
        <v>852</v>
      </c>
      <c r="N180" s="28">
        <v>825.45</v>
      </c>
      <c r="O180" s="39">
        <v>7828900</v>
      </c>
      <c r="P180" s="40">
        <v>3.0321774034348884E-2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1111.3499999999999</v>
      </c>
      <c r="F181" s="37">
        <v>1104.8500000000001</v>
      </c>
      <c r="G181" s="38">
        <v>1073.8000000000002</v>
      </c>
      <c r="H181" s="38">
        <v>1036.25</v>
      </c>
      <c r="I181" s="38">
        <v>1005.2</v>
      </c>
      <c r="J181" s="38">
        <v>1142.4000000000003</v>
      </c>
      <c r="K181" s="38">
        <v>1173.45</v>
      </c>
      <c r="L181" s="38">
        <v>1211.0000000000005</v>
      </c>
      <c r="M181" s="28">
        <v>1135.9000000000001</v>
      </c>
      <c r="N181" s="28">
        <v>1067.3</v>
      </c>
      <c r="O181" s="39">
        <v>7319250</v>
      </c>
      <c r="P181" s="40">
        <v>-4.435957696827262E-2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497.55</v>
      </c>
      <c r="F182" s="37">
        <v>501.90000000000003</v>
      </c>
      <c r="G182" s="38">
        <v>490.45000000000005</v>
      </c>
      <c r="H182" s="38">
        <v>483.35</v>
      </c>
      <c r="I182" s="38">
        <v>471.90000000000003</v>
      </c>
      <c r="J182" s="38">
        <v>509.00000000000006</v>
      </c>
      <c r="K182" s="38">
        <v>520.45000000000005</v>
      </c>
      <c r="L182" s="38">
        <v>527.55000000000007</v>
      </c>
      <c r="M182" s="28">
        <v>513.35</v>
      </c>
      <c r="N182" s="28">
        <v>494.8</v>
      </c>
      <c r="O182" s="39">
        <v>60426000</v>
      </c>
      <c r="P182" s="40">
        <v>3.7258284625486006E-2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25968.95</v>
      </c>
      <c r="F183" s="37">
        <v>26052.983333333334</v>
      </c>
      <c r="G183" s="38">
        <v>25715.966666666667</v>
      </c>
      <c r="H183" s="38">
        <v>25462.983333333334</v>
      </c>
      <c r="I183" s="38">
        <v>25125.966666666667</v>
      </c>
      <c r="J183" s="38">
        <v>26305.966666666667</v>
      </c>
      <c r="K183" s="38">
        <v>26642.983333333337</v>
      </c>
      <c r="L183" s="38">
        <v>26895.966666666667</v>
      </c>
      <c r="M183" s="28">
        <v>26390</v>
      </c>
      <c r="N183" s="28">
        <v>25800</v>
      </c>
      <c r="O183" s="39">
        <v>185650</v>
      </c>
      <c r="P183" s="40">
        <v>2.258331038281465E-2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2279.35</v>
      </c>
      <c r="F184" s="37">
        <v>2286.8333333333335</v>
      </c>
      <c r="G184" s="38">
        <v>2261.666666666667</v>
      </c>
      <c r="H184" s="38">
        <v>2243.9833333333336</v>
      </c>
      <c r="I184" s="38">
        <v>2218.8166666666671</v>
      </c>
      <c r="J184" s="38">
        <v>2304.5166666666669</v>
      </c>
      <c r="K184" s="38">
        <v>2329.6833333333338</v>
      </c>
      <c r="L184" s="38">
        <v>2347.3666666666668</v>
      </c>
      <c r="M184" s="28">
        <v>2312</v>
      </c>
      <c r="N184" s="28">
        <v>2269.15</v>
      </c>
      <c r="O184" s="39">
        <v>1580150</v>
      </c>
      <c r="P184" s="40">
        <v>1.2154306852210675E-2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2519.25</v>
      </c>
      <c r="F185" s="37">
        <v>2526.6</v>
      </c>
      <c r="G185" s="38">
        <v>2498.6999999999998</v>
      </c>
      <c r="H185" s="38">
        <v>2478.15</v>
      </c>
      <c r="I185" s="38">
        <v>2450.25</v>
      </c>
      <c r="J185" s="38">
        <v>2547.1499999999996</v>
      </c>
      <c r="K185" s="38">
        <v>2575.0500000000002</v>
      </c>
      <c r="L185" s="38">
        <v>2595.5999999999995</v>
      </c>
      <c r="M185" s="28">
        <v>2554.5</v>
      </c>
      <c r="N185" s="28">
        <v>2506.0500000000002</v>
      </c>
      <c r="O185" s="39">
        <v>3023250</v>
      </c>
      <c r="P185" s="40">
        <v>-1.128280598479274E-2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1205.1500000000001</v>
      </c>
      <c r="F186" s="37">
        <v>1210.1166666666666</v>
      </c>
      <c r="G186" s="38">
        <v>1176.6333333333332</v>
      </c>
      <c r="H186" s="38">
        <v>1148.1166666666666</v>
      </c>
      <c r="I186" s="38">
        <v>1114.6333333333332</v>
      </c>
      <c r="J186" s="38">
        <v>1238.6333333333332</v>
      </c>
      <c r="K186" s="38">
        <v>1272.1166666666663</v>
      </c>
      <c r="L186" s="38">
        <v>1300.6333333333332</v>
      </c>
      <c r="M186" s="28">
        <v>1243.5999999999999</v>
      </c>
      <c r="N186" s="28">
        <v>1181.5999999999999</v>
      </c>
      <c r="O186" s="39">
        <v>5241400</v>
      </c>
      <c r="P186" s="40">
        <v>1.9568938686585744E-2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328.9</v>
      </c>
      <c r="F187" s="37">
        <v>332.36666666666662</v>
      </c>
      <c r="G187" s="38">
        <v>324.03333333333325</v>
      </c>
      <c r="H187" s="38">
        <v>319.16666666666663</v>
      </c>
      <c r="I187" s="38">
        <v>310.83333333333326</v>
      </c>
      <c r="J187" s="38">
        <v>337.23333333333323</v>
      </c>
      <c r="K187" s="38">
        <v>345.56666666666661</v>
      </c>
      <c r="L187" s="38">
        <v>350.43333333333322</v>
      </c>
      <c r="M187" s="28">
        <v>340.7</v>
      </c>
      <c r="N187" s="28">
        <v>327.5</v>
      </c>
      <c r="O187" s="39">
        <v>4522500</v>
      </c>
      <c r="P187" s="40">
        <v>5.6033620172103258E-3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932.25</v>
      </c>
      <c r="F188" s="37">
        <v>942.4</v>
      </c>
      <c r="G188" s="38">
        <v>913.8</v>
      </c>
      <c r="H188" s="38">
        <v>895.35</v>
      </c>
      <c r="I188" s="38">
        <v>866.75</v>
      </c>
      <c r="J188" s="38">
        <v>960.84999999999991</v>
      </c>
      <c r="K188" s="38">
        <v>989.45</v>
      </c>
      <c r="L188" s="38">
        <v>1007.8999999999999</v>
      </c>
      <c r="M188" s="28">
        <v>971</v>
      </c>
      <c r="N188" s="28">
        <v>923.95</v>
      </c>
      <c r="O188" s="39">
        <v>17497900</v>
      </c>
      <c r="P188" s="40">
        <v>2.9064262484047591E-2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484.4</v>
      </c>
      <c r="F189" s="37">
        <v>488.41666666666669</v>
      </c>
      <c r="G189" s="38">
        <v>479.03333333333336</v>
      </c>
      <c r="H189" s="38">
        <v>473.66666666666669</v>
      </c>
      <c r="I189" s="38">
        <v>464.28333333333336</v>
      </c>
      <c r="J189" s="38">
        <v>493.78333333333336</v>
      </c>
      <c r="K189" s="38">
        <v>503.16666666666669</v>
      </c>
      <c r="L189" s="38">
        <v>508.53333333333336</v>
      </c>
      <c r="M189" s="28">
        <v>497.8</v>
      </c>
      <c r="N189" s="28">
        <v>483.05</v>
      </c>
      <c r="O189" s="39">
        <v>12813000</v>
      </c>
      <c r="P189" s="40">
        <v>-6.3975805513551238E-3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626.20000000000005</v>
      </c>
      <c r="F190" s="37">
        <v>628.4</v>
      </c>
      <c r="G190" s="38">
        <v>619.79999999999995</v>
      </c>
      <c r="H190" s="38">
        <v>613.4</v>
      </c>
      <c r="I190" s="38">
        <v>604.79999999999995</v>
      </c>
      <c r="J190" s="38">
        <v>634.79999999999995</v>
      </c>
      <c r="K190" s="38">
        <v>643.40000000000009</v>
      </c>
      <c r="L190" s="38">
        <v>649.79999999999995</v>
      </c>
      <c r="M190" s="28">
        <v>637</v>
      </c>
      <c r="N190" s="28">
        <v>622</v>
      </c>
      <c r="O190" s="39">
        <v>827900</v>
      </c>
      <c r="P190" s="40">
        <v>-0.12957998212689903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941.65</v>
      </c>
      <c r="F191" s="37">
        <v>951.43333333333339</v>
      </c>
      <c r="G191" s="38">
        <v>927.11666666666679</v>
      </c>
      <c r="H191" s="38">
        <v>912.58333333333337</v>
      </c>
      <c r="I191" s="38">
        <v>888.26666666666677</v>
      </c>
      <c r="J191" s="38">
        <v>965.96666666666681</v>
      </c>
      <c r="K191" s="38">
        <v>990.28333333333342</v>
      </c>
      <c r="L191" s="38">
        <v>1004.8166666666668</v>
      </c>
      <c r="M191" s="28">
        <v>975.75</v>
      </c>
      <c r="N191" s="28">
        <v>936.9</v>
      </c>
      <c r="O191" s="39">
        <v>5388000</v>
      </c>
      <c r="P191" s="40">
        <v>6.4191190993482125E-2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1096.2</v>
      </c>
      <c r="F192" s="37">
        <v>1096.5666666666668</v>
      </c>
      <c r="G192" s="38">
        <v>1080.2333333333336</v>
      </c>
      <c r="H192" s="38">
        <v>1064.2666666666667</v>
      </c>
      <c r="I192" s="38">
        <v>1047.9333333333334</v>
      </c>
      <c r="J192" s="38">
        <v>1112.5333333333338</v>
      </c>
      <c r="K192" s="38">
        <v>1128.8666666666672</v>
      </c>
      <c r="L192" s="38">
        <v>1144.8333333333339</v>
      </c>
      <c r="M192" s="28">
        <v>1112.9000000000001</v>
      </c>
      <c r="N192" s="28">
        <v>1080.5999999999999</v>
      </c>
      <c r="O192" s="39">
        <v>5263300</v>
      </c>
      <c r="P192" s="40">
        <v>1.5297067901234567E-2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820.05</v>
      </c>
      <c r="F193" s="37">
        <v>822.75</v>
      </c>
      <c r="G193" s="38">
        <v>811.1</v>
      </c>
      <c r="H193" s="38">
        <v>802.15</v>
      </c>
      <c r="I193" s="38">
        <v>790.5</v>
      </c>
      <c r="J193" s="38">
        <v>831.7</v>
      </c>
      <c r="K193" s="38">
        <v>843.35000000000014</v>
      </c>
      <c r="L193" s="38">
        <v>852.30000000000007</v>
      </c>
      <c r="M193" s="28">
        <v>834.4</v>
      </c>
      <c r="N193" s="28">
        <v>813.8</v>
      </c>
      <c r="O193" s="39">
        <v>6266025</v>
      </c>
      <c r="P193" s="40">
        <v>3.0757272929158339E-2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439.4</v>
      </c>
      <c r="F194" s="37">
        <v>442.06666666666661</v>
      </c>
      <c r="G194" s="38">
        <v>434.23333333333323</v>
      </c>
      <c r="H194" s="38">
        <v>429.06666666666661</v>
      </c>
      <c r="I194" s="38">
        <v>421.23333333333323</v>
      </c>
      <c r="J194" s="38">
        <v>447.23333333333323</v>
      </c>
      <c r="K194" s="38">
        <v>455.06666666666661</v>
      </c>
      <c r="L194" s="38">
        <v>460.23333333333323</v>
      </c>
      <c r="M194" s="28">
        <v>449.9</v>
      </c>
      <c r="N194" s="28">
        <v>436.9</v>
      </c>
      <c r="O194" s="39">
        <v>82322250</v>
      </c>
      <c r="P194" s="40">
        <v>5.5422771831376211E-4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242.75</v>
      </c>
      <c r="F195" s="37">
        <v>245.93333333333331</v>
      </c>
      <c r="G195" s="38">
        <v>238.11666666666662</v>
      </c>
      <c r="H195" s="38">
        <v>233.48333333333332</v>
      </c>
      <c r="I195" s="38">
        <v>225.66666666666663</v>
      </c>
      <c r="J195" s="38">
        <v>250.56666666666661</v>
      </c>
      <c r="K195" s="38">
        <v>258.38333333333327</v>
      </c>
      <c r="L195" s="38">
        <v>263.01666666666659</v>
      </c>
      <c r="M195" s="28">
        <v>253.75</v>
      </c>
      <c r="N195" s="28">
        <v>241.3</v>
      </c>
      <c r="O195" s="39">
        <v>103494375</v>
      </c>
      <c r="P195" s="40">
        <v>3.3396239131899978E-2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1269.6500000000001</v>
      </c>
      <c r="F196" s="37">
        <v>1275.8833333333334</v>
      </c>
      <c r="G196" s="38">
        <v>1258.7666666666669</v>
      </c>
      <c r="H196" s="38">
        <v>1247.8833333333334</v>
      </c>
      <c r="I196" s="38">
        <v>1230.7666666666669</v>
      </c>
      <c r="J196" s="38">
        <v>1286.7666666666669</v>
      </c>
      <c r="K196" s="38">
        <v>1303.8833333333332</v>
      </c>
      <c r="L196" s="38">
        <v>1314.7666666666669</v>
      </c>
      <c r="M196" s="28">
        <v>1293</v>
      </c>
      <c r="N196" s="28">
        <v>1265</v>
      </c>
      <c r="O196" s="39">
        <v>29259125</v>
      </c>
      <c r="P196" s="40">
        <v>-8.2400564703170691E-3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3557</v>
      </c>
      <c r="F197" s="37">
        <v>3572.5333333333333</v>
      </c>
      <c r="G197" s="38">
        <v>3531.2666666666664</v>
      </c>
      <c r="H197" s="38">
        <v>3505.5333333333333</v>
      </c>
      <c r="I197" s="38">
        <v>3464.2666666666664</v>
      </c>
      <c r="J197" s="38">
        <v>3598.2666666666664</v>
      </c>
      <c r="K197" s="38">
        <v>3639.5333333333338</v>
      </c>
      <c r="L197" s="38">
        <v>3665.2666666666664</v>
      </c>
      <c r="M197" s="28">
        <v>3613.8</v>
      </c>
      <c r="N197" s="28">
        <v>3546.8</v>
      </c>
      <c r="O197" s="39">
        <v>11037600</v>
      </c>
      <c r="P197" s="40">
        <v>2.5375193344759836E-2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1261.5999999999999</v>
      </c>
      <c r="F198" s="37">
        <v>1267.4166666666667</v>
      </c>
      <c r="G198" s="38">
        <v>1248.8833333333334</v>
      </c>
      <c r="H198" s="38">
        <v>1236.1666666666667</v>
      </c>
      <c r="I198" s="38">
        <v>1217.6333333333334</v>
      </c>
      <c r="J198" s="38">
        <v>1280.1333333333334</v>
      </c>
      <c r="K198" s="38">
        <v>1298.6666666666667</v>
      </c>
      <c r="L198" s="38">
        <v>1311.3833333333334</v>
      </c>
      <c r="M198" s="28">
        <v>1285.95</v>
      </c>
      <c r="N198" s="28">
        <v>1254.7</v>
      </c>
      <c r="O198" s="39">
        <v>16399800</v>
      </c>
      <c r="P198" s="40">
        <v>1.3309112478683176E-2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2469.9499999999998</v>
      </c>
      <c r="F199" s="37">
        <v>2491.7000000000003</v>
      </c>
      <c r="G199" s="38">
        <v>2439.9000000000005</v>
      </c>
      <c r="H199" s="38">
        <v>2409.8500000000004</v>
      </c>
      <c r="I199" s="38">
        <v>2358.0500000000006</v>
      </c>
      <c r="J199" s="38">
        <v>2521.7500000000005</v>
      </c>
      <c r="K199" s="38">
        <v>2573.5500000000006</v>
      </c>
      <c r="L199" s="38">
        <v>2603.6000000000004</v>
      </c>
      <c r="M199" s="28">
        <v>2543.5</v>
      </c>
      <c r="N199" s="28">
        <v>2461.65</v>
      </c>
      <c r="O199" s="39">
        <v>5522250</v>
      </c>
      <c r="P199" s="40">
        <v>9.1623424759080807E-2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2821.8</v>
      </c>
      <c r="F200" s="37">
        <v>2815.25</v>
      </c>
      <c r="G200" s="38">
        <v>2782.5</v>
      </c>
      <c r="H200" s="38">
        <v>2743.2</v>
      </c>
      <c r="I200" s="38">
        <v>2710.45</v>
      </c>
      <c r="J200" s="38">
        <v>2854.55</v>
      </c>
      <c r="K200" s="38">
        <v>2887.3</v>
      </c>
      <c r="L200" s="38">
        <v>2926.6000000000004</v>
      </c>
      <c r="M200" s="28">
        <v>2848</v>
      </c>
      <c r="N200" s="28">
        <v>2775.95</v>
      </c>
      <c r="O200" s="39">
        <v>604500</v>
      </c>
      <c r="P200" s="40">
        <v>6.0526315789473685E-2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533.75</v>
      </c>
      <c r="F201" s="37">
        <v>539.44999999999993</v>
      </c>
      <c r="G201" s="38">
        <v>527.09999999999991</v>
      </c>
      <c r="H201" s="38">
        <v>520.44999999999993</v>
      </c>
      <c r="I201" s="38">
        <v>508.09999999999991</v>
      </c>
      <c r="J201" s="38">
        <v>546.09999999999991</v>
      </c>
      <c r="K201" s="38">
        <v>558.45000000000005</v>
      </c>
      <c r="L201" s="38">
        <v>565.09999999999991</v>
      </c>
      <c r="M201" s="28">
        <v>551.79999999999995</v>
      </c>
      <c r="N201" s="28">
        <v>532.79999999999995</v>
      </c>
      <c r="O201" s="39">
        <v>3000000</v>
      </c>
      <c r="P201" s="40">
        <v>8.5728693898134145E-3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1233.75</v>
      </c>
      <c r="F202" s="37">
        <v>1237.3</v>
      </c>
      <c r="G202" s="38">
        <v>1221.4499999999998</v>
      </c>
      <c r="H202" s="38">
        <v>1209.1499999999999</v>
      </c>
      <c r="I202" s="38">
        <v>1193.2999999999997</v>
      </c>
      <c r="J202" s="38">
        <v>1249.5999999999999</v>
      </c>
      <c r="K202" s="38">
        <v>1265.4499999999998</v>
      </c>
      <c r="L202" s="38">
        <v>1277.75</v>
      </c>
      <c r="M202" s="28">
        <v>1253.1500000000001</v>
      </c>
      <c r="N202" s="28">
        <v>1225</v>
      </c>
      <c r="O202" s="39">
        <v>2641175</v>
      </c>
      <c r="P202" s="40">
        <v>-1.2737127371273712E-2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657.7</v>
      </c>
      <c r="F203" s="37">
        <v>666.93333333333328</v>
      </c>
      <c r="G203" s="38">
        <v>645.06666666666661</v>
      </c>
      <c r="H203" s="38">
        <v>632.43333333333328</v>
      </c>
      <c r="I203" s="38">
        <v>610.56666666666661</v>
      </c>
      <c r="J203" s="38">
        <v>679.56666666666661</v>
      </c>
      <c r="K203" s="38">
        <v>701.43333333333317</v>
      </c>
      <c r="L203" s="38">
        <v>714.06666666666661</v>
      </c>
      <c r="M203" s="28">
        <v>688.8</v>
      </c>
      <c r="N203" s="28">
        <v>654.29999999999995</v>
      </c>
      <c r="O203" s="39">
        <v>6655600</v>
      </c>
      <c r="P203" s="40">
        <v>-5.7494052339413161E-2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1591</v>
      </c>
      <c r="F204" s="37">
        <v>1597.5333333333335</v>
      </c>
      <c r="G204" s="38">
        <v>1571.4666666666672</v>
      </c>
      <c r="H204" s="38">
        <v>1551.9333333333336</v>
      </c>
      <c r="I204" s="38">
        <v>1525.8666666666672</v>
      </c>
      <c r="J204" s="38">
        <v>1617.0666666666671</v>
      </c>
      <c r="K204" s="38">
        <v>1643.1333333333332</v>
      </c>
      <c r="L204" s="38">
        <v>1662.666666666667</v>
      </c>
      <c r="M204" s="28">
        <v>1623.6</v>
      </c>
      <c r="N204" s="28">
        <v>1578</v>
      </c>
      <c r="O204" s="39">
        <v>1280700</v>
      </c>
      <c r="P204" s="40">
        <v>5.0572166851236618E-2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6649.55</v>
      </c>
      <c r="F205" s="37">
        <v>6672.666666666667</v>
      </c>
      <c r="G205" s="38">
        <v>6524.3833333333341</v>
      </c>
      <c r="H205" s="38">
        <v>6399.2166666666672</v>
      </c>
      <c r="I205" s="38">
        <v>6250.9333333333343</v>
      </c>
      <c r="J205" s="38">
        <v>6797.8333333333339</v>
      </c>
      <c r="K205" s="38">
        <v>6946.1166666666668</v>
      </c>
      <c r="L205" s="38">
        <v>7071.2833333333338</v>
      </c>
      <c r="M205" s="28">
        <v>6820.95</v>
      </c>
      <c r="N205" s="28">
        <v>6547.5</v>
      </c>
      <c r="O205" s="39">
        <v>2040600</v>
      </c>
      <c r="P205" s="40">
        <v>4.791249422276999E-2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824.6</v>
      </c>
      <c r="F206" s="37">
        <v>826.86666666666667</v>
      </c>
      <c r="G206" s="38">
        <v>817.83333333333337</v>
      </c>
      <c r="H206" s="38">
        <v>811.06666666666672</v>
      </c>
      <c r="I206" s="38">
        <v>802.03333333333342</v>
      </c>
      <c r="J206" s="38">
        <v>833.63333333333333</v>
      </c>
      <c r="K206" s="38">
        <v>842.66666666666663</v>
      </c>
      <c r="L206" s="38">
        <v>849.43333333333328</v>
      </c>
      <c r="M206" s="28">
        <v>835.9</v>
      </c>
      <c r="N206" s="28">
        <v>820.1</v>
      </c>
      <c r="O206" s="39">
        <v>21898500</v>
      </c>
      <c r="P206" s="40">
        <v>5.9719319199761124E-3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409.05</v>
      </c>
      <c r="F207" s="37">
        <v>412.18333333333339</v>
      </c>
      <c r="G207" s="38">
        <v>403.76666666666677</v>
      </c>
      <c r="H207" s="38">
        <v>398.48333333333335</v>
      </c>
      <c r="I207" s="38">
        <v>390.06666666666672</v>
      </c>
      <c r="J207" s="38">
        <v>417.46666666666681</v>
      </c>
      <c r="K207" s="38">
        <v>425.88333333333344</v>
      </c>
      <c r="L207" s="38">
        <v>431.16666666666686</v>
      </c>
      <c r="M207" s="28">
        <v>420.6</v>
      </c>
      <c r="N207" s="28">
        <v>406.9</v>
      </c>
      <c r="O207" s="39">
        <v>50753200</v>
      </c>
      <c r="P207" s="40">
        <v>-5.7346844771994469E-2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1252.05</v>
      </c>
      <c r="F208" s="37">
        <v>1262.7</v>
      </c>
      <c r="G208" s="38">
        <v>1231.4000000000001</v>
      </c>
      <c r="H208" s="38">
        <v>1210.75</v>
      </c>
      <c r="I208" s="38">
        <v>1179.45</v>
      </c>
      <c r="J208" s="38">
        <v>1283.3500000000001</v>
      </c>
      <c r="K208" s="38">
        <v>1314.6499999999999</v>
      </c>
      <c r="L208" s="38">
        <v>1335.3000000000002</v>
      </c>
      <c r="M208" s="28">
        <v>1294</v>
      </c>
      <c r="N208" s="28">
        <v>1242.05</v>
      </c>
      <c r="O208" s="39">
        <v>2928000</v>
      </c>
      <c r="P208" s="40">
        <v>0.17213771016813451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1627.2</v>
      </c>
      <c r="F209" s="37">
        <v>1631.55</v>
      </c>
      <c r="G209" s="38">
        <v>1617.1</v>
      </c>
      <c r="H209" s="38">
        <v>1607</v>
      </c>
      <c r="I209" s="38">
        <v>1592.55</v>
      </c>
      <c r="J209" s="38">
        <v>1641.6499999999999</v>
      </c>
      <c r="K209" s="38">
        <v>1656.1000000000001</v>
      </c>
      <c r="L209" s="38">
        <v>1666.1999999999998</v>
      </c>
      <c r="M209" s="28">
        <v>1646</v>
      </c>
      <c r="N209" s="28">
        <v>1621.45</v>
      </c>
      <c r="O209" s="39">
        <v>918750</v>
      </c>
      <c r="P209" s="40">
        <v>-3.5249457700650758E-3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509.75</v>
      </c>
      <c r="F210" s="37">
        <v>515.51666666666677</v>
      </c>
      <c r="G210" s="38">
        <v>502.13333333333355</v>
      </c>
      <c r="H210" s="38">
        <v>494.51666666666677</v>
      </c>
      <c r="I210" s="38">
        <v>481.13333333333355</v>
      </c>
      <c r="J210" s="38">
        <v>523.13333333333355</v>
      </c>
      <c r="K210" s="38">
        <v>536.51666666666677</v>
      </c>
      <c r="L210" s="38">
        <v>544.13333333333355</v>
      </c>
      <c r="M210" s="28">
        <v>528.9</v>
      </c>
      <c r="N210" s="28">
        <v>507.9</v>
      </c>
      <c r="O210" s="39">
        <v>37318800</v>
      </c>
      <c r="P210" s="40">
        <v>8.9460040170021959E-2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249.2</v>
      </c>
      <c r="F211" s="37">
        <v>252.43333333333331</v>
      </c>
      <c r="G211" s="38">
        <v>244.51666666666659</v>
      </c>
      <c r="H211" s="38">
        <v>239.83333333333329</v>
      </c>
      <c r="I211" s="38">
        <v>231.91666666666657</v>
      </c>
      <c r="J211" s="38">
        <v>257.11666666666662</v>
      </c>
      <c r="K211" s="38">
        <v>265.0333333333333</v>
      </c>
      <c r="L211" s="38">
        <v>269.71666666666664</v>
      </c>
      <c r="M211" s="28">
        <v>260.35000000000002</v>
      </c>
      <c r="N211" s="28">
        <v>247.75</v>
      </c>
      <c r="O211" s="39">
        <v>82455000</v>
      </c>
      <c r="P211" s="40">
        <v>8.1429043025345715E-3</v>
      </c>
    </row>
    <row r="212" spans="1:16" ht="12.75" customHeight="1">
      <c r="A212" s="28">
        <v>202</v>
      </c>
      <c r="B212" s="29" t="s">
        <v>47</v>
      </c>
      <c r="C212" s="30" t="s">
        <v>864</v>
      </c>
      <c r="D212" s="31">
        <v>44707</v>
      </c>
      <c r="E212" s="37">
        <v>352.65</v>
      </c>
      <c r="F212" s="37">
        <v>355.5333333333333</v>
      </c>
      <c r="G212" s="38">
        <v>348.21666666666658</v>
      </c>
      <c r="H212" s="38">
        <v>343.7833333333333</v>
      </c>
      <c r="I212" s="38">
        <v>336.46666666666658</v>
      </c>
      <c r="J212" s="38">
        <v>359.96666666666658</v>
      </c>
      <c r="K212" s="38">
        <v>367.2833333333333</v>
      </c>
      <c r="L212" s="38">
        <v>371.71666666666658</v>
      </c>
      <c r="M212" s="28">
        <v>362.85</v>
      </c>
      <c r="N212" s="28">
        <v>351.1</v>
      </c>
      <c r="O212" s="39">
        <v>16057800</v>
      </c>
      <c r="P212" s="40">
        <v>2.472187886279357E-3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25"/>
      <c r="C215" s="295"/>
      <c r="D215" s="326"/>
      <c r="E215" s="296"/>
      <c r="F215" s="296"/>
      <c r="G215" s="327"/>
      <c r="H215" s="327"/>
      <c r="I215" s="327"/>
      <c r="J215" s="327"/>
      <c r="K215" s="327"/>
      <c r="L215" s="327"/>
      <c r="M215" s="295"/>
      <c r="N215" s="295"/>
      <c r="O215" s="328"/>
      <c r="P215" s="329"/>
    </row>
    <row r="216" spans="1:16" ht="12.75" customHeight="1">
      <c r="A216" s="295"/>
      <c r="B216" s="325"/>
      <c r="C216" s="295"/>
      <c r="D216" s="326"/>
      <c r="E216" s="296"/>
      <c r="F216" s="296"/>
      <c r="G216" s="327"/>
      <c r="H216" s="327"/>
      <c r="I216" s="327"/>
      <c r="J216" s="327"/>
      <c r="K216" s="327"/>
      <c r="L216" s="327"/>
      <c r="M216" s="295"/>
      <c r="N216" s="295"/>
      <c r="O216" s="328"/>
      <c r="P216" s="329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22" sqref="H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8" t="s">
        <v>16</v>
      </c>
      <c r="B8" s="470"/>
      <c r="C8" s="474" t="s">
        <v>20</v>
      </c>
      <c r="D8" s="474" t="s">
        <v>21</v>
      </c>
      <c r="E8" s="465" t="s">
        <v>22</v>
      </c>
      <c r="F8" s="466"/>
      <c r="G8" s="467"/>
      <c r="H8" s="465" t="s">
        <v>23</v>
      </c>
      <c r="I8" s="466"/>
      <c r="J8" s="467"/>
      <c r="K8" s="23"/>
      <c r="L8" s="50"/>
      <c r="M8" s="50"/>
      <c r="N8" s="1"/>
      <c r="O8" s="1"/>
    </row>
    <row r="9" spans="1:15" ht="36" customHeight="1">
      <c r="A9" s="472"/>
      <c r="B9" s="473"/>
      <c r="C9" s="473"/>
      <c r="D9" s="47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17102.55</v>
      </c>
      <c r="D10" s="32">
        <v>17177.816666666666</v>
      </c>
      <c r="E10" s="32">
        <v>16977.98333333333</v>
      </c>
      <c r="F10" s="32">
        <v>16853.416666666664</v>
      </c>
      <c r="G10" s="32">
        <v>16653.583333333328</v>
      </c>
      <c r="H10" s="32">
        <v>17302.383333333331</v>
      </c>
      <c r="I10" s="32">
        <v>17502.216666666667</v>
      </c>
      <c r="J10" s="32">
        <v>17626.783333333333</v>
      </c>
      <c r="K10" s="34">
        <v>17377.650000000001</v>
      </c>
      <c r="L10" s="34">
        <v>17053.25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36088.15</v>
      </c>
      <c r="D11" s="37">
        <v>36261.966666666667</v>
      </c>
      <c r="E11" s="37">
        <v>35805.133333333331</v>
      </c>
      <c r="F11" s="37">
        <v>35522.116666666661</v>
      </c>
      <c r="G11" s="37">
        <v>35065.283333333326</v>
      </c>
      <c r="H11" s="37">
        <v>36544.983333333337</v>
      </c>
      <c r="I11" s="37">
        <v>37001.816666666666</v>
      </c>
      <c r="J11" s="37">
        <v>37284.833333333343</v>
      </c>
      <c r="K11" s="28">
        <v>36718.800000000003</v>
      </c>
      <c r="L11" s="28">
        <v>35978.949999999997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2644.15</v>
      </c>
      <c r="D12" s="37">
        <v>2672.666666666667</v>
      </c>
      <c r="E12" s="37">
        <v>2607.2833333333338</v>
      </c>
      <c r="F12" s="37">
        <v>2570.416666666667</v>
      </c>
      <c r="G12" s="37">
        <v>2505.0333333333338</v>
      </c>
      <c r="H12" s="37">
        <v>2709.5333333333338</v>
      </c>
      <c r="I12" s="37">
        <v>2774.916666666667</v>
      </c>
      <c r="J12" s="37">
        <v>2811.7833333333338</v>
      </c>
      <c r="K12" s="28">
        <v>2738.05</v>
      </c>
      <c r="L12" s="28">
        <v>2635.8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5127.8500000000004</v>
      </c>
      <c r="D13" s="37">
        <v>5162.8833333333341</v>
      </c>
      <c r="E13" s="37">
        <v>5080.4666666666681</v>
      </c>
      <c r="F13" s="37">
        <v>5033.0833333333339</v>
      </c>
      <c r="G13" s="37">
        <v>4950.6666666666679</v>
      </c>
      <c r="H13" s="37">
        <v>5210.2666666666682</v>
      </c>
      <c r="I13" s="37">
        <v>5292.6833333333343</v>
      </c>
      <c r="J13" s="37">
        <v>5340.0666666666684</v>
      </c>
      <c r="K13" s="28">
        <v>5245.3</v>
      </c>
      <c r="L13" s="28">
        <v>5115.5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31622.400000000001</v>
      </c>
      <c r="D14" s="37">
        <v>31792.216666666664</v>
      </c>
      <c r="E14" s="37">
        <v>31371.533333333326</v>
      </c>
      <c r="F14" s="37">
        <v>31120.666666666661</v>
      </c>
      <c r="G14" s="37">
        <v>30699.983333333323</v>
      </c>
      <c r="H14" s="37">
        <v>32043.083333333328</v>
      </c>
      <c r="I14" s="37">
        <v>32463.76666666667</v>
      </c>
      <c r="J14" s="37">
        <v>32714.633333333331</v>
      </c>
      <c r="K14" s="28">
        <v>32212.9</v>
      </c>
      <c r="L14" s="28">
        <v>31541.35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4234.2</v>
      </c>
      <c r="D15" s="37">
        <v>4275.3166666666666</v>
      </c>
      <c r="E15" s="37">
        <v>4182.2333333333336</v>
      </c>
      <c r="F15" s="37">
        <v>4130.2666666666673</v>
      </c>
      <c r="G15" s="37">
        <v>4037.1833333333343</v>
      </c>
      <c r="H15" s="37">
        <v>4327.2833333333328</v>
      </c>
      <c r="I15" s="37">
        <v>4420.3666666666668</v>
      </c>
      <c r="J15" s="37">
        <v>4472.3333333333321</v>
      </c>
      <c r="K15" s="28">
        <v>4368.3999999999996</v>
      </c>
      <c r="L15" s="28">
        <v>4223.3500000000004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8168.85</v>
      </c>
      <c r="D16" s="37">
        <v>8217.0333333333328</v>
      </c>
      <c r="E16" s="37">
        <v>8100.5666666666657</v>
      </c>
      <c r="F16" s="37">
        <v>8032.2833333333328</v>
      </c>
      <c r="G16" s="37">
        <v>7915.8166666666657</v>
      </c>
      <c r="H16" s="37">
        <v>8285.3166666666657</v>
      </c>
      <c r="I16" s="37">
        <v>8401.7833333333328</v>
      </c>
      <c r="J16" s="37">
        <v>8470.0666666666657</v>
      </c>
      <c r="K16" s="28">
        <v>8333.5</v>
      </c>
      <c r="L16" s="28">
        <v>8148.75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2328.9</v>
      </c>
      <c r="D17" s="37">
        <v>2349.1166666666663</v>
      </c>
      <c r="E17" s="37">
        <v>2301.2333333333327</v>
      </c>
      <c r="F17" s="37">
        <v>2273.5666666666662</v>
      </c>
      <c r="G17" s="37">
        <v>2225.6833333333325</v>
      </c>
      <c r="H17" s="37">
        <v>2376.7833333333328</v>
      </c>
      <c r="I17" s="37">
        <v>2424.666666666667</v>
      </c>
      <c r="J17" s="37">
        <v>2452.333333333333</v>
      </c>
      <c r="K17" s="28">
        <v>2397</v>
      </c>
      <c r="L17" s="28">
        <v>2321.4499999999998</v>
      </c>
      <c r="M17" s="28">
        <v>7.8496800000000002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1390.05</v>
      </c>
      <c r="D18" s="37">
        <v>1396.2</v>
      </c>
      <c r="E18" s="37">
        <v>1368.4</v>
      </c>
      <c r="F18" s="37">
        <v>1346.75</v>
      </c>
      <c r="G18" s="37">
        <v>1318.95</v>
      </c>
      <c r="H18" s="37">
        <v>1417.8500000000001</v>
      </c>
      <c r="I18" s="37">
        <v>1445.6499999999999</v>
      </c>
      <c r="J18" s="37">
        <v>1467.3000000000002</v>
      </c>
      <c r="K18" s="28">
        <v>1424</v>
      </c>
      <c r="L18" s="28">
        <v>1374.55</v>
      </c>
      <c r="M18" s="28">
        <v>8.6986299999999996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887.95</v>
      </c>
      <c r="D19" s="37">
        <v>890.55000000000007</v>
      </c>
      <c r="E19" s="37">
        <v>879.40000000000009</v>
      </c>
      <c r="F19" s="37">
        <v>870.85</v>
      </c>
      <c r="G19" s="37">
        <v>859.7</v>
      </c>
      <c r="H19" s="37">
        <v>899.10000000000014</v>
      </c>
      <c r="I19" s="37">
        <v>910.25</v>
      </c>
      <c r="J19" s="37">
        <v>918.80000000000018</v>
      </c>
      <c r="K19" s="28">
        <v>901.7</v>
      </c>
      <c r="L19" s="28">
        <v>882</v>
      </c>
      <c r="M19" s="28">
        <v>4.0269300000000001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2332</v>
      </c>
      <c r="D20" s="37">
        <v>2342.5499999999997</v>
      </c>
      <c r="E20" s="37">
        <v>2290.9499999999994</v>
      </c>
      <c r="F20" s="37">
        <v>2249.8999999999996</v>
      </c>
      <c r="G20" s="37">
        <v>2198.2999999999993</v>
      </c>
      <c r="H20" s="37">
        <v>2383.5999999999995</v>
      </c>
      <c r="I20" s="37">
        <v>2435.1999999999998</v>
      </c>
      <c r="J20" s="37">
        <v>2476.2499999999995</v>
      </c>
      <c r="K20" s="28">
        <v>2394.15</v>
      </c>
      <c r="L20" s="28">
        <v>2301.5</v>
      </c>
      <c r="M20" s="28">
        <v>19.161799999999999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2882.8</v>
      </c>
      <c r="D21" s="37">
        <v>2909.2000000000003</v>
      </c>
      <c r="E21" s="37">
        <v>2818.4000000000005</v>
      </c>
      <c r="F21" s="37">
        <v>2754.0000000000005</v>
      </c>
      <c r="G21" s="37">
        <v>2663.2000000000007</v>
      </c>
      <c r="H21" s="37">
        <v>2973.6000000000004</v>
      </c>
      <c r="I21" s="37">
        <v>3064.4000000000005</v>
      </c>
      <c r="J21" s="37">
        <v>3128.8</v>
      </c>
      <c r="K21" s="28">
        <v>3000</v>
      </c>
      <c r="L21" s="28">
        <v>2844.8</v>
      </c>
      <c r="M21" s="28">
        <v>11.012320000000001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856.4</v>
      </c>
      <c r="D22" s="37">
        <v>869.13333333333333</v>
      </c>
      <c r="E22" s="37">
        <v>839.36666666666667</v>
      </c>
      <c r="F22" s="37">
        <v>822.33333333333337</v>
      </c>
      <c r="G22" s="37">
        <v>792.56666666666672</v>
      </c>
      <c r="H22" s="37">
        <v>886.16666666666663</v>
      </c>
      <c r="I22" s="37">
        <v>915.93333333333328</v>
      </c>
      <c r="J22" s="37">
        <v>932.96666666666658</v>
      </c>
      <c r="K22" s="28">
        <v>898.9</v>
      </c>
      <c r="L22" s="28">
        <v>852.1</v>
      </c>
      <c r="M22" s="28">
        <v>115.4384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2450.9499999999998</v>
      </c>
      <c r="D23" s="37">
        <v>2478.1166666666663</v>
      </c>
      <c r="E23" s="37">
        <v>2346.5333333333328</v>
      </c>
      <c r="F23" s="37">
        <v>2242.1166666666663</v>
      </c>
      <c r="G23" s="37">
        <v>2110.5333333333328</v>
      </c>
      <c r="H23" s="37">
        <v>2582.5333333333328</v>
      </c>
      <c r="I23" s="37">
        <v>2714.1166666666659</v>
      </c>
      <c r="J23" s="37">
        <v>2818.5333333333328</v>
      </c>
      <c r="K23" s="28">
        <v>2609.6999999999998</v>
      </c>
      <c r="L23" s="28">
        <v>2373.6999999999998</v>
      </c>
      <c r="M23" s="28">
        <v>6.5945799999999997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2789.5</v>
      </c>
      <c r="D24" s="37">
        <v>2797.1666666666665</v>
      </c>
      <c r="E24" s="37">
        <v>2694.333333333333</v>
      </c>
      <c r="F24" s="37">
        <v>2599.1666666666665</v>
      </c>
      <c r="G24" s="37">
        <v>2496.333333333333</v>
      </c>
      <c r="H24" s="37">
        <v>2892.333333333333</v>
      </c>
      <c r="I24" s="37">
        <v>2995.1666666666661</v>
      </c>
      <c r="J24" s="37">
        <v>3090.333333333333</v>
      </c>
      <c r="K24" s="28">
        <v>2900</v>
      </c>
      <c r="L24" s="28">
        <v>2702</v>
      </c>
      <c r="M24" s="28">
        <v>6.1773699999999998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120.85</v>
      </c>
      <c r="D25" s="37">
        <v>121.88333333333333</v>
      </c>
      <c r="E25" s="37">
        <v>119.26666666666665</v>
      </c>
      <c r="F25" s="37">
        <v>117.68333333333332</v>
      </c>
      <c r="G25" s="37">
        <v>115.06666666666665</v>
      </c>
      <c r="H25" s="37">
        <v>123.46666666666665</v>
      </c>
      <c r="I25" s="37">
        <v>126.08333333333333</v>
      </c>
      <c r="J25" s="37">
        <v>127.66666666666666</v>
      </c>
      <c r="K25" s="28">
        <v>124.5</v>
      </c>
      <c r="L25" s="28">
        <v>120.3</v>
      </c>
      <c r="M25" s="28">
        <v>59.828780000000002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285.5</v>
      </c>
      <c r="D26" s="37">
        <v>286.8</v>
      </c>
      <c r="E26" s="37">
        <v>282.15000000000003</v>
      </c>
      <c r="F26" s="37">
        <v>278.8</v>
      </c>
      <c r="G26" s="37">
        <v>274.15000000000003</v>
      </c>
      <c r="H26" s="37">
        <v>290.15000000000003</v>
      </c>
      <c r="I26" s="37">
        <v>294.8</v>
      </c>
      <c r="J26" s="37">
        <v>298.15000000000003</v>
      </c>
      <c r="K26" s="28">
        <v>291.45</v>
      </c>
      <c r="L26" s="28">
        <v>283.45</v>
      </c>
      <c r="M26" s="28">
        <v>18.769739999999999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1721.1</v>
      </c>
      <c r="D27" s="37">
        <v>1737.7</v>
      </c>
      <c r="E27" s="37">
        <v>1695.4</v>
      </c>
      <c r="F27" s="37">
        <v>1669.7</v>
      </c>
      <c r="G27" s="37">
        <v>1627.4</v>
      </c>
      <c r="H27" s="37">
        <v>1763.4</v>
      </c>
      <c r="I27" s="37">
        <v>1805.6999999999998</v>
      </c>
      <c r="J27" s="37">
        <v>1831.4</v>
      </c>
      <c r="K27" s="28">
        <v>1780</v>
      </c>
      <c r="L27" s="28">
        <v>1712</v>
      </c>
      <c r="M27" s="28">
        <v>0.50646000000000002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781.15</v>
      </c>
      <c r="D28" s="37">
        <v>781.33333333333337</v>
      </c>
      <c r="E28" s="37">
        <v>770.61666666666679</v>
      </c>
      <c r="F28" s="37">
        <v>760.08333333333337</v>
      </c>
      <c r="G28" s="37">
        <v>749.36666666666679</v>
      </c>
      <c r="H28" s="37">
        <v>791.86666666666679</v>
      </c>
      <c r="I28" s="37">
        <v>802.58333333333326</v>
      </c>
      <c r="J28" s="37">
        <v>813.11666666666679</v>
      </c>
      <c r="K28" s="28">
        <v>792.05</v>
      </c>
      <c r="L28" s="28">
        <v>770.8</v>
      </c>
      <c r="M28" s="28">
        <v>2.5743299999999998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3250.4</v>
      </c>
      <c r="D29" s="37">
        <v>3273.7666666666664</v>
      </c>
      <c r="E29" s="37">
        <v>3207.6333333333328</v>
      </c>
      <c r="F29" s="37">
        <v>3164.8666666666663</v>
      </c>
      <c r="G29" s="37">
        <v>3098.7333333333327</v>
      </c>
      <c r="H29" s="37">
        <v>3316.5333333333328</v>
      </c>
      <c r="I29" s="37">
        <v>3382.6666666666661</v>
      </c>
      <c r="J29" s="37">
        <v>3425.4333333333329</v>
      </c>
      <c r="K29" s="28">
        <v>3339.9</v>
      </c>
      <c r="L29" s="28">
        <v>3231</v>
      </c>
      <c r="M29" s="28">
        <v>0.53913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562.5</v>
      </c>
      <c r="D30" s="37">
        <v>564.26666666666665</v>
      </c>
      <c r="E30" s="37">
        <v>558.68333333333328</v>
      </c>
      <c r="F30" s="37">
        <v>554.86666666666667</v>
      </c>
      <c r="G30" s="37">
        <v>549.2833333333333</v>
      </c>
      <c r="H30" s="37">
        <v>568.08333333333326</v>
      </c>
      <c r="I30" s="37">
        <v>573.66666666666674</v>
      </c>
      <c r="J30" s="37">
        <v>577.48333333333323</v>
      </c>
      <c r="K30" s="28">
        <v>569.85</v>
      </c>
      <c r="L30" s="28">
        <v>560.45000000000005</v>
      </c>
      <c r="M30" s="28">
        <v>3.8040799999999999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372.2</v>
      </c>
      <c r="D31" s="37">
        <v>376.15000000000003</v>
      </c>
      <c r="E31" s="37">
        <v>366.80000000000007</v>
      </c>
      <c r="F31" s="37">
        <v>361.40000000000003</v>
      </c>
      <c r="G31" s="37">
        <v>352.05000000000007</v>
      </c>
      <c r="H31" s="37">
        <v>381.55000000000007</v>
      </c>
      <c r="I31" s="37">
        <v>390.90000000000009</v>
      </c>
      <c r="J31" s="37">
        <v>396.30000000000007</v>
      </c>
      <c r="K31" s="28">
        <v>385.5</v>
      </c>
      <c r="L31" s="28">
        <v>370.75</v>
      </c>
      <c r="M31" s="28">
        <v>105.29413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4454.3500000000004</v>
      </c>
      <c r="D32" s="37">
        <v>4493.7833333333338</v>
      </c>
      <c r="E32" s="37">
        <v>4391.5666666666675</v>
      </c>
      <c r="F32" s="37">
        <v>4328.7833333333338</v>
      </c>
      <c r="G32" s="37">
        <v>4226.5666666666675</v>
      </c>
      <c r="H32" s="37">
        <v>4556.5666666666675</v>
      </c>
      <c r="I32" s="37">
        <v>4658.7833333333328</v>
      </c>
      <c r="J32" s="37">
        <v>4721.5666666666675</v>
      </c>
      <c r="K32" s="28">
        <v>4596</v>
      </c>
      <c r="L32" s="28">
        <v>4431</v>
      </c>
      <c r="M32" s="28">
        <v>4.6510300000000004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205</v>
      </c>
      <c r="D33" s="37">
        <v>206.54999999999998</v>
      </c>
      <c r="E33" s="37">
        <v>202.79999999999995</v>
      </c>
      <c r="F33" s="37">
        <v>200.59999999999997</v>
      </c>
      <c r="G33" s="37">
        <v>196.84999999999994</v>
      </c>
      <c r="H33" s="37">
        <v>208.74999999999997</v>
      </c>
      <c r="I33" s="37">
        <v>212.50000000000003</v>
      </c>
      <c r="J33" s="37">
        <v>214.7</v>
      </c>
      <c r="K33" s="28">
        <v>210.3</v>
      </c>
      <c r="L33" s="28">
        <v>204.35</v>
      </c>
      <c r="M33" s="28">
        <v>29.410520000000002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127.1</v>
      </c>
      <c r="D34" s="37">
        <v>128.16666666666666</v>
      </c>
      <c r="E34" s="37">
        <v>125.23333333333332</v>
      </c>
      <c r="F34" s="37">
        <v>123.36666666666666</v>
      </c>
      <c r="G34" s="37">
        <v>120.43333333333332</v>
      </c>
      <c r="H34" s="37">
        <v>130.0333333333333</v>
      </c>
      <c r="I34" s="37">
        <v>132.96666666666664</v>
      </c>
      <c r="J34" s="37">
        <v>134.83333333333331</v>
      </c>
      <c r="K34" s="28">
        <v>131.1</v>
      </c>
      <c r="L34" s="28">
        <v>126.3</v>
      </c>
      <c r="M34" s="28">
        <v>194.72669999999999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3237.2</v>
      </c>
      <c r="D35" s="37">
        <v>3245.5</v>
      </c>
      <c r="E35" s="37">
        <v>3213</v>
      </c>
      <c r="F35" s="37">
        <v>3188.8</v>
      </c>
      <c r="G35" s="37">
        <v>3156.3</v>
      </c>
      <c r="H35" s="37">
        <v>3269.7</v>
      </c>
      <c r="I35" s="37">
        <v>3302.2</v>
      </c>
      <c r="J35" s="37">
        <v>3326.3999999999996</v>
      </c>
      <c r="K35" s="28">
        <v>3278</v>
      </c>
      <c r="L35" s="28">
        <v>3221.3</v>
      </c>
      <c r="M35" s="28">
        <v>10.889699999999999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2153.4</v>
      </c>
      <c r="D36" s="37">
        <v>2149.7000000000003</v>
      </c>
      <c r="E36" s="37">
        <v>2120.7000000000007</v>
      </c>
      <c r="F36" s="37">
        <v>2088.0000000000005</v>
      </c>
      <c r="G36" s="37">
        <v>2059.0000000000009</v>
      </c>
      <c r="H36" s="37">
        <v>2182.4000000000005</v>
      </c>
      <c r="I36" s="37">
        <v>2211.3999999999996</v>
      </c>
      <c r="J36" s="37">
        <v>2244.1000000000004</v>
      </c>
      <c r="K36" s="28">
        <v>2178.6999999999998</v>
      </c>
      <c r="L36" s="28">
        <v>2117</v>
      </c>
      <c r="M36" s="28">
        <v>4.4573600000000004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629.04999999999995</v>
      </c>
      <c r="D37" s="37">
        <v>635.25</v>
      </c>
      <c r="E37" s="37">
        <v>620.79999999999995</v>
      </c>
      <c r="F37" s="37">
        <v>612.54999999999995</v>
      </c>
      <c r="G37" s="37">
        <v>598.09999999999991</v>
      </c>
      <c r="H37" s="37">
        <v>643.5</v>
      </c>
      <c r="I37" s="37">
        <v>657.95</v>
      </c>
      <c r="J37" s="37">
        <v>666.2</v>
      </c>
      <c r="K37" s="28">
        <v>649.70000000000005</v>
      </c>
      <c r="L37" s="28">
        <v>627</v>
      </c>
      <c r="M37" s="28">
        <v>14.68005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3944.25</v>
      </c>
      <c r="D38" s="37">
        <v>3978.4166666666665</v>
      </c>
      <c r="E38" s="37">
        <v>3871.833333333333</v>
      </c>
      <c r="F38" s="37">
        <v>3799.4166666666665</v>
      </c>
      <c r="G38" s="37">
        <v>3692.833333333333</v>
      </c>
      <c r="H38" s="37">
        <v>4050.833333333333</v>
      </c>
      <c r="I38" s="37">
        <v>4157.4166666666661</v>
      </c>
      <c r="J38" s="37">
        <v>4229.833333333333</v>
      </c>
      <c r="K38" s="28">
        <v>4085</v>
      </c>
      <c r="L38" s="28">
        <v>3906</v>
      </c>
      <c r="M38" s="28">
        <v>2.3865099999999999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728.6</v>
      </c>
      <c r="D39" s="37">
        <v>740.15</v>
      </c>
      <c r="E39" s="37">
        <v>713.44999999999993</v>
      </c>
      <c r="F39" s="37">
        <v>698.3</v>
      </c>
      <c r="G39" s="37">
        <v>671.59999999999991</v>
      </c>
      <c r="H39" s="37">
        <v>755.3</v>
      </c>
      <c r="I39" s="37">
        <v>782</v>
      </c>
      <c r="J39" s="37">
        <v>797.15</v>
      </c>
      <c r="K39" s="28">
        <v>766.85</v>
      </c>
      <c r="L39" s="28">
        <v>725</v>
      </c>
      <c r="M39" s="28">
        <v>344.01710000000003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3729.55</v>
      </c>
      <c r="D40" s="37">
        <v>3760.2999999999997</v>
      </c>
      <c r="E40" s="37">
        <v>3680.5999999999995</v>
      </c>
      <c r="F40" s="37">
        <v>3631.6499999999996</v>
      </c>
      <c r="G40" s="37">
        <v>3551.9499999999994</v>
      </c>
      <c r="H40" s="37">
        <v>3809.2499999999995</v>
      </c>
      <c r="I40" s="37">
        <v>3888.9499999999994</v>
      </c>
      <c r="J40" s="37">
        <v>3937.8999999999996</v>
      </c>
      <c r="K40" s="28">
        <v>3840</v>
      </c>
      <c r="L40" s="28">
        <v>3711.35</v>
      </c>
      <c r="M40" s="28">
        <v>5.9465000000000003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6671.8</v>
      </c>
      <c r="D41" s="37">
        <v>6715.4666666666672</v>
      </c>
      <c r="E41" s="37">
        <v>6607.3333333333339</v>
      </c>
      <c r="F41" s="37">
        <v>6542.8666666666668</v>
      </c>
      <c r="G41" s="37">
        <v>6434.7333333333336</v>
      </c>
      <c r="H41" s="37">
        <v>6779.9333333333343</v>
      </c>
      <c r="I41" s="37">
        <v>6888.0666666666675</v>
      </c>
      <c r="J41" s="37">
        <v>6952.5333333333347</v>
      </c>
      <c r="K41" s="28">
        <v>6823.6</v>
      </c>
      <c r="L41" s="28">
        <v>6651</v>
      </c>
      <c r="M41" s="28">
        <v>13.375170000000001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14911.15</v>
      </c>
      <c r="D42" s="37">
        <v>15013.716666666667</v>
      </c>
      <c r="E42" s="37">
        <v>14747.433333333334</v>
      </c>
      <c r="F42" s="37">
        <v>14583.716666666667</v>
      </c>
      <c r="G42" s="37">
        <v>14317.433333333334</v>
      </c>
      <c r="H42" s="37">
        <v>15177.433333333334</v>
      </c>
      <c r="I42" s="37">
        <v>15443.716666666667</v>
      </c>
      <c r="J42" s="37">
        <v>15607.433333333334</v>
      </c>
      <c r="K42" s="28">
        <v>15280</v>
      </c>
      <c r="L42" s="28">
        <v>14850</v>
      </c>
      <c r="M42" s="28">
        <v>2.2110699999999999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5169.45</v>
      </c>
      <c r="D43" s="37">
        <v>5300.7666666666664</v>
      </c>
      <c r="E43" s="37">
        <v>4986.6833333333325</v>
      </c>
      <c r="F43" s="37">
        <v>4803.9166666666661</v>
      </c>
      <c r="G43" s="37">
        <v>4489.8333333333321</v>
      </c>
      <c r="H43" s="37">
        <v>5483.5333333333328</v>
      </c>
      <c r="I43" s="37">
        <v>5797.6166666666668</v>
      </c>
      <c r="J43" s="37">
        <v>5980.3833333333332</v>
      </c>
      <c r="K43" s="28">
        <v>5614.85</v>
      </c>
      <c r="L43" s="28">
        <v>5118</v>
      </c>
      <c r="M43" s="28">
        <v>1.0785400000000001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2144.1999999999998</v>
      </c>
      <c r="D44" s="37">
        <v>2154.2999999999997</v>
      </c>
      <c r="E44" s="37">
        <v>2121.8999999999996</v>
      </c>
      <c r="F44" s="37">
        <v>2099.6</v>
      </c>
      <c r="G44" s="37">
        <v>2067.1999999999998</v>
      </c>
      <c r="H44" s="37">
        <v>2176.5999999999995</v>
      </c>
      <c r="I44" s="37">
        <v>2209</v>
      </c>
      <c r="J44" s="37">
        <v>2231.2999999999993</v>
      </c>
      <c r="K44" s="28">
        <v>2186.6999999999998</v>
      </c>
      <c r="L44" s="28">
        <v>2132</v>
      </c>
      <c r="M44" s="28">
        <v>2.5839400000000001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334.4</v>
      </c>
      <c r="D45" s="37">
        <v>337.26666666666665</v>
      </c>
      <c r="E45" s="37">
        <v>329.83333333333331</v>
      </c>
      <c r="F45" s="37">
        <v>325.26666666666665</v>
      </c>
      <c r="G45" s="37">
        <v>317.83333333333331</v>
      </c>
      <c r="H45" s="37">
        <v>341.83333333333331</v>
      </c>
      <c r="I45" s="37">
        <v>349.26666666666671</v>
      </c>
      <c r="J45" s="37">
        <v>353.83333333333331</v>
      </c>
      <c r="K45" s="28">
        <v>344.7</v>
      </c>
      <c r="L45" s="28">
        <v>332.7</v>
      </c>
      <c r="M45" s="28">
        <v>73.917019999999994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112.9</v>
      </c>
      <c r="D46" s="37">
        <v>114.18333333333334</v>
      </c>
      <c r="E46" s="37">
        <v>111.01666666666668</v>
      </c>
      <c r="F46" s="37">
        <v>109.13333333333334</v>
      </c>
      <c r="G46" s="37">
        <v>105.96666666666668</v>
      </c>
      <c r="H46" s="37">
        <v>116.06666666666668</v>
      </c>
      <c r="I46" s="37">
        <v>119.23333333333333</v>
      </c>
      <c r="J46" s="37">
        <v>121.11666666666667</v>
      </c>
      <c r="K46" s="28">
        <v>117.35</v>
      </c>
      <c r="L46" s="28">
        <v>112.3</v>
      </c>
      <c r="M46" s="28">
        <v>180.89519999999999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48.15</v>
      </c>
      <c r="D47" s="37">
        <v>48.449999999999996</v>
      </c>
      <c r="E47" s="37">
        <v>47.699999999999989</v>
      </c>
      <c r="F47" s="37">
        <v>47.249999999999993</v>
      </c>
      <c r="G47" s="37">
        <v>46.499999999999986</v>
      </c>
      <c r="H47" s="37">
        <v>48.899999999999991</v>
      </c>
      <c r="I47" s="37">
        <v>49.650000000000006</v>
      </c>
      <c r="J47" s="37">
        <v>50.099999999999994</v>
      </c>
      <c r="K47" s="28">
        <v>49.2</v>
      </c>
      <c r="L47" s="28">
        <v>48</v>
      </c>
      <c r="M47" s="28">
        <v>20.232780000000002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1948.65</v>
      </c>
      <c r="D48" s="37">
        <v>1957.45</v>
      </c>
      <c r="E48" s="37">
        <v>1922.3500000000001</v>
      </c>
      <c r="F48" s="37">
        <v>1896.0500000000002</v>
      </c>
      <c r="G48" s="37">
        <v>1860.9500000000003</v>
      </c>
      <c r="H48" s="37">
        <v>1983.75</v>
      </c>
      <c r="I48" s="37">
        <v>2018.85</v>
      </c>
      <c r="J48" s="37">
        <v>2045.1499999999999</v>
      </c>
      <c r="K48" s="28">
        <v>1992.55</v>
      </c>
      <c r="L48" s="28">
        <v>1931.15</v>
      </c>
      <c r="M48" s="28">
        <v>2.10005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717.95</v>
      </c>
      <c r="D49" s="37">
        <v>723.01666666666677</v>
      </c>
      <c r="E49" s="37">
        <v>709.18333333333351</v>
      </c>
      <c r="F49" s="37">
        <v>700.41666666666674</v>
      </c>
      <c r="G49" s="37">
        <v>686.58333333333348</v>
      </c>
      <c r="H49" s="37">
        <v>731.78333333333353</v>
      </c>
      <c r="I49" s="37">
        <v>745.61666666666679</v>
      </c>
      <c r="J49" s="37">
        <v>754.38333333333355</v>
      </c>
      <c r="K49" s="28">
        <v>736.85</v>
      </c>
      <c r="L49" s="28">
        <v>714.25</v>
      </c>
      <c r="M49" s="28">
        <v>3.7006999999999999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238.55</v>
      </c>
      <c r="D50" s="37">
        <v>241.71666666666667</v>
      </c>
      <c r="E50" s="37">
        <v>233.58333333333334</v>
      </c>
      <c r="F50" s="37">
        <v>228.61666666666667</v>
      </c>
      <c r="G50" s="37">
        <v>220.48333333333335</v>
      </c>
      <c r="H50" s="37">
        <v>246.68333333333334</v>
      </c>
      <c r="I50" s="37">
        <v>254.81666666666666</v>
      </c>
      <c r="J50" s="37">
        <v>259.7833333333333</v>
      </c>
      <c r="K50" s="28">
        <v>249.85</v>
      </c>
      <c r="L50" s="28">
        <v>236.75</v>
      </c>
      <c r="M50" s="28">
        <v>73.108310000000003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701.75</v>
      </c>
      <c r="D51" s="37">
        <v>709.91666666666663</v>
      </c>
      <c r="E51" s="37">
        <v>690.63333333333321</v>
      </c>
      <c r="F51" s="37">
        <v>679.51666666666654</v>
      </c>
      <c r="G51" s="37">
        <v>660.23333333333312</v>
      </c>
      <c r="H51" s="37">
        <v>721.0333333333333</v>
      </c>
      <c r="I51" s="37">
        <v>740.31666666666683</v>
      </c>
      <c r="J51" s="37">
        <v>751.43333333333339</v>
      </c>
      <c r="K51" s="28">
        <v>729.2</v>
      </c>
      <c r="L51" s="28">
        <v>698.8</v>
      </c>
      <c r="M51" s="28">
        <v>10.54623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52.65</v>
      </c>
      <c r="D52" s="37">
        <v>53.316666666666663</v>
      </c>
      <c r="E52" s="37">
        <v>51.783333333333324</v>
      </c>
      <c r="F52" s="37">
        <v>50.916666666666664</v>
      </c>
      <c r="G52" s="37">
        <v>49.383333333333326</v>
      </c>
      <c r="H52" s="37">
        <v>54.183333333333323</v>
      </c>
      <c r="I52" s="37">
        <v>55.716666666666654</v>
      </c>
      <c r="J52" s="37">
        <v>56.583333333333321</v>
      </c>
      <c r="K52" s="28">
        <v>54.85</v>
      </c>
      <c r="L52" s="28">
        <v>52.45</v>
      </c>
      <c r="M52" s="28">
        <v>203.69121999999999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362.6</v>
      </c>
      <c r="D53" s="37">
        <v>365.48333333333329</v>
      </c>
      <c r="E53" s="37">
        <v>358.26666666666659</v>
      </c>
      <c r="F53" s="37">
        <v>353.93333333333328</v>
      </c>
      <c r="G53" s="37">
        <v>346.71666666666658</v>
      </c>
      <c r="H53" s="37">
        <v>369.81666666666661</v>
      </c>
      <c r="I53" s="37">
        <v>377.0333333333333</v>
      </c>
      <c r="J53" s="37">
        <v>381.36666666666662</v>
      </c>
      <c r="K53" s="28">
        <v>372.7</v>
      </c>
      <c r="L53" s="28">
        <v>361.15</v>
      </c>
      <c r="M53" s="28">
        <v>33.594250000000002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739</v>
      </c>
      <c r="D54" s="37">
        <v>745.18333333333339</v>
      </c>
      <c r="E54" s="37">
        <v>729.36666666666679</v>
      </c>
      <c r="F54" s="37">
        <v>719.73333333333335</v>
      </c>
      <c r="G54" s="37">
        <v>703.91666666666674</v>
      </c>
      <c r="H54" s="37">
        <v>754.81666666666683</v>
      </c>
      <c r="I54" s="37">
        <v>770.63333333333344</v>
      </c>
      <c r="J54" s="37">
        <v>780.26666666666688</v>
      </c>
      <c r="K54" s="28">
        <v>761</v>
      </c>
      <c r="L54" s="28">
        <v>735.55</v>
      </c>
      <c r="M54" s="28">
        <v>72.191149999999993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368.45</v>
      </c>
      <c r="D55" s="37">
        <v>372.38333333333338</v>
      </c>
      <c r="E55" s="37">
        <v>363.06666666666678</v>
      </c>
      <c r="F55" s="37">
        <v>357.68333333333339</v>
      </c>
      <c r="G55" s="37">
        <v>348.36666666666679</v>
      </c>
      <c r="H55" s="37">
        <v>377.76666666666677</v>
      </c>
      <c r="I55" s="37">
        <v>387.08333333333337</v>
      </c>
      <c r="J55" s="37">
        <v>392.46666666666675</v>
      </c>
      <c r="K55" s="28">
        <v>381.7</v>
      </c>
      <c r="L55" s="28">
        <v>367</v>
      </c>
      <c r="M55" s="28">
        <v>34.205150000000003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14491.6</v>
      </c>
      <c r="D56" s="37">
        <v>14560.533333333333</v>
      </c>
      <c r="E56" s="37">
        <v>14331.066666666666</v>
      </c>
      <c r="F56" s="37">
        <v>14170.533333333333</v>
      </c>
      <c r="G56" s="37">
        <v>13941.066666666666</v>
      </c>
      <c r="H56" s="37">
        <v>14721.066666666666</v>
      </c>
      <c r="I56" s="37">
        <v>14950.533333333333</v>
      </c>
      <c r="J56" s="37">
        <v>15111.066666666666</v>
      </c>
      <c r="K56" s="28">
        <v>14790</v>
      </c>
      <c r="L56" s="28">
        <v>14400</v>
      </c>
      <c r="M56" s="28">
        <v>0.24673999999999999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3279.25</v>
      </c>
      <c r="D57" s="37">
        <v>3305.5499999999997</v>
      </c>
      <c r="E57" s="37">
        <v>3240.1999999999994</v>
      </c>
      <c r="F57" s="37">
        <v>3201.1499999999996</v>
      </c>
      <c r="G57" s="37">
        <v>3135.7999999999993</v>
      </c>
      <c r="H57" s="37">
        <v>3344.5999999999995</v>
      </c>
      <c r="I57" s="37">
        <v>3409.95</v>
      </c>
      <c r="J57" s="37">
        <v>3448.9999999999995</v>
      </c>
      <c r="K57" s="28">
        <v>3370.9</v>
      </c>
      <c r="L57" s="28">
        <v>3266.5</v>
      </c>
      <c r="M57" s="28">
        <v>2.5939800000000002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790.8</v>
      </c>
      <c r="D58" s="37">
        <v>799.56666666666661</v>
      </c>
      <c r="E58" s="37">
        <v>776.23333333333323</v>
      </c>
      <c r="F58" s="37">
        <v>761.66666666666663</v>
      </c>
      <c r="G58" s="37">
        <v>738.33333333333326</v>
      </c>
      <c r="H58" s="37">
        <v>814.13333333333321</v>
      </c>
      <c r="I58" s="37">
        <v>837.4666666666667</v>
      </c>
      <c r="J58" s="37">
        <v>852.03333333333319</v>
      </c>
      <c r="K58" s="28">
        <v>822.9</v>
      </c>
      <c r="L58" s="28">
        <v>785</v>
      </c>
      <c r="M58" s="28">
        <v>2.8955899999999999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229.65</v>
      </c>
      <c r="D59" s="37">
        <v>231.78333333333333</v>
      </c>
      <c r="E59" s="37">
        <v>226.41666666666666</v>
      </c>
      <c r="F59" s="37">
        <v>223.18333333333334</v>
      </c>
      <c r="G59" s="37">
        <v>217.81666666666666</v>
      </c>
      <c r="H59" s="37">
        <v>235.01666666666665</v>
      </c>
      <c r="I59" s="37">
        <v>240.38333333333333</v>
      </c>
      <c r="J59" s="37">
        <v>243.61666666666665</v>
      </c>
      <c r="K59" s="28">
        <v>237.15</v>
      </c>
      <c r="L59" s="28">
        <v>228.55</v>
      </c>
      <c r="M59" s="28">
        <v>56.903089999999999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108.1</v>
      </c>
      <c r="D60" s="37">
        <v>108.23333333333333</v>
      </c>
      <c r="E60" s="37">
        <v>107.11666666666667</v>
      </c>
      <c r="F60" s="37">
        <v>106.13333333333334</v>
      </c>
      <c r="G60" s="37">
        <v>105.01666666666668</v>
      </c>
      <c r="H60" s="37">
        <v>109.21666666666667</v>
      </c>
      <c r="I60" s="37">
        <v>110.33333333333331</v>
      </c>
      <c r="J60" s="37">
        <v>111.31666666666666</v>
      </c>
      <c r="K60" s="28">
        <v>109.35</v>
      </c>
      <c r="L60" s="28">
        <v>107.25</v>
      </c>
      <c r="M60" s="28">
        <v>17.522469999999998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738.75</v>
      </c>
      <c r="D61" s="37">
        <v>743.01666666666677</v>
      </c>
      <c r="E61" s="37">
        <v>731.13333333333355</v>
      </c>
      <c r="F61" s="37">
        <v>723.51666666666677</v>
      </c>
      <c r="G61" s="37">
        <v>711.63333333333355</v>
      </c>
      <c r="H61" s="37">
        <v>750.63333333333355</v>
      </c>
      <c r="I61" s="37">
        <v>762.51666666666677</v>
      </c>
      <c r="J61" s="37">
        <v>770.13333333333355</v>
      </c>
      <c r="K61" s="28">
        <v>754.9</v>
      </c>
      <c r="L61" s="28">
        <v>735.4</v>
      </c>
      <c r="M61" s="28">
        <v>13.775840000000001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981.2</v>
      </c>
      <c r="D62" s="37">
        <v>984.19999999999993</v>
      </c>
      <c r="E62" s="37">
        <v>973.49999999999989</v>
      </c>
      <c r="F62" s="37">
        <v>965.8</v>
      </c>
      <c r="G62" s="37">
        <v>955.09999999999991</v>
      </c>
      <c r="H62" s="37">
        <v>991.89999999999986</v>
      </c>
      <c r="I62" s="37">
        <v>1002.5999999999999</v>
      </c>
      <c r="J62" s="37">
        <v>1010.2999999999998</v>
      </c>
      <c r="K62" s="28">
        <v>994.9</v>
      </c>
      <c r="L62" s="28">
        <v>976.5</v>
      </c>
      <c r="M62" s="28">
        <v>19.724270000000001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137.1</v>
      </c>
      <c r="D63" s="37">
        <v>138.35</v>
      </c>
      <c r="E63" s="37">
        <v>135.04999999999998</v>
      </c>
      <c r="F63" s="37">
        <v>133</v>
      </c>
      <c r="G63" s="37">
        <v>129.69999999999999</v>
      </c>
      <c r="H63" s="37">
        <v>140.39999999999998</v>
      </c>
      <c r="I63" s="37">
        <v>143.69999999999999</v>
      </c>
      <c r="J63" s="37">
        <v>145.74999999999997</v>
      </c>
      <c r="K63" s="28">
        <v>141.65</v>
      </c>
      <c r="L63" s="28">
        <v>136.30000000000001</v>
      </c>
      <c r="M63" s="28">
        <v>10.0052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182.85</v>
      </c>
      <c r="D64" s="37">
        <v>185.91666666666666</v>
      </c>
      <c r="E64" s="37">
        <v>178.83333333333331</v>
      </c>
      <c r="F64" s="37">
        <v>174.81666666666666</v>
      </c>
      <c r="G64" s="37">
        <v>167.73333333333332</v>
      </c>
      <c r="H64" s="37">
        <v>189.93333333333331</v>
      </c>
      <c r="I64" s="37">
        <v>197.01666666666662</v>
      </c>
      <c r="J64" s="37">
        <v>201.0333333333333</v>
      </c>
      <c r="K64" s="28">
        <v>193</v>
      </c>
      <c r="L64" s="28">
        <v>181.9</v>
      </c>
      <c r="M64" s="28">
        <v>216.54415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4200.2</v>
      </c>
      <c r="D65" s="37">
        <v>4188.416666666667</v>
      </c>
      <c r="E65" s="37">
        <v>4126.8333333333339</v>
      </c>
      <c r="F65" s="37">
        <v>4053.4666666666672</v>
      </c>
      <c r="G65" s="37">
        <v>3991.8833333333341</v>
      </c>
      <c r="H65" s="37">
        <v>4261.7833333333338</v>
      </c>
      <c r="I65" s="37">
        <v>4323.3666666666677</v>
      </c>
      <c r="J65" s="37">
        <v>4396.7333333333336</v>
      </c>
      <c r="K65" s="28">
        <v>4250</v>
      </c>
      <c r="L65" s="28">
        <v>4115.05</v>
      </c>
      <c r="M65" s="28">
        <v>3.2884799999999998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1654.55</v>
      </c>
      <c r="D66" s="37">
        <v>1653.3</v>
      </c>
      <c r="E66" s="37">
        <v>1639.6</v>
      </c>
      <c r="F66" s="37">
        <v>1624.6499999999999</v>
      </c>
      <c r="G66" s="37">
        <v>1610.9499999999998</v>
      </c>
      <c r="H66" s="37">
        <v>1668.25</v>
      </c>
      <c r="I66" s="37">
        <v>1681.9500000000003</v>
      </c>
      <c r="J66" s="37">
        <v>1696.9</v>
      </c>
      <c r="K66" s="28">
        <v>1667</v>
      </c>
      <c r="L66" s="28">
        <v>1638.35</v>
      </c>
      <c r="M66" s="28">
        <v>2.9239600000000001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646.4</v>
      </c>
      <c r="D67" s="37">
        <v>650.41666666666663</v>
      </c>
      <c r="E67" s="37">
        <v>637.98333333333323</v>
      </c>
      <c r="F67" s="37">
        <v>629.56666666666661</v>
      </c>
      <c r="G67" s="37">
        <v>617.13333333333321</v>
      </c>
      <c r="H67" s="37">
        <v>658.83333333333326</v>
      </c>
      <c r="I67" s="37">
        <v>671.26666666666665</v>
      </c>
      <c r="J67" s="37">
        <v>679.68333333333328</v>
      </c>
      <c r="K67" s="28">
        <v>662.85</v>
      </c>
      <c r="L67" s="28">
        <v>642</v>
      </c>
      <c r="M67" s="28">
        <v>6.3965800000000002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894.55</v>
      </c>
      <c r="D68" s="37">
        <v>900.4666666666667</v>
      </c>
      <c r="E68" s="37">
        <v>882.93333333333339</v>
      </c>
      <c r="F68" s="37">
        <v>871.31666666666672</v>
      </c>
      <c r="G68" s="37">
        <v>853.78333333333342</v>
      </c>
      <c r="H68" s="37">
        <v>912.08333333333337</v>
      </c>
      <c r="I68" s="37">
        <v>929.61666666666667</v>
      </c>
      <c r="J68" s="37">
        <v>941.23333333333335</v>
      </c>
      <c r="K68" s="28">
        <v>918</v>
      </c>
      <c r="L68" s="28">
        <v>888.85</v>
      </c>
      <c r="M68" s="28">
        <v>11.89484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384.8</v>
      </c>
      <c r="D69" s="37">
        <v>383.2833333333333</v>
      </c>
      <c r="E69" s="37">
        <v>380.56666666666661</v>
      </c>
      <c r="F69" s="37">
        <v>376.33333333333331</v>
      </c>
      <c r="G69" s="37">
        <v>373.61666666666662</v>
      </c>
      <c r="H69" s="37">
        <v>387.51666666666659</v>
      </c>
      <c r="I69" s="37">
        <v>390.23333333333329</v>
      </c>
      <c r="J69" s="37">
        <v>394.46666666666658</v>
      </c>
      <c r="K69" s="28">
        <v>386</v>
      </c>
      <c r="L69" s="28">
        <v>379.05</v>
      </c>
      <c r="M69" s="28">
        <v>16.28858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1030.45</v>
      </c>
      <c r="D70" s="37">
        <v>1033.7166666666667</v>
      </c>
      <c r="E70" s="37">
        <v>1021.7333333333333</v>
      </c>
      <c r="F70" s="37">
        <v>1013.0166666666667</v>
      </c>
      <c r="G70" s="37">
        <v>1001.0333333333333</v>
      </c>
      <c r="H70" s="37">
        <v>1042.4333333333334</v>
      </c>
      <c r="I70" s="37">
        <v>1054.416666666667</v>
      </c>
      <c r="J70" s="37">
        <v>1063.1333333333334</v>
      </c>
      <c r="K70" s="28">
        <v>1045.7</v>
      </c>
      <c r="L70" s="28">
        <v>1025</v>
      </c>
      <c r="M70" s="28">
        <v>3.10154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371.85</v>
      </c>
      <c r="D71" s="37">
        <v>375.5</v>
      </c>
      <c r="E71" s="37">
        <v>364.6</v>
      </c>
      <c r="F71" s="37">
        <v>357.35</v>
      </c>
      <c r="G71" s="37">
        <v>346.45000000000005</v>
      </c>
      <c r="H71" s="37">
        <v>382.75</v>
      </c>
      <c r="I71" s="37">
        <v>393.65</v>
      </c>
      <c r="J71" s="37">
        <v>400.9</v>
      </c>
      <c r="K71" s="28">
        <v>386.4</v>
      </c>
      <c r="L71" s="28">
        <v>368.25</v>
      </c>
      <c r="M71" s="28">
        <v>44.639949999999999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556.70000000000005</v>
      </c>
      <c r="D72" s="37">
        <v>561.9666666666667</v>
      </c>
      <c r="E72" s="37">
        <v>548.83333333333337</v>
      </c>
      <c r="F72" s="37">
        <v>540.9666666666667</v>
      </c>
      <c r="G72" s="37">
        <v>527.83333333333337</v>
      </c>
      <c r="H72" s="37">
        <v>569.83333333333337</v>
      </c>
      <c r="I72" s="37">
        <v>582.96666666666658</v>
      </c>
      <c r="J72" s="37">
        <v>590.83333333333337</v>
      </c>
      <c r="K72" s="28">
        <v>575.1</v>
      </c>
      <c r="L72" s="28">
        <v>554.1</v>
      </c>
      <c r="M72" s="28">
        <v>32.442100000000003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1519.15</v>
      </c>
      <c r="D73" s="37">
        <v>1532.5166666666667</v>
      </c>
      <c r="E73" s="37">
        <v>1501.0333333333333</v>
      </c>
      <c r="F73" s="37">
        <v>1482.9166666666667</v>
      </c>
      <c r="G73" s="37">
        <v>1451.4333333333334</v>
      </c>
      <c r="H73" s="37">
        <v>1550.6333333333332</v>
      </c>
      <c r="I73" s="37">
        <v>1582.1166666666663</v>
      </c>
      <c r="J73" s="37">
        <v>1600.2333333333331</v>
      </c>
      <c r="K73" s="28">
        <v>1564</v>
      </c>
      <c r="L73" s="28">
        <v>1514.4</v>
      </c>
      <c r="M73" s="28">
        <v>1.4962599999999999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2326.6</v>
      </c>
      <c r="D74" s="37">
        <v>2324.6499999999996</v>
      </c>
      <c r="E74" s="37">
        <v>2289.5999999999995</v>
      </c>
      <c r="F74" s="37">
        <v>2252.6</v>
      </c>
      <c r="G74" s="37">
        <v>2217.5499999999997</v>
      </c>
      <c r="H74" s="37">
        <v>2361.6499999999992</v>
      </c>
      <c r="I74" s="37">
        <v>2396.6999999999994</v>
      </c>
      <c r="J74" s="37">
        <v>2433.6999999999989</v>
      </c>
      <c r="K74" s="28">
        <v>2359.6999999999998</v>
      </c>
      <c r="L74" s="28">
        <v>2287.65</v>
      </c>
      <c r="M74" s="28">
        <v>10.24245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55.5</v>
      </c>
      <c r="D75" s="37">
        <v>55.133333333333326</v>
      </c>
      <c r="E75" s="37">
        <v>50.91666666666665</v>
      </c>
      <c r="F75" s="37">
        <v>46.333333333333321</v>
      </c>
      <c r="G75" s="37">
        <v>42.116666666666646</v>
      </c>
      <c r="H75" s="37">
        <v>59.716666666666654</v>
      </c>
      <c r="I75" s="37">
        <v>63.933333333333323</v>
      </c>
      <c r="J75" s="37">
        <v>68.516666666666652</v>
      </c>
      <c r="K75" s="28">
        <v>59.35</v>
      </c>
      <c r="L75" s="28">
        <v>50.55</v>
      </c>
      <c r="M75" s="28">
        <v>80.875209999999996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4505.3999999999996</v>
      </c>
      <c r="D76" s="37">
        <v>4537.6833333333334</v>
      </c>
      <c r="E76" s="37">
        <v>4455.7166666666672</v>
      </c>
      <c r="F76" s="37">
        <v>4406.0333333333338</v>
      </c>
      <c r="G76" s="37">
        <v>4324.0666666666675</v>
      </c>
      <c r="H76" s="37">
        <v>4587.3666666666668</v>
      </c>
      <c r="I76" s="37">
        <v>4669.3333333333321</v>
      </c>
      <c r="J76" s="37">
        <v>4719.0166666666664</v>
      </c>
      <c r="K76" s="28">
        <v>4619.6499999999996</v>
      </c>
      <c r="L76" s="28">
        <v>4488</v>
      </c>
      <c r="M76" s="28">
        <v>3.83948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4396.25</v>
      </c>
      <c r="D77" s="37">
        <v>4392.2</v>
      </c>
      <c r="E77" s="37">
        <v>4360.25</v>
      </c>
      <c r="F77" s="37">
        <v>4324.25</v>
      </c>
      <c r="G77" s="37">
        <v>4292.3</v>
      </c>
      <c r="H77" s="37">
        <v>4428.2</v>
      </c>
      <c r="I77" s="37">
        <v>4460.1499999999987</v>
      </c>
      <c r="J77" s="37">
        <v>4496.1499999999996</v>
      </c>
      <c r="K77" s="28">
        <v>4424.1499999999996</v>
      </c>
      <c r="L77" s="28">
        <v>4356.2</v>
      </c>
      <c r="M77" s="28">
        <v>1.57562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2600</v>
      </c>
      <c r="D78" s="37">
        <v>2637.7166666666667</v>
      </c>
      <c r="E78" s="37">
        <v>2542.2833333333333</v>
      </c>
      <c r="F78" s="37">
        <v>2484.5666666666666</v>
      </c>
      <c r="G78" s="37">
        <v>2389.1333333333332</v>
      </c>
      <c r="H78" s="37">
        <v>2695.4333333333334</v>
      </c>
      <c r="I78" s="37">
        <v>2790.8666666666668</v>
      </c>
      <c r="J78" s="37">
        <v>2848.5833333333335</v>
      </c>
      <c r="K78" s="28">
        <v>2733.15</v>
      </c>
      <c r="L78" s="28">
        <v>2580</v>
      </c>
      <c r="M78" s="28">
        <v>2.14052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4131.95</v>
      </c>
      <c r="D79" s="37">
        <v>4171.0166666666673</v>
      </c>
      <c r="E79" s="37">
        <v>4076.0333333333347</v>
      </c>
      <c r="F79" s="37">
        <v>4020.1166666666677</v>
      </c>
      <c r="G79" s="37">
        <v>3925.133333333335</v>
      </c>
      <c r="H79" s="37">
        <v>4226.9333333333343</v>
      </c>
      <c r="I79" s="37">
        <v>4321.9166666666661</v>
      </c>
      <c r="J79" s="37">
        <v>4377.8333333333339</v>
      </c>
      <c r="K79" s="28">
        <v>4266</v>
      </c>
      <c r="L79" s="28">
        <v>4115.1000000000004</v>
      </c>
      <c r="M79" s="28">
        <v>5.2303499999999996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2630.35</v>
      </c>
      <c r="D80" s="37">
        <v>2652.6666666666665</v>
      </c>
      <c r="E80" s="37">
        <v>2597.6833333333329</v>
      </c>
      <c r="F80" s="37">
        <v>2565.0166666666664</v>
      </c>
      <c r="G80" s="37">
        <v>2510.0333333333328</v>
      </c>
      <c r="H80" s="37">
        <v>2685.333333333333</v>
      </c>
      <c r="I80" s="37">
        <v>2740.3166666666666</v>
      </c>
      <c r="J80" s="37">
        <v>2772.9833333333331</v>
      </c>
      <c r="K80" s="28">
        <v>2707.65</v>
      </c>
      <c r="L80" s="28">
        <v>2620</v>
      </c>
      <c r="M80" s="28">
        <v>4.7979399999999996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491.75</v>
      </c>
      <c r="D81" s="37">
        <v>492.05</v>
      </c>
      <c r="E81" s="37">
        <v>489.1</v>
      </c>
      <c r="F81" s="37">
        <v>486.45</v>
      </c>
      <c r="G81" s="37">
        <v>483.5</v>
      </c>
      <c r="H81" s="37">
        <v>494.70000000000005</v>
      </c>
      <c r="I81" s="37">
        <v>497.65</v>
      </c>
      <c r="J81" s="37">
        <v>500.30000000000007</v>
      </c>
      <c r="K81" s="28">
        <v>495</v>
      </c>
      <c r="L81" s="28">
        <v>489.4</v>
      </c>
      <c r="M81" s="28">
        <v>3.45648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1219.25</v>
      </c>
      <c r="D82" s="37">
        <v>1233.0833333333333</v>
      </c>
      <c r="E82" s="37">
        <v>1188.1666666666665</v>
      </c>
      <c r="F82" s="37">
        <v>1157.0833333333333</v>
      </c>
      <c r="G82" s="37">
        <v>1112.1666666666665</v>
      </c>
      <c r="H82" s="37">
        <v>1264.1666666666665</v>
      </c>
      <c r="I82" s="37">
        <v>1309.083333333333</v>
      </c>
      <c r="J82" s="37">
        <v>1340.1666666666665</v>
      </c>
      <c r="K82" s="28">
        <v>1278</v>
      </c>
      <c r="L82" s="28">
        <v>1202</v>
      </c>
      <c r="M82" s="28">
        <v>4.0824499999999997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1634.85</v>
      </c>
      <c r="D83" s="37">
        <v>1633.9666666666665</v>
      </c>
      <c r="E83" s="37">
        <v>1613.9333333333329</v>
      </c>
      <c r="F83" s="37">
        <v>1593.0166666666664</v>
      </c>
      <c r="G83" s="37">
        <v>1572.9833333333329</v>
      </c>
      <c r="H83" s="37">
        <v>1654.883333333333</v>
      </c>
      <c r="I83" s="37">
        <v>1674.9166666666663</v>
      </c>
      <c r="J83" s="37">
        <v>1695.833333333333</v>
      </c>
      <c r="K83" s="28">
        <v>1654</v>
      </c>
      <c r="L83" s="28">
        <v>1613.05</v>
      </c>
      <c r="M83" s="28">
        <v>8.5465499999999999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153.19999999999999</v>
      </c>
      <c r="D84" s="37">
        <v>153.79999999999998</v>
      </c>
      <c r="E84" s="37">
        <v>152.39999999999998</v>
      </c>
      <c r="F84" s="37">
        <v>151.6</v>
      </c>
      <c r="G84" s="37">
        <v>150.19999999999999</v>
      </c>
      <c r="H84" s="37">
        <v>154.59999999999997</v>
      </c>
      <c r="I84" s="37">
        <v>156</v>
      </c>
      <c r="J84" s="37">
        <v>156.79999999999995</v>
      </c>
      <c r="K84" s="28">
        <v>155.19999999999999</v>
      </c>
      <c r="L84" s="28">
        <v>153</v>
      </c>
      <c r="M84" s="28">
        <v>14.86323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96</v>
      </c>
      <c r="D85" s="37">
        <v>96.766666666666666</v>
      </c>
      <c r="E85" s="37">
        <v>94.933333333333337</v>
      </c>
      <c r="F85" s="37">
        <v>93.866666666666674</v>
      </c>
      <c r="G85" s="37">
        <v>92.033333333333346</v>
      </c>
      <c r="H85" s="37">
        <v>97.833333333333329</v>
      </c>
      <c r="I85" s="37">
        <v>99.666666666666671</v>
      </c>
      <c r="J85" s="37">
        <v>100.73333333333332</v>
      </c>
      <c r="K85" s="28">
        <v>98.6</v>
      </c>
      <c r="L85" s="28">
        <v>95.7</v>
      </c>
      <c r="M85" s="28">
        <v>79.433170000000004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267.14999999999998</v>
      </c>
      <c r="D86" s="37">
        <v>268.16666666666669</v>
      </c>
      <c r="E86" s="37">
        <v>264.53333333333336</v>
      </c>
      <c r="F86" s="37">
        <v>261.91666666666669</v>
      </c>
      <c r="G86" s="37">
        <v>258.28333333333336</v>
      </c>
      <c r="H86" s="37">
        <v>270.78333333333336</v>
      </c>
      <c r="I86" s="37">
        <v>274.41666666666669</v>
      </c>
      <c r="J86" s="37">
        <v>277.03333333333336</v>
      </c>
      <c r="K86" s="28">
        <v>271.8</v>
      </c>
      <c r="L86" s="28">
        <v>265.55</v>
      </c>
      <c r="M86" s="28">
        <v>2.9052799999999999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159.15</v>
      </c>
      <c r="D87" s="37">
        <v>159.6</v>
      </c>
      <c r="E87" s="37">
        <v>157.85</v>
      </c>
      <c r="F87" s="37">
        <v>156.55000000000001</v>
      </c>
      <c r="G87" s="37">
        <v>154.80000000000001</v>
      </c>
      <c r="H87" s="37">
        <v>160.89999999999998</v>
      </c>
      <c r="I87" s="37">
        <v>162.64999999999998</v>
      </c>
      <c r="J87" s="37">
        <v>163.94999999999996</v>
      </c>
      <c r="K87" s="28">
        <v>161.35</v>
      </c>
      <c r="L87" s="28">
        <v>158.30000000000001</v>
      </c>
      <c r="M87" s="28">
        <v>126.74567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37.65</v>
      </c>
      <c r="D88" s="37">
        <v>37.866666666666667</v>
      </c>
      <c r="E88" s="37">
        <v>37.233333333333334</v>
      </c>
      <c r="F88" s="37">
        <v>36.81666666666667</v>
      </c>
      <c r="G88" s="37">
        <v>36.183333333333337</v>
      </c>
      <c r="H88" s="37">
        <v>38.283333333333331</v>
      </c>
      <c r="I88" s="37">
        <v>38.916666666666671</v>
      </c>
      <c r="J88" s="37">
        <v>39.333333333333329</v>
      </c>
      <c r="K88" s="28">
        <v>38.5</v>
      </c>
      <c r="L88" s="28">
        <v>37.450000000000003</v>
      </c>
      <c r="M88" s="28">
        <v>79.988050000000001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3201.85</v>
      </c>
      <c r="D89" s="37">
        <v>3194.6166666666668</v>
      </c>
      <c r="E89" s="37">
        <v>3170.2333333333336</v>
      </c>
      <c r="F89" s="37">
        <v>3138.6166666666668</v>
      </c>
      <c r="G89" s="37">
        <v>3114.2333333333336</v>
      </c>
      <c r="H89" s="37">
        <v>3226.2333333333336</v>
      </c>
      <c r="I89" s="37">
        <v>3250.6166666666668</v>
      </c>
      <c r="J89" s="37">
        <v>3282.2333333333336</v>
      </c>
      <c r="K89" s="28">
        <v>3219</v>
      </c>
      <c r="L89" s="28">
        <v>3163</v>
      </c>
      <c r="M89" s="28">
        <v>0.81100000000000005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439.55</v>
      </c>
      <c r="D90" s="37">
        <v>442.43333333333334</v>
      </c>
      <c r="E90" s="37">
        <v>435.16666666666669</v>
      </c>
      <c r="F90" s="37">
        <v>430.78333333333336</v>
      </c>
      <c r="G90" s="37">
        <v>423.51666666666671</v>
      </c>
      <c r="H90" s="37">
        <v>446.81666666666666</v>
      </c>
      <c r="I90" s="37">
        <v>454.08333333333331</v>
      </c>
      <c r="J90" s="37">
        <v>458.46666666666664</v>
      </c>
      <c r="K90" s="28">
        <v>449.7</v>
      </c>
      <c r="L90" s="28">
        <v>438.05</v>
      </c>
      <c r="M90" s="28">
        <v>5.4879699999999998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782.4</v>
      </c>
      <c r="D91" s="37">
        <v>789.63333333333321</v>
      </c>
      <c r="E91" s="37">
        <v>771.56666666666638</v>
      </c>
      <c r="F91" s="37">
        <v>760.73333333333312</v>
      </c>
      <c r="G91" s="37">
        <v>742.66666666666629</v>
      </c>
      <c r="H91" s="37">
        <v>800.46666666666647</v>
      </c>
      <c r="I91" s="37">
        <v>818.5333333333333</v>
      </c>
      <c r="J91" s="37">
        <v>829.36666666666656</v>
      </c>
      <c r="K91" s="28">
        <v>807.7</v>
      </c>
      <c r="L91" s="28">
        <v>778.8</v>
      </c>
      <c r="M91" s="28">
        <v>9.4579799999999992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492.3</v>
      </c>
      <c r="D92" s="37">
        <v>493.59999999999997</v>
      </c>
      <c r="E92" s="37">
        <v>489.24999999999994</v>
      </c>
      <c r="F92" s="37">
        <v>486.2</v>
      </c>
      <c r="G92" s="37">
        <v>481.84999999999997</v>
      </c>
      <c r="H92" s="37">
        <v>496.64999999999992</v>
      </c>
      <c r="I92" s="37">
        <v>500.99999999999994</v>
      </c>
      <c r="J92" s="37">
        <v>504.0499999999999</v>
      </c>
      <c r="K92" s="28">
        <v>497.95</v>
      </c>
      <c r="L92" s="28">
        <v>490.55</v>
      </c>
      <c r="M92" s="28">
        <v>0.83369000000000004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1573.45</v>
      </c>
      <c r="D93" s="37">
        <v>1587.1499999999999</v>
      </c>
      <c r="E93" s="37">
        <v>1553.2999999999997</v>
      </c>
      <c r="F93" s="37">
        <v>1533.1499999999999</v>
      </c>
      <c r="G93" s="37">
        <v>1499.2999999999997</v>
      </c>
      <c r="H93" s="37">
        <v>1607.2999999999997</v>
      </c>
      <c r="I93" s="37">
        <v>1641.1499999999996</v>
      </c>
      <c r="J93" s="37">
        <v>1661.2999999999997</v>
      </c>
      <c r="K93" s="28">
        <v>1621</v>
      </c>
      <c r="L93" s="28">
        <v>1567</v>
      </c>
      <c r="M93" s="28">
        <v>5.4788199999999998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1692.3</v>
      </c>
      <c r="D94" s="37">
        <v>1705.3166666666666</v>
      </c>
      <c r="E94" s="37">
        <v>1672.0833333333333</v>
      </c>
      <c r="F94" s="37">
        <v>1651.8666666666666</v>
      </c>
      <c r="G94" s="37">
        <v>1618.6333333333332</v>
      </c>
      <c r="H94" s="37">
        <v>1725.5333333333333</v>
      </c>
      <c r="I94" s="37">
        <v>1758.7666666666669</v>
      </c>
      <c r="J94" s="37">
        <v>1778.9833333333333</v>
      </c>
      <c r="K94" s="28">
        <v>1738.55</v>
      </c>
      <c r="L94" s="28">
        <v>1685.1</v>
      </c>
      <c r="M94" s="28">
        <v>11.111470000000001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482.4</v>
      </c>
      <c r="D95" s="37">
        <v>488.56666666666666</v>
      </c>
      <c r="E95" s="37">
        <v>472.83333333333331</v>
      </c>
      <c r="F95" s="37">
        <v>463.26666666666665</v>
      </c>
      <c r="G95" s="37">
        <v>447.5333333333333</v>
      </c>
      <c r="H95" s="37">
        <v>498.13333333333333</v>
      </c>
      <c r="I95" s="37">
        <v>513.86666666666667</v>
      </c>
      <c r="J95" s="37">
        <v>523.43333333333339</v>
      </c>
      <c r="K95" s="28">
        <v>504.3</v>
      </c>
      <c r="L95" s="28">
        <v>479</v>
      </c>
      <c r="M95" s="28">
        <v>41.869349999999997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261.95</v>
      </c>
      <c r="D96" s="37">
        <v>264.55</v>
      </c>
      <c r="E96" s="37">
        <v>258.10000000000002</v>
      </c>
      <c r="F96" s="37">
        <v>254.25</v>
      </c>
      <c r="G96" s="37">
        <v>247.8</v>
      </c>
      <c r="H96" s="37">
        <v>268.40000000000003</v>
      </c>
      <c r="I96" s="37">
        <v>274.84999999999997</v>
      </c>
      <c r="J96" s="37">
        <v>278.70000000000005</v>
      </c>
      <c r="K96" s="28">
        <v>271</v>
      </c>
      <c r="L96" s="28">
        <v>260.7</v>
      </c>
      <c r="M96" s="28">
        <v>4.3138100000000001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1079.25</v>
      </c>
      <c r="D97" s="37">
        <v>1084.7</v>
      </c>
      <c r="E97" s="37">
        <v>1068.9000000000001</v>
      </c>
      <c r="F97" s="37">
        <v>1058.55</v>
      </c>
      <c r="G97" s="37">
        <v>1042.75</v>
      </c>
      <c r="H97" s="37">
        <v>1095.0500000000002</v>
      </c>
      <c r="I97" s="37">
        <v>1110.8499999999999</v>
      </c>
      <c r="J97" s="37">
        <v>1121.2000000000003</v>
      </c>
      <c r="K97" s="28">
        <v>1100.5</v>
      </c>
      <c r="L97" s="28">
        <v>1074.3499999999999</v>
      </c>
      <c r="M97" s="28">
        <v>29.881799999999998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2041.75</v>
      </c>
      <c r="D98" s="37">
        <v>2055.2333333333331</v>
      </c>
      <c r="E98" s="37">
        <v>2021.5166666666664</v>
      </c>
      <c r="F98" s="37">
        <v>2001.2833333333333</v>
      </c>
      <c r="G98" s="37">
        <v>1967.5666666666666</v>
      </c>
      <c r="H98" s="37">
        <v>2075.4666666666662</v>
      </c>
      <c r="I98" s="37">
        <v>2109.1833333333325</v>
      </c>
      <c r="J98" s="37">
        <v>2129.4166666666661</v>
      </c>
      <c r="K98" s="28">
        <v>2088.9499999999998</v>
      </c>
      <c r="L98" s="28">
        <v>2035</v>
      </c>
      <c r="M98" s="28">
        <v>2.8243499999999999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1384.6</v>
      </c>
      <c r="D99" s="37">
        <v>1386.9666666666665</v>
      </c>
      <c r="E99" s="37">
        <v>1369.1833333333329</v>
      </c>
      <c r="F99" s="37">
        <v>1353.7666666666664</v>
      </c>
      <c r="G99" s="37">
        <v>1335.9833333333329</v>
      </c>
      <c r="H99" s="37">
        <v>1402.383333333333</v>
      </c>
      <c r="I99" s="37">
        <v>1420.1666666666663</v>
      </c>
      <c r="J99" s="37">
        <v>1435.583333333333</v>
      </c>
      <c r="K99" s="28">
        <v>1404.75</v>
      </c>
      <c r="L99" s="28">
        <v>1371.55</v>
      </c>
      <c r="M99" s="28">
        <v>142.00738000000001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582.4</v>
      </c>
      <c r="D100" s="37">
        <v>583.20000000000005</v>
      </c>
      <c r="E100" s="37">
        <v>572.40000000000009</v>
      </c>
      <c r="F100" s="37">
        <v>562.40000000000009</v>
      </c>
      <c r="G100" s="37">
        <v>551.60000000000014</v>
      </c>
      <c r="H100" s="37">
        <v>593.20000000000005</v>
      </c>
      <c r="I100" s="37">
        <v>604</v>
      </c>
      <c r="J100" s="37">
        <v>614</v>
      </c>
      <c r="K100" s="28">
        <v>594</v>
      </c>
      <c r="L100" s="28">
        <v>573.20000000000005</v>
      </c>
      <c r="M100" s="28">
        <v>89.168279999999996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1311.8</v>
      </c>
      <c r="D101" s="37">
        <v>1312.6000000000001</v>
      </c>
      <c r="E101" s="37">
        <v>1299.2000000000003</v>
      </c>
      <c r="F101" s="37">
        <v>1286.6000000000001</v>
      </c>
      <c r="G101" s="37">
        <v>1273.2000000000003</v>
      </c>
      <c r="H101" s="37">
        <v>1325.2000000000003</v>
      </c>
      <c r="I101" s="37">
        <v>1338.6000000000004</v>
      </c>
      <c r="J101" s="37">
        <v>1351.2000000000003</v>
      </c>
      <c r="K101" s="28">
        <v>1326</v>
      </c>
      <c r="L101" s="28">
        <v>1300</v>
      </c>
      <c r="M101" s="28">
        <v>8.7571399999999997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2506.65</v>
      </c>
      <c r="D102" s="37">
        <v>2516.6999999999998</v>
      </c>
      <c r="E102" s="37">
        <v>2481.3999999999996</v>
      </c>
      <c r="F102" s="37">
        <v>2456.1499999999996</v>
      </c>
      <c r="G102" s="37">
        <v>2420.8499999999995</v>
      </c>
      <c r="H102" s="37">
        <v>2541.9499999999998</v>
      </c>
      <c r="I102" s="37">
        <v>2577.25</v>
      </c>
      <c r="J102" s="37">
        <v>2602.5</v>
      </c>
      <c r="K102" s="28">
        <v>2552</v>
      </c>
      <c r="L102" s="28">
        <v>2491.4499999999998</v>
      </c>
      <c r="M102" s="28">
        <v>8.3992000000000004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482.65</v>
      </c>
      <c r="D103" s="37">
        <v>486.56666666666666</v>
      </c>
      <c r="E103" s="37">
        <v>475.33333333333331</v>
      </c>
      <c r="F103" s="37">
        <v>468.01666666666665</v>
      </c>
      <c r="G103" s="37">
        <v>456.7833333333333</v>
      </c>
      <c r="H103" s="37">
        <v>493.88333333333333</v>
      </c>
      <c r="I103" s="37">
        <v>505.11666666666667</v>
      </c>
      <c r="J103" s="37">
        <v>512.43333333333339</v>
      </c>
      <c r="K103" s="28">
        <v>497.8</v>
      </c>
      <c r="L103" s="28">
        <v>479.25</v>
      </c>
      <c r="M103" s="28">
        <v>124.62169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1595.1</v>
      </c>
      <c r="D104" s="37">
        <v>1610.0333333333335</v>
      </c>
      <c r="E104" s="37">
        <v>1571.0666666666671</v>
      </c>
      <c r="F104" s="37">
        <v>1547.0333333333335</v>
      </c>
      <c r="G104" s="37">
        <v>1508.0666666666671</v>
      </c>
      <c r="H104" s="37">
        <v>1634.0666666666671</v>
      </c>
      <c r="I104" s="37">
        <v>1673.0333333333338</v>
      </c>
      <c r="J104" s="37">
        <v>1697.0666666666671</v>
      </c>
      <c r="K104" s="28">
        <v>1649</v>
      </c>
      <c r="L104" s="28">
        <v>1586</v>
      </c>
      <c r="M104" s="28">
        <v>6.3774300000000004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113.3</v>
      </c>
      <c r="D105" s="37">
        <v>113.88333333333333</v>
      </c>
      <c r="E105" s="37">
        <v>112.31666666666665</v>
      </c>
      <c r="F105" s="37">
        <v>111.33333333333333</v>
      </c>
      <c r="G105" s="37">
        <v>109.76666666666665</v>
      </c>
      <c r="H105" s="37">
        <v>114.86666666666665</v>
      </c>
      <c r="I105" s="37">
        <v>116.43333333333331</v>
      </c>
      <c r="J105" s="37">
        <v>117.41666666666664</v>
      </c>
      <c r="K105" s="28">
        <v>115.45</v>
      </c>
      <c r="L105" s="28">
        <v>112.9</v>
      </c>
      <c r="M105" s="28">
        <v>18.328309999999998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270.3</v>
      </c>
      <c r="D106" s="37">
        <v>275.5</v>
      </c>
      <c r="E106" s="37">
        <v>264.8</v>
      </c>
      <c r="F106" s="37">
        <v>259.3</v>
      </c>
      <c r="G106" s="37">
        <v>248.60000000000002</v>
      </c>
      <c r="H106" s="37">
        <v>281</v>
      </c>
      <c r="I106" s="37">
        <v>291.70000000000005</v>
      </c>
      <c r="J106" s="37">
        <v>297.2</v>
      </c>
      <c r="K106" s="28">
        <v>286.2</v>
      </c>
      <c r="L106" s="28">
        <v>270</v>
      </c>
      <c r="M106" s="28">
        <v>47.43909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2234.85</v>
      </c>
      <c r="D107" s="37">
        <v>2249.1333333333337</v>
      </c>
      <c r="E107" s="37">
        <v>2208.2666666666673</v>
      </c>
      <c r="F107" s="37">
        <v>2181.6833333333338</v>
      </c>
      <c r="G107" s="37">
        <v>2140.8166666666675</v>
      </c>
      <c r="H107" s="37">
        <v>2275.7166666666672</v>
      </c>
      <c r="I107" s="37">
        <v>2316.583333333333</v>
      </c>
      <c r="J107" s="37">
        <v>2343.166666666667</v>
      </c>
      <c r="K107" s="28">
        <v>2290</v>
      </c>
      <c r="L107" s="28">
        <v>2222.5500000000002</v>
      </c>
      <c r="M107" s="28">
        <v>26.786919999999999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321.89999999999998</v>
      </c>
      <c r="D108" s="37">
        <v>321.39999999999998</v>
      </c>
      <c r="E108" s="37">
        <v>318.09999999999997</v>
      </c>
      <c r="F108" s="37">
        <v>314.3</v>
      </c>
      <c r="G108" s="37">
        <v>311</v>
      </c>
      <c r="H108" s="37">
        <v>325.19999999999993</v>
      </c>
      <c r="I108" s="37">
        <v>328.49999999999989</v>
      </c>
      <c r="J108" s="37">
        <v>332.2999999999999</v>
      </c>
      <c r="K108" s="28">
        <v>324.7</v>
      </c>
      <c r="L108" s="28">
        <v>317.60000000000002</v>
      </c>
      <c r="M108" s="28">
        <v>8.3860499999999991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2229.6999999999998</v>
      </c>
      <c r="D109" s="37">
        <v>2242.7333333333331</v>
      </c>
      <c r="E109" s="37">
        <v>2201.9666666666662</v>
      </c>
      <c r="F109" s="37">
        <v>2174.2333333333331</v>
      </c>
      <c r="G109" s="37">
        <v>2133.4666666666662</v>
      </c>
      <c r="H109" s="37">
        <v>2270.4666666666662</v>
      </c>
      <c r="I109" s="37">
        <v>2311.2333333333336</v>
      </c>
      <c r="J109" s="37">
        <v>2338.9666666666662</v>
      </c>
      <c r="K109" s="28">
        <v>2283.5</v>
      </c>
      <c r="L109" s="28">
        <v>2215</v>
      </c>
      <c r="M109" s="28">
        <v>54.928159999999998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743.3</v>
      </c>
      <c r="D110" s="37">
        <v>747.7833333333333</v>
      </c>
      <c r="E110" s="37">
        <v>735.61666666666656</v>
      </c>
      <c r="F110" s="37">
        <v>727.93333333333328</v>
      </c>
      <c r="G110" s="37">
        <v>715.76666666666654</v>
      </c>
      <c r="H110" s="37">
        <v>755.46666666666658</v>
      </c>
      <c r="I110" s="37">
        <v>767.63333333333333</v>
      </c>
      <c r="J110" s="37">
        <v>775.31666666666661</v>
      </c>
      <c r="K110" s="28">
        <v>759.95</v>
      </c>
      <c r="L110" s="28">
        <v>740.1</v>
      </c>
      <c r="M110" s="28">
        <v>195.60317000000001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1280.2</v>
      </c>
      <c r="D111" s="37">
        <v>1299.3833333333334</v>
      </c>
      <c r="E111" s="37">
        <v>1255.8666666666668</v>
      </c>
      <c r="F111" s="37">
        <v>1231.5333333333333</v>
      </c>
      <c r="G111" s="37">
        <v>1188.0166666666667</v>
      </c>
      <c r="H111" s="37">
        <v>1323.7166666666669</v>
      </c>
      <c r="I111" s="37">
        <v>1367.2333333333338</v>
      </c>
      <c r="J111" s="37">
        <v>1391.5666666666671</v>
      </c>
      <c r="K111" s="28">
        <v>1342.9</v>
      </c>
      <c r="L111" s="28">
        <v>1275.05</v>
      </c>
      <c r="M111" s="28">
        <v>10.65203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525.75</v>
      </c>
      <c r="D112" s="37">
        <v>528.88333333333333</v>
      </c>
      <c r="E112" s="37">
        <v>519.76666666666665</v>
      </c>
      <c r="F112" s="37">
        <v>513.7833333333333</v>
      </c>
      <c r="G112" s="37">
        <v>504.66666666666663</v>
      </c>
      <c r="H112" s="37">
        <v>534.86666666666667</v>
      </c>
      <c r="I112" s="37">
        <v>543.98333333333323</v>
      </c>
      <c r="J112" s="37">
        <v>549.9666666666667</v>
      </c>
      <c r="K112" s="28">
        <v>538</v>
      </c>
      <c r="L112" s="28">
        <v>522.9</v>
      </c>
      <c r="M112" s="28">
        <v>13.8193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560.70000000000005</v>
      </c>
      <c r="D113" s="37">
        <v>569.0333333333333</v>
      </c>
      <c r="E113" s="37">
        <v>551.66666666666663</v>
      </c>
      <c r="F113" s="37">
        <v>542.63333333333333</v>
      </c>
      <c r="G113" s="37">
        <v>525.26666666666665</v>
      </c>
      <c r="H113" s="37">
        <v>578.06666666666661</v>
      </c>
      <c r="I113" s="37">
        <v>595.43333333333339</v>
      </c>
      <c r="J113" s="37">
        <v>604.46666666666658</v>
      </c>
      <c r="K113" s="28">
        <v>586.4</v>
      </c>
      <c r="L113" s="28">
        <v>560</v>
      </c>
      <c r="M113" s="28">
        <v>5.0148299999999999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39.5</v>
      </c>
      <c r="D114" s="37">
        <v>39.766666666666666</v>
      </c>
      <c r="E114" s="37">
        <v>39.033333333333331</v>
      </c>
      <c r="F114" s="37">
        <v>38.566666666666663</v>
      </c>
      <c r="G114" s="37">
        <v>37.833333333333329</v>
      </c>
      <c r="H114" s="37">
        <v>40.233333333333334</v>
      </c>
      <c r="I114" s="37">
        <v>40.966666666666669</v>
      </c>
      <c r="J114" s="37">
        <v>41.433333333333337</v>
      </c>
      <c r="K114" s="28">
        <v>40.5</v>
      </c>
      <c r="L114" s="28">
        <v>39.299999999999997</v>
      </c>
      <c r="M114" s="28">
        <v>246.04132999999999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259.55</v>
      </c>
      <c r="D115" s="37">
        <v>260.34999999999997</v>
      </c>
      <c r="E115" s="37">
        <v>257.69999999999993</v>
      </c>
      <c r="F115" s="37">
        <v>255.84999999999997</v>
      </c>
      <c r="G115" s="37">
        <v>253.19999999999993</v>
      </c>
      <c r="H115" s="37">
        <v>262.19999999999993</v>
      </c>
      <c r="I115" s="37">
        <v>264.84999999999991</v>
      </c>
      <c r="J115" s="37">
        <v>266.69999999999993</v>
      </c>
      <c r="K115" s="28">
        <v>263</v>
      </c>
      <c r="L115" s="28">
        <v>258.5</v>
      </c>
      <c r="M115" s="28">
        <v>204.19904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4914.75</v>
      </c>
      <c r="D116" s="37">
        <v>4866.1166666666668</v>
      </c>
      <c r="E116" s="37">
        <v>4688.2333333333336</v>
      </c>
      <c r="F116" s="37">
        <v>4461.7166666666672</v>
      </c>
      <c r="G116" s="37">
        <v>4283.8333333333339</v>
      </c>
      <c r="H116" s="37">
        <v>5092.6333333333332</v>
      </c>
      <c r="I116" s="37">
        <v>5270.5166666666664</v>
      </c>
      <c r="J116" s="37">
        <v>5497.0333333333328</v>
      </c>
      <c r="K116" s="28">
        <v>5044</v>
      </c>
      <c r="L116" s="28">
        <v>4639.6000000000004</v>
      </c>
      <c r="M116" s="28">
        <v>6.5781200000000002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163.5</v>
      </c>
      <c r="D117" s="37">
        <v>163.11666666666667</v>
      </c>
      <c r="E117" s="37">
        <v>161.53333333333336</v>
      </c>
      <c r="F117" s="37">
        <v>159.56666666666669</v>
      </c>
      <c r="G117" s="37">
        <v>157.98333333333338</v>
      </c>
      <c r="H117" s="37">
        <v>165.08333333333334</v>
      </c>
      <c r="I117" s="37">
        <v>166.66666666666666</v>
      </c>
      <c r="J117" s="37">
        <v>168.63333333333333</v>
      </c>
      <c r="K117" s="28">
        <v>164.7</v>
      </c>
      <c r="L117" s="28">
        <v>161.15</v>
      </c>
      <c r="M117" s="28">
        <v>12.801629999999999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256.5</v>
      </c>
      <c r="D118" s="37">
        <v>254.61666666666665</v>
      </c>
      <c r="E118" s="37">
        <v>248.93333333333328</v>
      </c>
      <c r="F118" s="37">
        <v>241.36666666666665</v>
      </c>
      <c r="G118" s="37">
        <v>235.68333333333328</v>
      </c>
      <c r="H118" s="37">
        <v>262.18333333333328</v>
      </c>
      <c r="I118" s="37">
        <v>267.86666666666662</v>
      </c>
      <c r="J118" s="37">
        <v>275.43333333333328</v>
      </c>
      <c r="K118" s="28">
        <v>260.3</v>
      </c>
      <c r="L118" s="28">
        <v>247.05</v>
      </c>
      <c r="M118" s="28">
        <v>174.84271000000001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126</v>
      </c>
      <c r="D119" s="37">
        <v>127.66666666666667</v>
      </c>
      <c r="E119" s="37">
        <v>123.93333333333334</v>
      </c>
      <c r="F119" s="37">
        <v>121.86666666666666</v>
      </c>
      <c r="G119" s="37">
        <v>118.13333333333333</v>
      </c>
      <c r="H119" s="37">
        <v>129.73333333333335</v>
      </c>
      <c r="I119" s="37">
        <v>133.46666666666667</v>
      </c>
      <c r="J119" s="37">
        <v>135.53333333333336</v>
      </c>
      <c r="K119" s="28">
        <v>131.4</v>
      </c>
      <c r="L119" s="28">
        <v>125.6</v>
      </c>
      <c r="M119" s="28">
        <v>86.755359999999996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745.95</v>
      </c>
      <c r="D120" s="37">
        <v>752.5333333333333</v>
      </c>
      <c r="E120" s="37">
        <v>738.41666666666663</v>
      </c>
      <c r="F120" s="37">
        <v>730.88333333333333</v>
      </c>
      <c r="G120" s="37">
        <v>716.76666666666665</v>
      </c>
      <c r="H120" s="37">
        <v>760.06666666666661</v>
      </c>
      <c r="I120" s="37">
        <v>774.18333333333339</v>
      </c>
      <c r="J120" s="37">
        <v>781.71666666666658</v>
      </c>
      <c r="K120" s="28">
        <v>766.65</v>
      </c>
      <c r="L120" s="28">
        <v>745</v>
      </c>
      <c r="M120" s="28">
        <v>14.28538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22.3</v>
      </c>
      <c r="D121" s="37">
        <v>22.383333333333336</v>
      </c>
      <c r="E121" s="37">
        <v>22.116666666666674</v>
      </c>
      <c r="F121" s="37">
        <v>21.933333333333337</v>
      </c>
      <c r="G121" s="37">
        <v>21.666666666666675</v>
      </c>
      <c r="H121" s="37">
        <v>22.566666666666674</v>
      </c>
      <c r="I121" s="37">
        <v>22.833333333333332</v>
      </c>
      <c r="J121" s="37">
        <v>23.016666666666673</v>
      </c>
      <c r="K121" s="28">
        <v>22.65</v>
      </c>
      <c r="L121" s="28">
        <v>22.2</v>
      </c>
      <c r="M121" s="28">
        <v>59.80303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352.4</v>
      </c>
      <c r="D122" s="37">
        <v>357.64999999999992</v>
      </c>
      <c r="E122" s="37">
        <v>345.89999999999986</v>
      </c>
      <c r="F122" s="37">
        <v>339.39999999999992</v>
      </c>
      <c r="G122" s="37">
        <v>327.64999999999986</v>
      </c>
      <c r="H122" s="37">
        <v>364.14999999999986</v>
      </c>
      <c r="I122" s="37">
        <v>375.9</v>
      </c>
      <c r="J122" s="37">
        <v>382.39999999999986</v>
      </c>
      <c r="K122" s="28">
        <v>369.4</v>
      </c>
      <c r="L122" s="28">
        <v>351.15</v>
      </c>
      <c r="M122" s="28">
        <v>55.735509999999998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209</v>
      </c>
      <c r="D123" s="37">
        <v>210.88333333333333</v>
      </c>
      <c r="E123" s="37">
        <v>206.56666666666666</v>
      </c>
      <c r="F123" s="37">
        <v>204.13333333333333</v>
      </c>
      <c r="G123" s="37">
        <v>199.81666666666666</v>
      </c>
      <c r="H123" s="37">
        <v>213.31666666666666</v>
      </c>
      <c r="I123" s="37">
        <v>217.63333333333333</v>
      </c>
      <c r="J123" s="37">
        <v>220.06666666666666</v>
      </c>
      <c r="K123" s="28">
        <v>215.2</v>
      </c>
      <c r="L123" s="28">
        <v>208.45</v>
      </c>
      <c r="M123" s="28">
        <v>39.582320000000003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978.55</v>
      </c>
      <c r="D124" s="37">
        <v>987.75</v>
      </c>
      <c r="E124" s="37">
        <v>966</v>
      </c>
      <c r="F124" s="37">
        <v>953.45</v>
      </c>
      <c r="G124" s="37">
        <v>931.7</v>
      </c>
      <c r="H124" s="37">
        <v>1000.3</v>
      </c>
      <c r="I124" s="37">
        <v>1022.05</v>
      </c>
      <c r="J124" s="37">
        <v>1034.5999999999999</v>
      </c>
      <c r="K124" s="28">
        <v>1009.5</v>
      </c>
      <c r="L124" s="28">
        <v>975.2</v>
      </c>
      <c r="M124" s="28">
        <v>34.764420000000001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4651.25</v>
      </c>
      <c r="D125" s="37">
        <v>4716.4000000000005</v>
      </c>
      <c r="E125" s="37">
        <v>4568.2000000000007</v>
      </c>
      <c r="F125" s="37">
        <v>4485.1500000000005</v>
      </c>
      <c r="G125" s="37">
        <v>4336.9500000000007</v>
      </c>
      <c r="H125" s="37">
        <v>4799.4500000000007</v>
      </c>
      <c r="I125" s="37">
        <v>4947.6499999999996</v>
      </c>
      <c r="J125" s="37">
        <v>5030.7000000000007</v>
      </c>
      <c r="K125" s="28">
        <v>4864.6000000000004</v>
      </c>
      <c r="L125" s="28">
        <v>4633.3500000000004</v>
      </c>
      <c r="M125" s="28">
        <v>5.1729799999999999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1567.55</v>
      </c>
      <c r="D126" s="37">
        <v>1575.2166666666665</v>
      </c>
      <c r="E126" s="37">
        <v>1553.133333333333</v>
      </c>
      <c r="F126" s="37">
        <v>1538.7166666666665</v>
      </c>
      <c r="G126" s="37">
        <v>1516.633333333333</v>
      </c>
      <c r="H126" s="37">
        <v>1589.633333333333</v>
      </c>
      <c r="I126" s="37">
        <v>1611.7166666666665</v>
      </c>
      <c r="J126" s="37">
        <v>1626.133333333333</v>
      </c>
      <c r="K126" s="28">
        <v>1597.3</v>
      </c>
      <c r="L126" s="28">
        <v>1560.8</v>
      </c>
      <c r="M126" s="28">
        <v>98.313950000000006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1858.1</v>
      </c>
      <c r="D127" s="37">
        <v>1864.8666666666668</v>
      </c>
      <c r="E127" s="37">
        <v>1844.7333333333336</v>
      </c>
      <c r="F127" s="37">
        <v>1831.3666666666668</v>
      </c>
      <c r="G127" s="37">
        <v>1811.2333333333336</v>
      </c>
      <c r="H127" s="37">
        <v>1878.2333333333336</v>
      </c>
      <c r="I127" s="37">
        <v>1898.3666666666668</v>
      </c>
      <c r="J127" s="37">
        <v>1911.7333333333336</v>
      </c>
      <c r="K127" s="28">
        <v>1885</v>
      </c>
      <c r="L127" s="28">
        <v>1851.5</v>
      </c>
      <c r="M127" s="28">
        <v>4.08066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1011.75</v>
      </c>
      <c r="D128" s="37">
        <v>1017.6333333333333</v>
      </c>
      <c r="E128" s="37">
        <v>1000.7666666666667</v>
      </c>
      <c r="F128" s="37">
        <v>989.7833333333333</v>
      </c>
      <c r="G128" s="37">
        <v>972.91666666666663</v>
      </c>
      <c r="H128" s="37">
        <v>1028.6166666666668</v>
      </c>
      <c r="I128" s="37">
        <v>1045.4833333333331</v>
      </c>
      <c r="J128" s="37">
        <v>1056.4666666666667</v>
      </c>
      <c r="K128" s="28">
        <v>1034.5</v>
      </c>
      <c r="L128" s="28">
        <v>1006.65</v>
      </c>
      <c r="M128" s="28">
        <v>2.8694000000000002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317.64999999999998</v>
      </c>
      <c r="D129" s="37">
        <v>322.38333333333333</v>
      </c>
      <c r="E129" s="37">
        <v>310.26666666666665</v>
      </c>
      <c r="F129" s="37">
        <v>302.88333333333333</v>
      </c>
      <c r="G129" s="37">
        <v>290.76666666666665</v>
      </c>
      <c r="H129" s="37">
        <v>329.76666666666665</v>
      </c>
      <c r="I129" s="37">
        <v>341.88333333333333</v>
      </c>
      <c r="J129" s="37">
        <v>349.26666666666665</v>
      </c>
      <c r="K129" s="28">
        <v>334.5</v>
      </c>
      <c r="L129" s="28">
        <v>315</v>
      </c>
      <c r="M129" s="28">
        <v>4.5223699999999996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727.15</v>
      </c>
      <c r="D130" s="37">
        <v>730.15</v>
      </c>
      <c r="E130" s="37">
        <v>720.3</v>
      </c>
      <c r="F130" s="37">
        <v>713.44999999999993</v>
      </c>
      <c r="G130" s="37">
        <v>703.59999999999991</v>
      </c>
      <c r="H130" s="37">
        <v>737</v>
      </c>
      <c r="I130" s="37">
        <v>746.85000000000014</v>
      </c>
      <c r="J130" s="37">
        <v>753.7</v>
      </c>
      <c r="K130" s="28">
        <v>740</v>
      </c>
      <c r="L130" s="28">
        <v>723.3</v>
      </c>
      <c r="M130" s="28">
        <v>36.22889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540.04999999999995</v>
      </c>
      <c r="D131" s="37">
        <v>543.38333333333333</v>
      </c>
      <c r="E131" s="37">
        <v>534.81666666666661</v>
      </c>
      <c r="F131" s="37">
        <v>529.58333333333326</v>
      </c>
      <c r="G131" s="37">
        <v>521.01666666666654</v>
      </c>
      <c r="H131" s="37">
        <v>548.61666666666667</v>
      </c>
      <c r="I131" s="37">
        <v>557.18333333333351</v>
      </c>
      <c r="J131" s="37">
        <v>562.41666666666674</v>
      </c>
      <c r="K131" s="28">
        <v>551.95000000000005</v>
      </c>
      <c r="L131" s="28">
        <v>538.15</v>
      </c>
      <c r="M131" s="28">
        <v>44.270110000000003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546</v>
      </c>
      <c r="D132" s="37">
        <v>550.51666666666665</v>
      </c>
      <c r="E132" s="37">
        <v>539.0333333333333</v>
      </c>
      <c r="F132" s="37">
        <v>532.06666666666661</v>
      </c>
      <c r="G132" s="37">
        <v>520.58333333333326</v>
      </c>
      <c r="H132" s="37">
        <v>557.48333333333335</v>
      </c>
      <c r="I132" s="37">
        <v>568.9666666666667</v>
      </c>
      <c r="J132" s="37">
        <v>575.93333333333339</v>
      </c>
      <c r="K132" s="28">
        <v>562</v>
      </c>
      <c r="L132" s="28">
        <v>543.54999999999995</v>
      </c>
      <c r="M132" s="28">
        <v>33.149529999999999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1790.75</v>
      </c>
      <c r="D133" s="37">
        <v>1789.3500000000001</v>
      </c>
      <c r="E133" s="37">
        <v>1768.4000000000003</v>
      </c>
      <c r="F133" s="37">
        <v>1746.0500000000002</v>
      </c>
      <c r="G133" s="37">
        <v>1725.1000000000004</v>
      </c>
      <c r="H133" s="37">
        <v>1811.7000000000003</v>
      </c>
      <c r="I133" s="37">
        <v>1832.65</v>
      </c>
      <c r="J133" s="37">
        <v>1855.0000000000002</v>
      </c>
      <c r="K133" s="28">
        <v>1810.3</v>
      </c>
      <c r="L133" s="28">
        <v>1767</v>
      </c>
      <c r="M133" s="28">
        <v>36.886589999999998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87.55</v>
      </c>
      <c r="D134" s="37">
        <v>88.433333333333337</v>
      </c>
      <c r="E134" s="37">
        <v>86.166666666666671</v>
      </c>
      <c r="F134" s="37">
        <v>84.783333333333331</v>
      </c>
      <c r="G134" s="37">
        <v>82.516666666666666</v>
      </c>
      <c r="H134" s="37">
        <v>89.816666666666677</v>
      </c>
      <c r="I134" s="37">
        <v>92.083333333333329</v>
      </c>
      <c r="J134" s="37">
        <v>93.466666666666683</v>
      </c>
      <c r="K134" s="28">
        <v>90.7</v>
      </c>
      <c r="L134" s="28">
        <v>87.05</v>
      </c>
      <c r="M134" s="28">
        <v>158.55453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4091.65</v>
      </c>
      <c r="D135" s="37">
        <v>4114.583333333333</v>
      </c>
      <c r="E135" s="37">
        <v>4054.1666666666661</v>
      </c>
      <c r="F135" s="37">
        <v>4016.6833333333329</v>
      </c>
      <c r="G135" s="37">
        <v>3956.266666666666</v>
      </c>
      <c r="H135" s="37">
        <v>4152.0666666666657</v>
      </c>
      <c r="I135" s="37">
        <v>4212.4833333333318</v>
      </c>
      <c r="J135" s="37">
        <v>4249.9666666666662</v>
      </c>
      <c r="K135" s="28">
        <v>4175</v>
      </c>
      <c r="L135" s="28">
        <v>4077.1</v>
      </c>
      <c r="M135" s="28">
        <v>2.0156399999999999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378.7</v>
      </c>
      <c r="D136" s="37">
        <v>382.95</v>
      </c>
      <c r="E136" s="37">
        <v>371.95</v>
      </c>
      <c r="F136" s="37">
        <v>365.2</v>
      </c>
      <c r="G136" s="37">
        <v>354.2</v>
      </c>
      <c r="H136" s="37">
        <v>389.7</v>
      </c>
      <c r="I136" s="37">
        <v>400.7</v>
      </c>
      <c r="J136" s="37">
        <v>407.45</v>
      </c>
      <c r="K136" s="28">
        <v>393.95</v>
      </c>
      <c r="L136" s="28">
        <v>376.2</v>
      </c>
      <c r="M136" s="28">
        <v>42.193199999999997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4839.05</v>
      </c>
      <c r="D137" s="37">
        <v>4872.2166666666662</v>
      </c>
      <c r="E137" s="37">
        <v>4789.4333333333325</v>
      </c>
      <c r="F137" s="37">
        <v>4739.8166666666666</v>
      </c>
      <c r="G137" s="37">
        <v>4657.0333333333328</v>
      </c>
      <c r="H137" s="37">
        <v>4921.8333333333321</v>
      </c>
      <c r="I137" s="37">
        <v>5004.6166666666668</v>
      </c>
      <c r="J137" s="37">
        <v>5054.2333333333318</v>
      </c>
      <c r="K137" s="28">
        <v>4955</v>
      </c>
      <c r="L137" s="28">
        <v>4822.6000000000004</v>
      </c>
      <c r="M137" s="28">
        <v>3.9007299999999998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1694.35</v>
      </c>
      <c r="D138" s="37">
        <v>1706.8333333333333</v>
      </c>
      <c r="E138" s="37">
        <v>1674.6666666666665</v>
      </c>
      <c r="F138" s="37">
        <v>1654.9833333333333</v>
      </c>
      <c r="G138" s="37">
        <v>1622.8166666666666</v>
      </c>
      <c r="H138" s="37">
        <v>1726.5166666666664</v>
      </c>
      <c r="I138" s="37">
        <v>1758.6833333333329</v>
      </c>
      <c r="J138" s="37">
        <v>1778.3666666666663</v>
      </c>
      <c r="K138" s="28">
        <v>1739</v>
      </c>
      <c r="L138" s="28">
        <v>1687.15</v>
      </c>
      <c r="M138" s="28">
        <v>24.048300000000001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583.35</v>
      </c>
      <c r="D139" s="37">
        <v>576.28333333333342</v>
      </c>
      <c r="E139" s="37">
        <v>562.36666666666679</v>
      </c>
      <c r="F139" s="37">
        <v>541.38333333333333</v>
      </c>
      <c r="G139" s="37">
        <v>527.4666666666667</v>
      </c>
      <c r="H139" s="37">
        <v>597.26666666666688</v>
      </c>
      <c r="I139" s="37">
        <v>611.18333333333362</v>
      </c>
      <c r="J139" s="37">
        <v>632.16666666666697</v>
      </c>
      <c r="K139" s="28">
        <v>590.20000000000005</v>
      </c>
      <c r="L139" s="28">
        <v>555.29999999999995</v>
      </c>
      <c r="M139" s="28">
        <v>41.71067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744.65</v>
      </c>
      <c r="D140" s="37">
        <v>751.65</v>
      </c>
      <c r="E140" s="37">
        <v>735.44999999999993</v>
      </c>
      <c r="F140" s="37">
        <v>726.25</v>
      </c>
      <c r="G140" s="37">
        <v>710.05</v>
      </c>
      <c r="H140" s="37">
        <v>760.84999999999991</v>
      </c>
      <c r="I140" s="37">
        <v>777.05</v>
      </c>
      <c r="J140" s="37">
        <v>786.24999999999989</v>
      </c>
      <c r="K140" s="28">
        <v>767.85</v>
      </c>
      <c r="L140" s="28">
        <v>742.45</v>
      </c>
      <c r="M140" s="28">
        <v>9.1961899999999996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72729</v>
      </c>
      <c r="D141" s="37">
        <v>72643.433333333334</v>
      </c>
      <c r="E141" s="37">
        <v>71886.866666666669</v>
      </c>
      <c r="F141" s="37">
        <v>71044.733333333337</v>
      </c>
      <c r="G141" s="37">
        <v>70288.166666666672</v>
      </c>
      <c r="H141" s="37">
        <v>73485.566666666666</v>
      </c>
      <c r="I141" s="37">
        <v>74242.133333333346</v>
      </c>
      <c r="J141" s="37">
        <v>75084.266666666663</v>
      </c>
      <c r="K141" s="28">
        <v>73400</v>
      </c>
      <c r="L141" s="28">
        <v>71801.3</v>
      </c>
      <c r="M141" s="28">
        <v>0.11934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769.2</v>
      </c>
      <c r="D142" s="37">
        <v>784.98333333333323</v>
      </c>
      <c r="E142" s="37">
        <v>750.21666666666647</v>
      </c>
      <c r="F142" s="37">
        <v>731.23333333333323</v>
      </c>
      <c r="G142" s="37">
        <v>696.46666666666647</v>
      </c>
      <c r="H142" s="37">
        <v>803.96666666666647</v>
      </c>
      <c r="I142" s="37">
        <v>838.73333333333312</v>
      </c>
      <c r="J142" s="37">
        <v>857.71666666666647</v>
      </c>
      <c r="K142" s="28">
        <v>819.75</v>
      </c>
      <c r="L142" s="28">
        <v>766</v>
      </c>
      <c r="M142" s="28">
        <v>13.48564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183.15</v>
      </c>
      <c r="D143" s="37">
        <v>185.5</v>
      </c>
      <c r="E143" s="37">
        <v>179.9</v>
      </c>
      <c r="F143" s="37">
        <v>176.65</v>
      </c>
      <c r="G143" s="37">
        <v>171.05</v>
      </c>
      <c r="H143" s="37">
        <v>188.75</v>
      </c>
      <c r="I143" s="37">
        <v>194.35000000000002</v>
      </c>
      <c r="J143" s="37">
        <v>197.6</v>
      </c>
      <c r="K143" s="28">
        <v>191.1</v>
      </c>
      <c r="L143" s="28">
        <v>182.25</v>
      </c>
      <c r="M143" s="28">
        <v>62.299489999999999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922.1</v>
      </c>
      <c r="D144" s="37">
        <v>926.44999999999993</v>
      </c>
      <c r="E144" s="37">
        <v>913.64999999999986</v>
      </c>
      <c r="F144" s="37">
        <v>905.19999999999993</v>
      </c>
      <c r="G144" s="37">
        <v>892.39999999999986</v>
      </c>
      <c r="H144" s="37">
        <v>934.89999999999986</v>
      </c>
      <c r="I144" s="37">
        <v>947.69999999999982</v>
      </c>
      <c r="J144" s="37">
        <v>956.14999999999986</v>
      </c>
      <c r="K144" s="28">
        <v>939.25</v>
      </c>
      <c r="L144" s="28">
        <v>918</v>
      </c>
      <c r="M144" s="28">
        <v>34.677909999999997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115.1</v>
      </c>
      <c r="D145" s="37">
        <v>116.03333333333335</v>
      </c>
      <c r="E145" s="37">
        <v>113.66666666666669</v>
      </c>
      <c r="F145" s="37">
        <v>112.23333333333333</v>
      </c>
      <c r="G145" s="37">
        <v>109.86666666666667</v>
      </c>
      <c r="H145" s="37">
        <v>117.4666666666667</v>
      </c>
      <c r="I145" s="37">
        <v>119.83333333333334</v>
      </c>
      <c r="J145" s="37">
        <v>121.26666666666671</v>
      </c>
      <c r="K145" s="28">
        <v>118.4</v>
      </c>
      <c r="L145" s="28">
        <v>114.6</v>
      </c>
      <c r="M145" s="28">
        <v>29.83672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521.70000000000005</v>
      </c>
      <c r="D146" s="37">
        <v>527.40000000000009</v>
      </c>
      <c r="E146" s="37">
        <v>513.70000000000016</v>
      </c>
      <c r="F146" s="37">
        <v>505.70000000000005</v>
      </c>
      <c r="G146" s="37">
        <v>492.00000000000011</v>
      </c>
      <c r="H146" s="37">
        <v>535.4000000000002</v>
      </c>
      <c r="I146" s="37">
        <v>549.1</v>
      </c>
      <c r="J146" s="37">
        <v>557.10000000000025</v>
      </c>
      <c r="K146" s="28">
        <v>541.1</v>
      </c>
      <c r="L146" s="28">
        <v>519.4</v>
      </c>
      <c r="M146" s="28">
        <v>29.65286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7717.8</v>
      </c>
      <c r="D147" s="37">
        <v>7763.4333333333334</v>
      </c>
      <c r="E147" s="37">
        <v>7580.3666666666668</v>
      </c>
      <c r="F147" s="37">
        <v>7442.9333333333334</v>
      </c>
      <c r="G147" s="37">
        <v>7259.8666666666668</v>
      </c>
      <c r="H147" s="37">
        <v>7900.8666666666668</v>
      </c>
      <c r="I147" s="37">
        <v>8083.9333333333343</v>
      </c>
      <c r="J147" s="37">
        <v>8221.3666666666668</v>
      </c>
      <c r="K147" s="28">
        <v>7946.5</v>
      </c>
      <c r="L147" s="28">
        <v>7626</v>
      </c>
      <c r="M147" s="28">
        <v>11.62749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757.6</v>
      </c>
      <c r="D148" s="37">
        <v>762.63333333333333</v>
      </c>
      <c r="E148" s="37">
        <v>745.86666666666667</v>
      </c>
      <c r="F148" s="37">
        <v>734.13333333333333</v>
      </c>
      <c r="G148" s="37">
        <v>717.36666666666667</v>
      </c>
      <c r="H148" s="37">
        <v>774.36666666666667</v>
      </c>
      <c r="I148" s="37">
        <v>791.13333333333333</v>
      </c>
      <c r="J148" s="37">
        <v>802.86666666666667</v>
      </c>
      <c r="K148" s="28">
        <v>779.4</v>
      </c>
      <c r="L148" s="28">
        <v>750.9</v>
      </c>
      <c r="M148" s="28">
        <v>3.6677200000000001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3552.15</v>
      </c>
      <c r="D149" s="37">
        <v>3580.1333333333332</v>
      </c>
      <c r="E149" s="37">
        <v>3510.2666666666664</v>
      </c>
      <c r="F149" s="37">
        <v>3468.3833333333332</v>
      </c>
      <c r="G149" s="37">
        <v>3398.5166666666664</v>
      </c>
      <c r="H149" s="37">
        <v>3622.0166666666664</v>
      </c>
      <c r="I149" s="37">
        <v>3691.8833333333332</v>
      </c>
      <c r="J149" s="37">
        <v>3733.7666666666664</v>
      </c>
      <c r="K149" s="28">
        <v>3650</v>
      </c>
      <c r="L149" s="28">
        <v>3538.25</v>
      </c>
      <c r="M149" s="28">
        <v>11.007009999999999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2843.2</v>
      </c>
      <c r="D150" s="37">
        <v>2835.4</v>
      </c>
      <c r="E150" s="37">
        <v>2797.8</v>
      </c>
      <c r="F150" s="37">
        <v>2752.4</v>
      </c>
      <c r="G150" s="37">
        <v>2714.8</v>
      </c>
      <c r="H150" s="37">
        <v>2880.8</v>
      </c>
      <c r="I150" s="37">
        <v>2918.3999999999996</v>
      </c>
      <c r="J150" s="37">
        <v>2963.8</v>
      </c>
      <c r="K150" s="28">
        <v>2873</v>
      </c>
      <c r="L150" s="28">
        <v>2790</v>
      </c>
      <c r="M150" s="28">
        <v>6.8076800000000004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1262.95</v>
      </c>
      <c r="D151" s="37">
        <v>1272.7</v>
      </c>
      <c r="E151" s="37">
        <v>1250.25</v>
      </c>
      <c r="F151" s="37">
        <v>1237.55</v>
      </c>
      <c r="G151" s="37">
        <v>1215.0999999999999</v>
      </c>
      <c r="H151" s="37">
        <v>1285.4000000000001</v>
      </c>
      <c r="I151" s="37">
        <v>1307.8500000000004</v>
      </c>
      <c r="J151" s="37">
        <v>1320.5500000000002</v>
      </c>
      <c r="K151" s="28">
        <v>1295.1500000000001</v>
      </c>
      <c r="L151" s="28">
        <v>1260</v>
      </c>
      <c r="M151" s="28">
        <v>5.6662299999999997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786.85</v>
      </c>
      <c r="D152" s="37">
        <v>790.48333333333346</v>
      </c>
      <c r="E152" s="37">
        <v>777.01666666666688</v>
      </c>
      <c r="F152" s="37">
        <v>767.18333333333339</v>
      </c>
      <c r="G152" s="37">
        <v>753.71666666666681</v>
      </c>
      <c r="H152" s="37">
        <v>800.31666666666695</v>
      </c>
      <c r="I152" s="37">
        <v>813.78333333333342</v>
      </c>
      <c r="J152" s="37">
        <v>823.61666666666702</v>
      </c>
      <c r="K152" s="28">
        <v>803.95</v>
      </c>
      <c r="L152" s="28">
        <v>780.65</v>
      </c>
      <c r="M152" s="28">
        <v>0.78820000000000001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160.65</v>
      </c>
      <c r="D153" s="37">
        <v>161.76666666666668</v>
      </c>
      <c r="E153" s="37">
        <v>158.83333333333337</v>
      </c>
      <c r="F153" s="37">
        <v>157.01666666666668</v>
      </c>
      <c r="G153" s="37">
        <v>154.08333333333337</v>
      </c>
      <c r="H153" s="37">
        <v>163.58333333333337</v>
      </c>
      <c r="I153" s="37">
        <v>166.51666666666671</v>
      </c>
      <c r="J153" s="37">
        <v>168.33333333333337</v>
      </c>
      <c r="K153" s="28">
        <v>164.7</v>
      </c>
      <c r="L153" s="28">
        <v>159.94999999999999</v>
      </c>
      <c r="M153" s="28">
        <v>33.261719999999997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156.19999999999999</v>
      </c>
      <c r="D154" s="37">
        <v>157.63333333333333</v>
      </c>
      <c r="E154" s="37">
        <v>154.26666666666665</v>
      </c>
      <c r="F154" s="37">
        <v>152.33333333333331</v>
      </c>
      <c r="G154" s="37">
        <v>148.96666666666664</v>
      </c>
      <c r="H154" s="37">
        <v>159.56666666666666</v>
      </c>
      <c r="I154" s="37">
        <v>162.93333333333334</v>
      </c>
      <c r="J154" s="37">
        <v>164.86666666666667</v>
      </c>
      <c r="K154" s="28">
        <v>161</v>
      </c>
      <c r="L154" s="28">
        <v>155.69999999999999</v>
      </c>
      <c r="M154" s="28">
        <v>289.41215999999997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105.05</v>
      </c>
      <c r="D155" s="37">
        <v>106.25</v>
      </c>
      <c r="E155" s="37">
        <v>103.1</v>
      </c>
      <c r="F155" s="37">
        <v>101.14999999999999</v>
      </c>
      <c r="G155" s="37">
        <v>97.999999999999986</v>
      </c>
      <c r="H155" s="37">
        <v>108.2</v>
      </c>
      <c r="I155" s="37">
        <v>111.35000000000001</v>
      </c>
      <c r="J155" s="37">
        <v>113.30000000000001</v>
      </c>
      <c r="K155" s="28">
        <v>109.4</v>
      </c>
      <c r="L155" s="28">
        <v>104.3</v>
      </c>
      <c r="M155" s="28">
        <v>159.14627999999999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3931.8</v>
      </c>
      <c r="D156" s="37">
        <v>3960.6666666666665</v>
      </c>
      <c r="E156" s="37">
        <v>3889.333333333333</v>
      </c>
      <c r="F156" s="37">
        <v>3846.8666666666663</v>
      </c>
      <c r="G156" s="37">
        <v>3775.5333333333328</v>
      </c>
      <c r="H156" s="37">
        <v>4003.1333333333332</v>
      </c>
      <c r="I156" s="37">
        <v>4074.4666666666662</v>
      </c>
      <c r="J156" s="37">
        <v>4116.9333333333334</v>
      </c>
      <c r="K156" s="28">
        <v>4032</v>
      </c>
      <c r="L156" s="28">
        <v>3918.2</v>
      </c>
      <c r="M156" s="28">
        <v>0.61297000000000001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18330.3</v>
      </c>
      <c r="D157" s="37">
        <v>18420.566666666666</v>
      </c>
      <c r="E157" s="37">
        <v>18175.533333333333</v>
      </c>
      <c r="F157" s="37">
        <v>18020.766666666666</v>
      </c>
      <c r="G157" s="37">
        <v>17775.733333333334</v>
      </c>
      <c r="H157" s="37">
        <v>18575.333333333332</v>
      </c>
      <c r="I157" s="37">
        <v>18820.366666666665</v>
      </c>
      <c r="J157" s="37">
        <v>18975.133333333331</v>
      </c>
      <c r="K157" s="28">
        <v>18665.599999999999</v>
      </c>
      <c r="L157" s="28">
        <v>18265.8</v>
      </c>
      <c r="M157" s="28">
        <v>0.63397999999999999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316.5</v>
      </c>
      <c r="D158" s="37">
        <v>318.7833333333333</v>
      </c>
      <c r="E158" s="37">
        <v>313.16666666666663</v>
      </c>
      <c r="F158" s="37">
        <v>309.83333333333331</v>
      </c>
      <c r="G158" s="37">
        <v>304.21666666666664</v>
      </c>
      <c r="H158" s="37">
        <v>322.11666666666662</v>
      </c>
      <c r="I158" s="37">
        <v>327.73333333333329</v>
      </c>
      <c r="J158" s="37">
        <v>331.06666666666661</v>
      </c>
      <c r="K158" s="28">
        <v>324.39999999999998</v>
      </c>
      <c r="L158" s="28">
        <v>315.45</v>
      </c>
      <c r="M158" s="28">
        <v>6.11381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960.25</v>
      </c>
      <c r="D159" s="37">
        <v>966.75</v>
      </c>
      <c r="E159" s="37">
        <v>948.5</v>
      </c>
      <c r="F159" s="37">
        <v>936.75</v>
      </c>
      <c r="G159" s="37">
        <v>918.5</v>
      </c>
      <c r="H159" s="37">
        <v>978.5</v>
      </c>
      <c r="I159" s="37">
        <v>996.75</v>
      </c>
      <c r="J159" s="37">
        <v>1008.5</v>
      </c>
      <c r="K159" s="28">
        <v>985</v>
      </c>
      <c r="L159" s="28">
        <v>955</v>
      </c>
      <c r="M159" s="28">
        <v>3.8455499999999998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160.44999999999999</v>
      </c>
      <c r="D160" s="37">
        <v>162.46666666666667</v>
      </c>
      <c r="E160" s="37">
        <v>157.48333333333335</v>
      </c>
      <c r="F160" s="37">
        <v>154.51666666666668</v>
      </c>
      <c r="G160" s="37">
        <v>149.53333333333336</v>
      </c>
      <c r="H160" s="37">
        <v>165.43333333333334</v>
      </c>
      <c r="I160" s="37">
        <v>170.41666666666663</v>
      </c>
      <c r="J160" s="37">
        <v>173.38333333333333</v>
      </c>
      <c r="K160" s="28">
        <v>167.45</v>
      </c>
      <c r="L160" s="28">
        <v>159.5</v>
      </c>
      <c r="M160" s="28">
        <v>159.64743000000001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228.45</v>
      </c>
      <c r="D161" s="37">
        <v>230.1</v>
      </c>
      <c r="E161" s="37">
        <v>225.45</v>
      </c>
      <c r="F161" s="37">
        <v>222.45</v>
      </c>
      <c r="G161" s="37">
        <v>217.79999999999998</v>
      </c>
      <c r="H161" s="37">
        <v>233.1</v>
      </c>
      <c r="I161" s="37">
        <v>237.75000000000003</v>
      </c>
      <c r="J161" s="37">
        <v>240.75</v>
      </c>
      <c r="K161" s="28">
        <v>234.75</v>
      </c>
      <c r="L161" s="28">
        <v>227.1</v>
      </c>
      <c r="M161" s="28">
        <v>12.391730000000001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2847.95</v>
      </c>
      <c r="D162" s="37">
        <v>2869.7999999999997</v>
      </c>
      <c r="E162" s="37">
        <v>2813.2499999999995</v>
      </c>
      <c r="F162" s="37">
        <v>2778.5499999999997</v>
      </c>
      <c r="G162" s="37">
        <v>2721.9999999999995</v>
      </c>
      <c r="H162" s="37">
        <v>2904.4999999999995</v>
      </c>
      <c r="I162" s="37">
        <v>2961.0499999999997</v>
      </c>
      <c r="J162" s="37">
        <v>2995.7499999999995</v>
      </c>
      <c r="K162" s="28">
        <v>2926.35</v>
      </c>
      <c r="L162" s="28">
        <v>2835.1</v>
      </c>
      <c r="M162" s="28">
        <v>1.33758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45578.75</v>
      </c>
      <c r="D163" s="37">
        <v>45758.1</v>
      </c>
      <c r="E163" s="37">
        <v>45268.2</v>
      </c>
      <c r="F163" s="37">
        <v>44957.65</v>
      </c>
      <c r="G163" s="37">
        <v>44467.75</v>
      </c>
      <c r="H163" s="37">
        <v>46068.649999999994</v>
      </c>
      <c r="I163" s="37">
        <v>46558.55</v>
      </c>
      <c r="J163" s="37">
        <v>46869.099999999991</v>
      </c>
      <c r="K163" s="28">
        <v>46248</v>
      </c>
      <c r="L163" s="28">
        <v>45447.55</v>
      </c>
      <c r="M163" s="28">
        <v>0.13644000000000001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203.9</v>
      </c>
      <c r="D164" s="37">
        <v>205.29999999999998</v>
      </c>
      <c r="E164" s="37">
        <v>201.49999999999997</v>
      </c>
      <c r="F164" s="37">
        <v>199.1</v>
      </c>
      <c r="G164" s="37">
        <v>195.29999999999998</v>
      </c>
      <c r="H164" s="37">
        <v>207.69999999999996</v>
      </c>
      <c r="I164" s="37">
        <v>211.49999999999997</v>
      </c>
      <c r="J164" s="37">
        <v>213.89999999999995</v>
      </c>
      <c r="K164" s="28">
        <v>209.1</v>
      </c>
      <c r="L164" s="28">
        <v>202.9</v>
      </c>
      <c r="M164" s="28">
        <v>50.14029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4385.8999999999996</v>
      </c>
      <c r="D165" s="37">
        <v>4389.75</v>
      </c>
      <c r="E165" s="37">
        <v>4333.5</v>
      </c>
      <c r="F165" s="37">
        <v>4281.1000000000004</v>
      </c>
      <c r="G165" s="37">
        <v>4224.8500000000004</v>
      </c>
      <c r="H165" s="37">
        <v>4442.1499999999996</v>
      </c>
      <c r="I165" s="37">
        <v>4498.3999999999996</v>
      </c>
      <c r="J165" s="37">
        <v>4550.7999999999993</v>
      </c>
      <c r="K165" s="28">
        <v>4446</v>
      </c>
      <c r="L165" s="28">
        <v>4337.3500000000004</v>
      </c>
      <c r="M165" s="28">
        <v>0.49188999999999999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2423.6999999999998</v>
      </c>
      <c r="D166" s="37">
        <v>2435.15</v>
      </c>
      <c r="E166" s="37">
        <v>2403.3000000000002</v>
      </c>
      <c r="F166" s="37">
        <v>2382.9</v>
      </c>
      <c r="G166" s="37">
        <v>2351.0500000000002</v>
      </c>
      <c r="H166" s="37">
        <v>2455.5500000000002</v>
      </c>
      <c r="I166" s="37">
        <v>2487.3999999999996</v>
      </c>
      <c r="J166" s="37">
        <v>2507.8000000000002</v>
      </c>
      <c r="K166" s="28">
        <v>2467</v>
      </c>
      <c r="L166" s="28">
        <v>2414.75</v>
      </c>
      <c r="M166" s="28">
        <v>3.8269500000000001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2160</v>
      </c>
      <c r="D167" s="37">
        <v>2181.1333333333332</v>
      </c>
      <c r="E167" s="37">
        <v>2129.8666666666663</v>
      </c>
      <c r="F167" s="37">
        <v>2099.7333333333331</v>
      </c>
      <c r="G167" s="37">
        <v>2048.4666666666662</v>
      </c>
      <c r="H167" s="37">
        <v>2211.2666666666664</v>
      </c>
      <c r="I167" s="37">
        <v>2262.5333333333328</v>
      </c>
      <c r="J167" s="37">
        <v>2292.6666666666665</v>
      </c>
      <c r="K167" s="28">
        <v>2232.4</v>
      </c>
      <c r="L167" s="28">
        <v>2151</v>
      </c>
      <c r="M167" s="28">
        <v>7.5110099999999997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2486.15</v>
      </c>
      <c r="D168" s="37">
        <v>2500.5833333333335</v>
      </c>
      <c r="E168" s="37">
        <v>2452.0666666666671</v>
      </c>
      <c r="F168" s="37">
        <v>2417.9833333333336</v>
      </c>
      <c r="G168" s="37">
        <v>2369.4666666666672</v>
      </c>
      <c r="H168" s="37">
        <v>2534.666666666667</v>
      </c>
      <c r="I168" s="37">
        <v>2583.1833333333334</v>
      </c>
      <c r="J168" s="37">
        <v>2617.2666666666669</v>
      </c>
      <c r="K168" s="28">
        <v>2549.1</v>
      </c>
      <c r="L168" s="28">
        <v>2466.5</v>
      </c>
      <c r="M168" s="28">
        <v>2.1047799999999999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117.75</v>
      </c>
      <c r="D169" s="37">
        <v>118.53333333333335</v>
      </c>
      <c r="E169" s="37">
        <v>116.56666666666669</v>
      </c>
      <c r="F169" s="37">
        <v>115.38333333333334</v>
      </c>
      <c r="G169" s="37">
        <v>113.41666666666669</v>
      </c>
      <c r="H169" s="37">
        <v>119.7166666666667</v>
      </c>
      <c r="I169" s="37">
        <v>121.68333333333337</v>
      </c>
      <c r="J169" s="37">
        <v>122.8666666666667</v>
      </c>
      <c r="K169" s="28">
        <v>120.5</v>
      </c>
      <c r="L169" s="28">
        <v>117.35</v>
      </c>
      <c r="M169" s="28">
        <v>28.812180000000001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227.75</v>
      </c>
      <c r="D170" s="37">
        <v>230.38333333333335</v>
      </c>
      <c r="E170" s="37">
        <v>224.41666666666671</v>
      </c>
      <c r="F170" s="37">
        <v>221.08333333333337</v>
      </c>
      <c r="G170" s="37">
        <v>215.11666666666673</v>
      </c>
      <c r="H170" s="37">
        <v>233.7166666666667</v>
      </c>
      <c r="I170" s="37">
        <v>239.68333333333334</v>
      </c>
      <c r="J170" s="37">
        <v>243.01666666666668</v>
      </c>
      <c r="K170" s="28">
        <v>236.35</v>
      </c>
      <c r="L170" s="28">
        <v>227.05</v>
      </c>
      <c r="M170" s="28">
        <v>67.697490000000002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474.65</v>
      </c>
      <c r="D171" s="37">
        <v>476.01666666666665</v>
      </c>
      <c r="E171" s="37">
        <v>464.13333333333333</v>
      </c>
      <c r="F171" s="37">
        <v>453.61666666666667</v>
      </c>
      <c r="G171" s="37">
        <v>441.73333333333335</v>
      </c>
      <c r="H171" s="37">
        <v>486.5333333333333</v>
      </c>
      <c r="I171" s="37">
        <v>498.41666666666663</v>
      </c>
      <c r="J171" s="37">
        <v>508.93333333333328</v>
      </c>
      <c r="K171" s="28">
        <v>487.9</v>
      </c>
      <c r="L171" s="28">
        <v>465.5</v>
      </c>
      <c r="M171" s="28">
        <v>13.09004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14023.9</v>
      </c>
      <c r="D172" s="37">
        <v>14165.65</v>
      </c>
      <c r="E172" s="37">
        <v>13833.3</v>
      </c>
      <c r="F172" s="37">
        <v>13642.699999999999</v>
      </c>
      <c r="G172" s="37">
        <v>13310.349999999999</v>
      </c>
      <c r="H172" s="37">
        <v>14356.25</v>
      </c>
      <c r="I172" s="37">
        <v>14688.600000000002</v>
      </c>
      <c r="J172" s="37">
        <v>14879.2</v>
      </c>
      <c r="K172" s="28">
        <v>14498</v>
      </c>
      <c r="L172" s="28">
        <v>13975.05</v>
      </c>
      <c r="M172" s="28">
        <v>5.5289999999999999E-2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35.1</v>
      </c>
      <c r="D173" s="37">
        <v>35.300000000000004</v>
      </c>
      <c r="E173" s="37">
        <v>34.800000000000011</v>
      </c>
      <c r="F173" s="37">
        <v>34.500000000000007</v>
      </c>
      <c r="G173" s="37">
        <v>34.000000000000014</v>
      </c>
      <c r="H173" s="37">
        <v>35.600000000000009</v>
      </c>
      <c r="I173" s="37">
        <v>36.099999999999994</v>
      </c>
      <c r="J173" s="37">
        <v>36.400000000000006</v>
      </c>
      <c r="K173" s="28">
        <v>35.799999999999997</v>
      </c>
      <c r="L173" s="28">
        <v>35</v>
      </c>
      <c r="M173" s="28">
        <v>256.17648000000003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120.2</v>
      </c>
      <c r="D174" s="37">
        <v>121.14999999999999</v>
      </c>
      <c r="E174" s="37">
        <v>118.59999999999998</v>
      </c>
      <c r="F174" s="37">
        <v>116.99999999999999</v>
      </c>
      <c r="G174" s="37">
        <v>114.44999999999997</v>
      </c>
      <c r="H174" s="37">
        <v>122.74999999999999</v>
      </c>
      <c r="I174" s="37">
        <v>125.3</v>
      </c>
      <c r="J174" s="37">
        <v>126.89999999999999</v>
      </c>
      <c r="K174" s="28">
        <v>123.7</v>
      </c>
      <c r="L174" s="28">
        <v>119.55</v>
      </c>
      <c r="M174" s="28">
        <v>111.30327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127</v>
      </c>
      <c r="D175" s="37">
        <v>127.76666666666665</v>
      </c>
      <c r="E175" s="37">
        <v>125.83333333333331</v>
      </c>
      <c r="F175" s="37">
        <v>124.66666666666666</v>
      </c>
      <c r="G175" s="37">
        <v>122.73333333333332</v>
      </c>
      <c r="H175" s="37">
        <v>128.93333333333331</v>
      </c>
      <c r="I175" s="37">
        <v>130.86666666666665</v>
      </c>
      <c r="J175" s="37">
        <v>132.0333333333333</v>
      </c>
      <c r="K175" s="28">
        <v>129.69999999999999</v>
      </c>
      <c r="L175" s="28">
        <v>126.6</v>
      </c>
      <c r="M175" s="28">
        <v>27.756060000000002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2790.25</v>
      </c>
      <c r="D176" s="37">
        <v>2807.9</v>
      </c>
      <c r="E176" s="37">
        <v>2759.65</v>
      </c>
      <c r="F176" s="37">
        <v>2729.05</v>
      </c>
      <c r="G176" s="37">
        <v>2680.8</v>
      </c>
      <c r="H176" s="37">
        <v>2838.5</v>
      </c>
      <c r="I176" s="37">
        <v>2886.75</v>
      </c>
      <c r="J176" s="37">
        <v>2917.35</v>
      </c>
      <c r="K176" s="28">
        <v>2856.15</v>
      </c>
      <c r="L176" s="28">
        <v>2777.3</v>
      </c>
      <c r="M176" s="28">
        <v>84.06156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830.85</v>
      </c>
      <c r="D177" s="37">
        <v>833.51666666666677</v>
      </c>
      <c r="E177" s="37">
        <v>819.33333333333348</v>
      </c>
      <c r="F177" s="37">
        <v>807.81666666666672</v>
      </c>
      <c r="G177" s="37">
        <v>793.63333333333344</v>
      </c>
      <c r="H177" s="37">
        <v>845.03333333333353</v>
      </c>
      <c r="I177" s="37">
        <v>859.2166666666667</v>
      </c>
      <c r="J177" s="37">
        <v>870.73333333333358</v>
      </c>
      <c r="K177" s="28">
        <v>847.7</v>
      </c>
      <c r="L177" s="28">
        <v>822</v>
      </c>
      <c r="M177" s="28">
        <v>25.130600000000001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1105.5</v>
      </c>
      <c r="D178" s="37">
        <v>1101.45</v>
      </c>
      <c r="E178" s="37">
        <v>1070.3000000000002</v>
      </c>
      <c r="F178" s="37">
        <v>1035.1000000000001</v>
      </c>
      <c r="G178" s="37">
        <v>1003.9500000000003</v>
      </c>
      <c r="H178" s="37">
        <v>1136.6500000000001</v>
      </c>
      <c r="I178" s="37">
        <v>1167.8000000000002</v>
      </c>
      <c r="J178" s="37">
        <v>1203</v>
      </c>
      <c r="K178" s="28">
        <v>1132.5999999999999</v>
      </c>
      <c r="L178" s="28">
        <v>1066.25</v>
      </c>
      <c r="M178" s="28">
        <v>32.594180000000001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2512.6999999999998</v>
      </c>
      <c r="D179" s="37">
        <v>2520.25</v>
      </c>
      <c r="E179" s="37">
        <v>2489.5500000000002</v>
      </c>
      <c r="F179" s="37">
        <v>2466.4</v>
      </c>
      <c r="G179" s="37">
        <v>2435.7000000000003</v>
      </c>
      <c r="H179" s="37">
        <v>2543.4</v>
      </c>
      <c r="I179" s="37">
        <v>2574.1</v>
      </c>
      <c r="J179" s="37">
        <v>2597.25</v>
      </c>
      <c r="K179" s="28">
        <v>2550.9499999999998</v>
      </c>
      <c r="L179" s="28">
        <v>2497.1</v>
      </c>
      <c r="M179" s="28">
        <v>3.8813599999999999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6974.95</v>
      </c>
      <c r="D180" s="37">
        <v>6989.6166666666659</v>
      </c>
      <c r="E180" s="37">
        <v>6950.3333333333321</v>
      </c>
      <c r="F180" s="37">
        <v>6925.7166666666662</v>
      </c>
      <c r="G180" s="37">
        <v>6886.4333333333325</v>
      </c>
      <c r="H180" s="37">
        <v>7014.2333333333318</v>
      </c>
      <c r="I180" s="37">
        <v>7053.5166666666664</v>
      </c>
      <c r="J180" s="37">
        <v>7078.1333333333314</v>
      </c>
      <c r="K180" s="28">
        <v>7028.9</v>
      </c>
      <c r="L180" s="28">
        <v>6965</v>
      </c>
      <c r="M180" s="28">
        <v>6.6640000000000005E-2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25921.5</v>
      </c>
      <c r="D181" s="37">
        <v>26013.016666666666</v>
      </c>
      <c r="E181" s="37">
        <v>25686.033333333333</v>
      </c>
      <c r="F181" s="37">
        <v>25450.566666666666</v>
      </c>
      <c r="G181" s="37">
        <v>25123.583333333332</v>
      </c>
      <c r="H181" s="37">
        <v>26248.483333333334</v>
      </c>
      <c r="I181" s="37">
        <v>26575.466666666664</v>
      </c>
      <c r="J181" s="37">
        <v>26810.933333333334</v>
      </c>
      <c r="K181" s="28">
        <v>26340</v>
      </c>
      <c r="L181" s="28">
        <v>25777.55</v>
      </c>
      <c r="M181" s="28">
        <v>0.34276000000000001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1202.05</v>
      </c>
      <c r="D182" s="37">
        <v>1205.0666666666668</v>
      </c>
      <c r="E182" s="37">
        <v>1171.1333333333337</v>
      </c>
      <c r="F182" s="37">
        <v>1140.2166666666669</v>
      </c>
      <c r="G182" s="37">
        <v>1106.2833333333338</v>
      </c>
      <c r="H182" s="37">
        <v>1235.9833333333336</v>
      </c>
      <c r="I182" s="37">
        <v>1269.9166666666665</v>
      </c>
      <c r="J182" s="37">
        <v>1300.8333333333335</v>
      </c>
      <c r="K182" s="28">
        <v>1239</v>
      </c>
      <c r="L182" s="28">
        <v>1174.1500000000001</v>
      </c>
      <c r="M182" s="28">
        <v>61.302689999999998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2271.35</v>
      </c>
      <c r="D183" s="37">
        <v>2277.8666666666668</v>
      </c>
      <c r="E183" s="37">
        <v>2253.7333333333336</v>
      </c>
      <c r="F183" s="37">
        <v>2236.1166666666668</v>
      </c>
      <c r="G183" s="37">
        <v>2211.9833333333336</v>
      </c>
      <c r="H183" s="37">
        <v>2295.4833333333336</v>
      </c>
      <c r="I183" s="37">
        <v>2319.6166666666668</v>
      </c>
      <c r="J183" s="37">
        <v>2337.2333333333336</v>
      </c>
      <c r="K183" s="28">
        <v>2302</v>
      </c>
      <c r="L183" s="28">
        <v>2260.25</v>
      </c>
      <c r="M183" s="28">
        <v>3.23875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496.3</v>
      </c>
      <c r="D184" s="37">
        <v>500.93333333333334</v>
      </c>
      <c r="E184" s="37">
        <v>489.36666666666667</v>
      </c>
      <c r="F184" s="37">
        <v>482.43333333333334</v>
      </c>
      <c r="G184" s="37">
        <v>470.86666666666667</v>
      </c>
      <c r="H184" s="37">
        <v>507.86666666666667</v>
      </c>
      <c r="I184" s="37">
        <v>519.43333333333339</v>
      </c>
      <c r="J184" s="37">
        <v>526.36666666666667</v>
      </c>
      <c r="K184" s="28">
        <v>512.5</v>
      </c>
      <c r="L184" s="28">
        <v>494</v>
      </c>
      <c r="M184" s="28">
        <v>128.94773000000001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96.75</v>
      </c>
      <c r="D185" s="37">
        <v>97.399999999999991</v>
      </c>
      <c r="E185" s="37">
        <v>95.84999999999998</v>
      </c>
      <c r="F185" s="37">
        <v>94.949999999999989</v>
      </c>
      <c r="G185" s="37">
        <v>93.399999999999977</v>
      </c>
      <c r="H185" s="37">
        <v>98.299999999999983</v>
      </c>
      <c r="I185" s="37">
        <v>99.85</v>
      </c>
      <c r="J185" s="37">
        <v>100.74999999999999</v>
      </c>
      <c r="K185" s="28">
        <v>98.95</v>
      </c>
      <c r="L185" s="28">
        <v>96.5</v>
      </c>
      <c r="M185" s="28">
        <v>222.28487999999999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928.65</v>
      </c>
      <c r="D186" s="37">
        <v>938.41666666666663</v>
      </c>
      <c r="E186" s="37">
        <v>909.7833333333333</v>
      </c>
      <c r="F186" s="37">
        <v>890.91666666666663</v>
      </c>
      <c r="G186" s="37">
        <v>862.2833333333333</v>
      </c>
      <c r="H186" s="37">
        <v>957.2833333333333</v>
      </c>
      <c r="I186" s="37">
        <v>985.91666666666674</v>
      </c>
      <c r="J186" s="37">
        <v>1004.7833333333333</v>
      </c>
      <c r="K186" s="28">
        <v>967.05</v>
      </c>
      <c r="L186" s="28">
        <v>919.55</v>
      </c>
      <c r="M186" s="28">
        <v>42.906880000000001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482.45</v>
      </c>
      <c r="D187" s="37">
        <v>486.5</v>
      </c>
      <c r="E187" s="37">
        <v>476.95</v>
      </c>
      <c r="F187" s="37">
        <v>471.45</v>
      </c>
      <c r="G187" s="37">
        <v>461.9</v>
      </c>
      <c r="H187" s="37">
        <v>492</v>
      </c>
      <c r="I187" s="37">
        <v>501.54999999999995</v>
      </c>
      <c r="J187" s="37">
        <v>507.05</v>
      </c>
      <c r="K187" s="28">
        <v>496.05</v>
      </c>
      <c r="L187" s="28">
        <v>481</v>
      </c>
      <c r="M187" s="28">
        <v>5.14649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626.95000000000005</v>
      </c>
      <c r="D188" s="37">
        <v>628.13333333333333</v>
      </c>
      <c r="E188" s="37">
        <v>618.36666666666667</v>
      </c>
      <c r="F188" s="37">
        <v>609.7833333333333</v>
      </c>
      <c r="G188" s="37">
        <v>600.01666666666665</v>
      </c>
      <c r="H188" s="37">
        <v>636.7166666666667</v>
      </c>
      <c r="I188" s="37">
        <v>646.48333333333335</v>
      </c>
      <c r="J188" s="37">
        <v>655.06666666666672</v>
      </c>
      <c r="K188" s="28">
        <v>637.9</v>
      </c>
      <c r="L188" s="28">
        <v>619.54999999999995</v>
      </c>
      <c r="M188" s="28">
        <v>4.5940099999999999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654.85</v>
      </c>
      <c r="D189" s="37">
        <v>664</v>
      </c>
      <c r="E189" s="37">
        <v>642</v>
      </c>
      <c r="F189" s="37">
        <v>629.15</v>
      </c>
      <c r="G189" s="37">
        <v>607.15</v>
      </c>
      <c r="H189" s="37">
        <v>676.85</v>
      </c>
      <c r="I189" s="37">
        <v>698.85</v>
      </c>
      <c r="J189" s="37">
        <v>711.7</v>
      </c>
      <c r="K189" s="28">
        <v>686</v>
      </c>
      <c r="L189" s="28">
        <v>651.15</v>
      </c>
      <c r="M189" s="28">
        <v>17.69821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940.15</v>
      </c>
      <c r="D190" s="37">
        <v>949.5333333333333</v>
      </c>
      <c r="E190" s="37">
        <v>926.41666666666663</v>
      </c>
      <c r="F190" s="37">
        <v>912.68333333333328</v>
      </c>
      <c r="G190" s="37">
        <v>889.56666666666661</v>
      </c>
      <c r="H190" s="37">
        <v>963.26666666666665</v>
      </c>
      <c r="I190" s="37">
        <v>986.38333333333344</v>
      </c>
      <c r="J190" s="37">
        <v>1000.1166666666667</v>
      </c>
      <c r="K190" s="28">
        <v>972.65</v>
      </c>
      <c r="L190" s="28">
        <v>935.8</v>
      </c>
      <c r="M190" s="28">
        <v>11.804069999999999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1094.5</v>
      </c>
      <c r="D191" s="37">
        <v>1093.55</v>
      </c>
      <c r="E191" s="37">
        <v>1078.3999999999999</v>
      </c>
      <c r="F191" s="37">
        <v>1062.3</v>
      </c>
      <c r="G191" s="37">
        <v>1047.1499999999999</v>
      </c>
      <c r="H191" s="37">
        <v>1109.6499999999999</v>
      </c>
      <c r="I191" s="37">
        <v>1124.8</v>
      </c>
      <c r="J191" s="37">
        <v>1140.8999999999999</v>
      </c>
      <c r="K191" s="28">
        <v>1108.7</v>
      </c>
      <c r="L191" s="28">
        <v>1077.45</v>
      </c>
      <c r="M191" s="28">
        <v>7.5779899999999998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3546.7</v>
      </c>
      <c r="D192" s="37">
        <v>3568.9333333333329</v>
      </c>
      <c r="E192" s="37">
        <v>3514.6166666666659</v>
      </c>
      <c r="F192" s="37">
        <v>3482.5333333333328</v>
      </c>
      <c r="G192" s="37">
        <v>3428.2166666666658</v>
      </c>
      <c r="H192" s="37">
        <v>3601.016666666666</v>
      </c>
      <c r="I192" s="37">
        <v>3655.3333333333326</v>
      </c>
      <c r="J192" s="37">
        <v>3687.4166666666661</v>
      </c>
      <c r="K192" s="28">
        <v>3623.25</v>
      </c>
      <c r="L192" s="28">
        <v>3536.85</v>
      </c>
      <c r="M192" s="28">
        <v>20.511150000000001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823.75</v>
      </c>
      <c r="D193" s="37">
        <v>824</v>
      </c>
      <c r="E193" s="37">
        <v>812.75</v>
      </c>
      <c r="F193" s="37">
        <v>801.75</v>
      </c>
      <c r="G193" s="37">
        <v>790.5</v>
      </c>
      <c r="H193" s="37">
        <v>835</v>
      </c>
      <c r="I193" s="37">
        <v>846.25</v>
      </c>
      <c r="J193" s="37">
        <v>857.25</v>
      </c>
      <c r="K193" s="28">
        <v>835.25</v>
      </c>
      <c r="L193" s="28">
        <v>813</v>
      </c>
      <c r="M193" s="28">
        <v>22.689209999999999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7746</v>
      </c>
      <c r="D194" s="37">
        <v>7818</v>
      </c>
      <c r="E194" s="37">
        <v>7648</v>
      </c>
      <c r="F194" s="37">
        <v>7550</v>
      </c>
      <c r="G194" s="37">
        <v>7380</v>
      </c>
      <c r="H194" s="37">
        <v>7916</v>
      </c>
      <c r="I194" s="37">
        <v>8086</v>
      </c>
      <c r="J194" s="37">
        <v>8184</v>
      </c>
      <c r="K194" s="28">
        <v>7988</v>
      </c>
      <c r="L194" s="28">
        <v>7720</v>
      </c>
      <c r="M194" s="28">
        <v>4.6842300000000003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437.6</v>
      </c>
      <c r="D195" s="37">
        <v>440.45</v>
      </c>
      <c r="E195" s="37">
        <v>433.15</v>
      </c>
      <c r="F195" s="37">
        <v>428.7</v>
      </c>
      <c r="G195" s="37">
        <v>421.4</v>
      </c>
      <c r="H195" s="37">
        <v>444.9</v>
      </c>
      <c r="I195" s="37">
        <v>452.20000000000005</v>
      </c>
      <c r="J195" s="37">
        <v>456.65</v>
      </c>
      <c r="K195" s="28">
        <v>447.75</v>
      </c>
      <c r="L195" s="28">
        <v>436</v>
      </c>
      <c r="M195" s="28">
        <v>219.91752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242.35</v>
      </c>
      <c r="D196" s="37">
        <v>245.46666666666667</v>
      </c>
      <c r="E196" s="37">
        <v>237.73333333333335</v>
      </c>
      <c r="F196" s="37">
        <v>233.11666666666667</v>
      </c>
      <c r="G196" s="37">
        <v>225.38333333333335</v>
      </c>
      <c r="H196" s="37">
        <v>250.08333333333334</v>
      </c>
      <c r="I196" s="37">
        <v>257.81666666666661</v>
      </c>
      <c r="J196" s="37">
        <v>262.43333333333334</v>
      </c>
      <c r="K196" s="28">
        <v>253.2</v>
      </c>
      <c r="L196" s="28">
        <v>240.85</v>
      </c>
      <c r="M196" s="28">
        <v>262.34764999999999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1271.05</v>
      </c>
      <c r="D197" s="37">
        <v>1276.1333333333334</v>
      </c>
      <c r="E197" s="37">
        <v>1260.5666666666668</v>
      </c>
      <c r="F197" s="37">
        <v>1250.0833333333335</v>
      </c>
      <c r="G197" s="37">
        <v>1234.5166666666669</v>
      </c>
      <c r="H197" s="37">
        <v>1286.6166666666668</v>
      </c>
      <c r="I197" s="37">
        <v>1302.1833333333334</v>
      </c>
      <c r="J197" s="37">
        <v>1312.6666666666667</v>
      </c>
      <c r="K197" s="28">
        <v>1291.7</v>
      </c>
      <c r="L197" s="28">
        <v>1265.6500000000001</v>
      </c>
      <c r="M197" s="28">
        <v>57.173520000000003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1259</v>
      </c>
      <c r="D198" s="37">
        <v>1264.05</v>
      </c>
      <c r="E198" s="37">
        <v>1243.3</v>
      </c>
      <c r="F198" s="37">
        <v>1227.5999999999999</v>
      </c>
      <c r="G198" s="37">
        <v>1206.8499999999999</v>
      </c>
      <c r="H198" s="37">
        <v>1279.75</v>
      </c>
      <c r="I198" s="37">
        <v>1300.5</v>
      </c>
      <c r="J198" s="37">
        <v>1316.2</v>
      </c>
      <c r="K198" s="28">
        <v>1284.8</v>
      </c>
      <c r="L198" s="28">
        <v>1248.3499999999999</v>
      </c>
      <c r="M198" s="28">
        <v>38.113169999999997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794.7</v>
      </c>
      <c r="D199" s="37">
        <v>795.41666666666663</v>
      </c>
      <c r="E199" s="37">
        <v>782.83333333333326</v>
      </c>
      <c r="F199" s="37">
        <v>770.96666666666658</v>
      </c>
      <c r="G199" s="37">
        <v>758.38333333333321</v>
      </c>
      <c r="H199" s="37">
        <v>807.2833333333333</v>
      </c>
      <c r="I199" s="37">
        <v>819.86666666666656</v>
      </c>
      <c r="J199" s="37">
        <v>831.73333333333335</v>
      </c>
      <c r="K199" s="28">
        <v>808</v>
      </c>
      <c r="L199" s="28">
        <v>783.55</v>
      </c>
      <c r="M199" s="28">
        <v>7.5529700000000002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2458.1999999999998</v>
      </c>
      <c r="D200" s="37">
        <v>2480.0666666666666</v>
      </c>
      <c r="E200" s="37">
        <v>2428.1333333333332</v>
      </c>
      <c r="F200" s="37">
        <v>2398.0666666666666</v>
      </c>
      <c r="G200" s="37">
        <v>2346.1333333333332</v>
      </c>
      <c r="H200" s="37">
        <v>2510.1333333333332</v>
      </c>
      <c r="I200" s="37">
        <v>2562.0666666666666</v>
      </c>
      <c r="J200" s="37">
        <v>2592.1333333333332</v>
      </c>
      <c r="K200" s="28">
        <v>2532</v>
      </c>
      <c r="L200" s="28">
        <v>2450</v>
      </c>
      <c r="M200" s="28">
        <v>14.96781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2814.35</v>
      </c>
      <c r="D201" s="37">
        <v>2805.75</v>
      </c>
      <c r="E201" s="37">
        <v>2774.25</v>
      </c>
      <c r="F201" s="37">
        <v>2734.15</v>
      </c>
      <c r="G201" s="37">
        <v>2702.65</v>
      </c>
      <c r="H201" s="37">
        <v>2845.85</v>
      </c>
      <c r="I201" s="37">
        <v>2877.35</v>
      </c>
      <c r="J201" s="37">
        <v>2917.45</v>
      </c>
      <c r="K201" s="28">
        <v>2837.25</v>
      </c>
      <c r="L201" s="28">
        <v>2765.65</v>
      </c>
      <c r="M201" s="28">
        <v>2.0346099999999998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533.15</v>
      </c>
      <c r="D202" s="37">
        <v>538.94999999999993</v>
      </c>
      <c r="E202" s="37">
        <v>524.19999999999982</v>
      </c>
      <c r="F202" s="37">
        <v>515.24999999999989</v>
      </c>
      <c r="G202" s="37">
        <v>500.49999999999977</v>
      </c>
      <c r="H202" s="37">
        <v>547.89999999999986</v>
      </c>
      <c r="I202" s="37">
        <v>562.65000000000009</v>
      </c>
      <c r="J202" s="37">
        <v>571.59999999999991</v>
      </c>
      <c r="K202" s="28">
        <v>553.70000000000005</v>
      </c>
      <c r="L202" s="28">
        <v>530</v>
      </c>
      <c r="M202" s="28">
        <v>3.9552399999999999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1228.4000000000001</v>
      </c>
      <c r="D203" s="37">
        <v>1233.3000000000002</v>
      </c>
      <c r="E203" s="37">
        <v>1217.4000000000003</v>
      </c>
      <c r="F203" s="37">
        <v>1206.4000000000001</v>
      </c>
      <c r="G203" s="37">
        <v>1190.5000000000002</v>
      </c>
      <c r="H203" s="37">
        <v>1244.3000000000004</v>
      </c>
      <c r="I203" s="37">
        <v>1260.2</v>
      </c>
      <c r="J203" s="37">
        <v>1271.2000000000005</v>
      </c>
      <c r="K203" s="28">
        <v>1249.2</v>
      </c>
      <c r="L203" s="28">
        <v>1222.3</v>
      </c>
      <c r="M203" s="28">
        <v>4.3906299999999998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822.9</v>
      </c>
      <c r="D204" s="37">
        <v>824.41666666666663</v>
      </c>
      <c r="E204" s="37">
        <v>814.83333333333326</v>
      </c>
      <c r="F204" s="37">
        <v>806.76666666666665</v>
      </c>
      <c r="G204" s="37">
        <v>797.18333333333328</v>
      </c>
      <c r="H204" s="37">
        <v>832.48333333333323</v>
      </c>
      <c r="I204" s="37">
        <v>842.06666666666649</v>
      </c>
      <c r="J204" s="37">
        <v>850.13333333333321</v>
      </c>
      <c r="K204" s="28">
        <v>834</v>
      </c>
      <c r="L204" s="28">
        <v>816.35</v>
      </c>
      <c r="M204" s="28">
        <v>32.368769999999998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6630.25</v>
      </c>
      <c r="D205" s="37">
        <v>6649.1500000000005</v>
      </c>
      <c r="E205" s="37">
        <v>6501.3000000000011</v>
      </c>
      <c r="F205" s="37">
        <v>6372.35</v>
      </c>
      <c r="G205" s="37">
        <v>6224.5000000000009</v>
      </c>
      <c r="H205" s="37">
        <v>6778.1000000000013</v>
      </c>
      <c r="I205" s="37">
        <v>6925.9500000000016</v>
      </c>
      <c r="J205" s="37">
        <v>7054.9000000000015</v>
      </c>
      <c r="K205" s="28">
        <v>6797</v>
      </c>
      <c r="L205" s="28">
        <v>6520.2</v>
      </c>
      <c r="M205" s="28">
        <v>11.3956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38.1</v>
      </c>
      <c r="D206" s="37">
        <v>38.666666666666664</v>
      </c>
      <c r="E206" s="37">
        <v>37.233333333333327</v>
      </c>
      <c r="F206" s="37">
        <v>36.36666666666666</v>
      </c>
      <c r="G206" s="37">
        <v>34.933333333333323</v>
      </c>
      <c r="H206" s="37">
        <v>39.533333333333331</v>
      </c>
      <c r="I206" s="37">
        <v>40.966666666666669</v>
      </c>
      <c r="J206" s="37">
        <v>41.833333333333336</v>
      </c>
      <c r="K206" s="28">
        <v>40.1</v>
      </c>
      <c r="L206" s="28">
        <v>37.799999999999997</v>
      </c>
      <c r="M206" s="28">
        <v>137.06773000000001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1585.9</v>
      </c>
      <c r="D207" s="37">
        <v>1590.6333333333332</v>
      </c>
      <c r="E207" s="37">
        <v>1566.2666666666664</v>
      </c>
      <c r="F207" s="37">
        <v>1546.6333333333332</v>
      </c>
      <c r="G207" s="37">
        <v>1522.2666666666664</v>
      </c>
      <c r="H207" s="37">
        <v>1610.2666666666664</v>
      </c>
      <c r="I207" s="37">
        <v>1634.6333333333332</v>
      </c>
      <c r="J207" s="37">
        <v>1654.2666666666664</v>
      </c>
      <c r="K207" s="28">
        <v>1615</v>
      </c>
      <c r="L207" s="28">
        <v>1571</v>
      </c>
      <c r="M207" s="28">
        <v>6.26891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862.85</v>
      </c>
      <c r="D208" s="37">
        <v>868.51666666666677</v>
      </c>
      <c r="E208" s="37">
        <v>854.53333333333353</v>
      </c>
      <c r="F208" s="37">
        <v>846.21666666666681</v>
      </c>
      <c r="G208" s="37">
        <v>832.23333333333358</v>
      </c>
      <c r="H208" s="37">
        <v>876.83333333333348</v>
      </c>
      <c r="I208" s="37">
        <v>890.81666666666683</v>
      </c>
      <c r="J208" s="37">
        <v>899.13333333333344</v>
      </c>
      <c r="K208" s="28">
        <v>882.5</v>
      </c>
      <c r="L208" s="28">
        <v>860.2</v>
      </c>
      <c r="M208" s="28">
        <v>15.24361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1083.55</v>
      </c>
      <c r="D209" s="37">
        <v>1104.1833333333334</v>
      </c>
      <c r="E209" s="37">
        <v>1054.4166666666667</v>
      </c>
      <c r="F209" s="37">
        <v>1025.2833333333333</v>
      </c>
      <c r="G209" s="37">
        <v>975.51666666666665</v>
      </c>
      <c r="H209" s="37">
        <v>1133.3166666666668</v>
      </c>
      <c r="I209" s="37">
        <v>1183.0833333333333</v>
      </c>
      <c r="J209" s="37">
        <v>1212.2166666666669</v>
      </c>
      <c r="K209" s="28">
        <v>1153.95</v>
      </c>
      <c r="L209" s="28">
        <v>1075.05</v>
      </c>
      <c r="M209" s="28">
        <v>31.848030000000001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408.35</v>
      </c>
      <c r="D210" s="37">
        <v>411.38333333333338</v>
      </c>
      <c r="E210" s="37">
        <v>403.06666666666678</v>
      </c>
      <c r="F210" s="37">
        <v>397.78333333333342</v>
      </c>
      <c r="G210" s="37">
        <v>389.46666666666681</v>
      </c>
      <c r="H210" s="37">
        <v>416.66666666666674</v>
      </c>
      <c r="I210" s="37">
        <v>424.98333333333335</v>
      </c>
      <c r="J210" s="37">
        <v>430.26666666666671</v>
      </c>
      <c r="K210" s="28">
        <v>419.7</v>
      </c>
      <c r="L210" s="28">
        <v>406.1</v>
      </c>
      <c r="M210" s="28">
        <v>185.80213000000001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9.5</v>
      </c>
      <c r="D211" s="37">
        <v>9.5666666666666664</v>
      </c>
      <c r="E211" s="37">
        <v>9.3833333333333329</v>
      </c>
      <c r="F211" s="37">
        <v>9.2666666666666657</v>
      </c>
      <c r="G211" s="37">
        <v>9.0833333333333321</v>
      </c>
      <c r="H211" s="37">
        <v>9.6833333333333336</v>
      </c>
      <c r="I211" s="37">
        <v>9.8666666666666671</v>
      </c>
      <c r="J211" s="37">
        <v>9.9833333333333343</v>
      </c>
      <c r="K211" s="28">
        <v>9.75</v>
      </c>
      <c r="L211" s="28">
        <v>9.4499999999999993</v>
      </c>
      <c r="M211" s="28">
        <v>902.89427999999998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1261.55</v>
      </c>
      <c r="D212" s="37">
        <v>1269.8500000000001</v>
      </c>
      <c r="E212" s="37">
        <v>1240.7000000000003</v>
      </c>
      <c r="F212" s="37">
        <v>1219.8500000000001</v>
      </c>
      <c r="G212" s="37">
        <v>1190.7000000000003</v>
      </c>
      <c r="H212" s="37">
        <v>1290.7000000000003</v>
      </c>
      <c r="I212" s="37">
        <v>1319.8500000000004</v>
      </c>
      <c r="J212" s="37">
        <v>1340.7000000000003</v>
      </c>
      <c r="K212" s="28">
        <v>1299</v>
      </c>
      <c r="L212" s="28">
        <v>1249</v>
      </c>
      <c r="M212" s="28">
        <v>10.36182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1623.55</v>
      </c>
      <c r="D213" s="37">
        <v>1627.1000000000001</v>
      </c>
      <c r="E213" s="37">
        <v>1611.4500000000003</v>
      </c>
      <c r="F213" s="37">
        <v>1599.3500000000001</v>
      </c>
      <c r="G213" s="37">
        <v>1583.7000000000003</v>
      </c>
      <c r="H213" s="37">
        <v>1639.2000000000003</v>
      </c>
      <c r="I213" s="37">
        <v>1654.8500000000004</v>
      </c>
      <c r="J213" s="37">
        <v>1666.9500000000003</v>
      </c>
      <c r="K213" s="28">
        <v>1642.75</v>
      </c>
      <c r="L213" s="28">
        <v>1615</v>
      </c>
      <c r="M213" s="28">
        <v>0.98965999999999998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508.8</v>
      </c>
      <c r="D214" s="37">
        <v>514.76666666666665</v>
      </c>
      <c r="E214" s="37">
        <v>501.0333333333333</v>
      </c>
      <c r="F214" s="37">
        <v>493.26666666666665</v>
      </c>
      <c r="G214" s="37">
        <v>479.5333333333333</v>
      </c>
      <c r="H214" s="37">
        <v>522.5333333333333</v>
      </c>
      <c r="I214" s="37">
        <v>536.26666666666665</v>
      </c>
      <c r="J214" s="37">
        <v>544.0333333333333</v>
      </c>
      <c r="K214" s="37">
        <v>528.5</v>
      </c>
      <c r="L214" s="37">
        <v>507</v>
      </c>
      <c r="M214" s="37">
        <v>120.7563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13.65</v>
      </c>
      <c r="D215" s="37">
        <v>13.716666666666669</v>
      </c>
      <c r="E215" s="37">
        <v>13.483333333333338</v>
      </c>
      <c r="F215" s="37">
        <v>13.31666666666667</v>
      </c>
      <c r="G215" s="37">
        <v>13.083333333333339</v>
      </c>
      <c r="H215" s="37">
        <v>13.883333333333336</v>
      </c>
      <c r="I215" s="37">
        <v>14.116666666666667</v>
      </c>
      <c r="J215" s="37">
        <v>14.283333333333335</v>
      </c>
      <c r="K215" s="37">
        <v>13.95</v>
      </c>
      <c r="L215" s="37">
        <v>13.55</v>
      </c>
      <c r="M215" s="37">
        <v>799.9973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248.15</v>
      </c>
      <c r="D216" s="37">
        <v>251.5</v>
      </c>
      <c r="E216" s="37">
        <v>243.64999999999998</v>
      </c>
      <c r="F216" s="37">
        <v>239.14999999999998</v>
      </c>
      <c r="G216" s="37">
        <v>231.29999999999995</v>
      </c>
      <c r="H216" s="37">
        <v>256</v>
      </c>
      <c r="I216" s="37">
        <v>263.85000000000002</v>
      </c>
      <c r="J216" s="37">
        <v>268.35000000000002</v>
      </c>
      <c r="K216" s="37">
        <v>259.35000000000002</v>
      </c>
      <c r="L216" s="37">
        <v>247</v>
      </c>
      <c r="M216" s="37">
        <v>108.58159999999999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5"/>
      <c r="B1" s="47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8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44683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8" t="s">
        <v>16</v>
      </c>
      <c r="B9" s="470" t="s">
        <v>18</v>
      </c>
      <c r="C9" s="474" t="s">
        <v>20</v>
      </c>
      <c r="D9" s="474" t="s">
        <v>21</v>
      </c>
      <c r="E9" s="465" t="s">
        <v>22</v>
      </c>
      <c r="F9" s="466"/>
      <c r="G9" s="467"/>
      <c r="H9" s="465" t="s">
        <v>23</v>
      </c>
      <c r="I9" s="466"/>
      <c r="J9" s="467"/>
      <c r="K9" s="23"/>
      <c r="L9" s="24"/>
      <c r="M9" s="50"/>
      <c r="N9" s="1"/>
      <c r="O9" s="1"/>
    </row>
    <row r="10" spans="1:15" ht="42.75" customHeight="1">
      <c r="A10" s="472"/>
      <c r="B10" s="473"/>
      <c r="C10" s="473"/>
      <c r="D10" s="47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33" t="s">
        <v>288</v>
      </c>
      <c r="C11" s="320">
        <v>19964.55</v>
      </c>
      <c r="D11" s="321">
        <v>20015.183333333334</v>
      </c>
      <c r="E11" s="321">
        <v>19780.366666666669</v>
      </c>
      <c r="F11" s="321">
        <v>19596.183333333334</v>
      </c>
      <c r="G11" s="321">
        <v>19361.366666666669</v>
      </c>
      <c r="H11" s="321">
        <v>20199.366666666669</v>
      </c>
      <c r="I11" s="321">
        <v>20434.183333333334</v>
      </c>
      <c r="J11" s="321">
        <v>20618.366666666669</v>
      </c>
      <c r="K11" s="320">
        <v>20250</v>
      </c>
      <c r="L11" s="320">
        <v>19831</v>
      </c>
      <c r="M11" s="320">
        <v>1.191E-2</v>
      </c>
      <c r="N11" s="1"/>
      <c r="O11" s="1"/>
    </row>
    <row r="12" spans="1:15" ht="12" customHeight="1">
      <c r="A12" s="30">
        <v>2</v>
      </c>
      <c r="B12" s="334" t="s">
        <v>293</v>
      </c>
      <c r="C12" s="320">
        <v>461.2</v>
      </c>
      <c r="D12" s="321">
        <v>464.25</v>
      </c>
      <c r="E12" s="321">
        <v>456.95</v>
      </c>
      <c r="F12" s="321">
        <v>452.7</v>
      </c>
      <c r="G12" s="321">
        <v>445.4</v>
      </c>
      <c r="H12" s="321">
        <v>468.5</v>
      </c>
      <c r="I12" s="321">
        <v>475.79999999999995</v>
      </c>
      <c r="J12" s="321">
        <v>480.05</v>
      </c>
      <c r="K12" s="320">
        <v>471.55</v>
      </c>
      <c r="L12" s="320">
        <v>460</v>
      </c>
      <c r="M12" s="320">
        <v>0.76712999999999998</v>
      </c>
      <c r="N12" s="1"/>
      <c r="O12" s="1"/>
    </row>
    <row r="13" spans="1:15" ht="12" customHeight="1">
      <c r="A13" s="30">
        <v>3</v>
      </c>
      <c r="B13" s="334" t="s">
        <v>39</v>
      </c>
      <c r="C13" s="320">
        <v>887.95</v>
      </c>
      <c r="D13" s="321">
        <v>890.55000000000007</v>
      </c>
      <c r="E13" s="321">
        <v>879.40000000000009</v>
      </c>
      <c r="F13" s="321">
        <v>870.85</v>
      </c>
      <c r="G13" s="321">
        <v>859.7</v>
      </c>
      <c r="H13" s="321">
        <v>899.10000000000014</v>
      </c>
      <c r="I13" s="321">
        <v>910.25</v>
      </c>
      <c r="J13" s="321">
        <v>918.80000000000018</v>
      </c>
      <c r="K13" s="320">
        <v>901.7</v>
      </c>
      <c r="L13" s="320">
        <v>882</v>
      </c>
      <c r="M13" s="320">
        <v>4.0269300000000001</v>
      </c>
      <c r="N13" s="1"/>
      <c r="O13" s="1"/>
    </row>
    <row r="14" spans="1:15" ht="12" customHeight="1">
      <c r="A14" s="30">
        <v>4</v>
      </c>
      <c r="B14" s="334" t="s">
        <v>294</v>
      </c>
      <c r="C14" s="320">
        <v>2288.3000000000002</v>
      </c>
      <c r="D14" s="321">
        <v>2296.3833333333332</v>
      </c>
      <c r="E14" s="321">
        <v>2271.9166666666665</v>
      </c>
      <c r="F14" s="321">
        <v>2255.5333333333333</v>
      </c>
      <c r="G14" s="321">
        <v>2231.0666666666666</v>
      </c>
      <c r="H14" s="321">
        <v>2312.7666666666664</v>
      </c>
      <c r="I14" s="321">
        <v>2337.2333333333336</v>
      </c>
      <c r="J14" s="321">
        <v>2353.6166666666663</v>
      </c>
      <c r="K14" s="320">
        <v>2320.85</v>
      </c>
      <c r="L14" s="320">
        <v>2280</v>
      </c>
      <c r="M14" s="320">
        <v>0.33095999999999998</v>
      </c>
      <c r="N14" s="1"/>
      <c r="O14" s="1"/>
    </row>
    <row r="15" spans="1:15" ht="12" customHeight="1">
      <c r="A15" s="30">
        <v>5</v>
      </c>
      <c r="B15" s="334" t="s">
        <v>289</v>
      </c>
      <c r="C15" s="320">
        <v>2096.5500000000002</v>
      </c>
      <c r="D15" s="321">
        <v>2095.0666666666671</v>
      </c>
      <c r="E15" s="321">
        <v>2061.483333333334</v>
      </c>
      <c r="F15" s="321">
        <v>2026.416666666667</v>
      </c>
      <c r="G15" s="321">
        <v>1992.8333333333339</v>
      </c>
      <c r="H15" s="321">
        <v>2130.1333333333341</v>
      </c>
      <c r="I15" s="321">
        <v>2163.7166666666672</v>
      </c>
      <c r="J15" s="321">
        <v>2198.7833333333342</v>
      </c>
      <c r="K15" s="320">
        <v>2128.65</v>
      </c>
      <c r="L15" s="320">
        <v>2060</v>
      </c>
      <c r="M15" s="320">
        <v>1.0110399999999999</v>
      </c>
      <c r="N15" s="1"/>
      <c r="O15" s="1"/>
    </row>
    <row r="16" spans="1:15" ht="12" customHeight="1">
      <c r="A16" s="30">
        <v>6</v>
      </c>
      <c r="B16" s="334" t="s">
        <v>238</v>
      </c>
      <c r="C16" s="320">
        <v>17079.75</v>
      </c>
      <c r="D16" s="321">
        <v>17161.483333333334</v>
      </c>
      <c r="E16" s="321">
        <v>16929.266666666666</v>
      </c>
      <c r="F16" s="321">
        <v>16778.783333333333</v>
      </c>
      <c r="G16" s="321">
        <v>16546.566666666666</v>
      </c>
      <c r="H16" s="321">
        <v>17311.966666666667</v>
      </c>
      <c r="I16" s="321">
        <v>17544.183333333334</v>
      </c>
      <c r="J16" s="321">
        <v>17694.666666666668</v>
      </c>
      <c r="K16" s="320">
        <v>17393.7</v>
      </c>
      <c r="L16" s="320">
        <v>17011</v>
      </c>
      <c r="M16" s="320">
        <v>5.799E-2</v>
      </c>
      <c r="N16" s="1"/>
      <c r="O16" s="1"/>
    </row>
    <row r="17" spans="1:15" ht="12" customHeight="1">
      <c r="A17" s="30">
        <v>7</v>
      </c>
      <c r="B17" s="334" t="s">
        <v>242</v>
      </c>
      <c r="C17" s="320">
        <v>120.85</v>
      </c>
      <c r="D17" s="321">
        <v>121.88333333333333</v>
      </c>
      <c r="E17" s="321">
        <v>119.26666666666665</v>
      </c>
      <c r="F17" s="321">
        <v>117.68333333333332</v>
      </c>
      <c r="G17" s="321">
        <v>115.06666666666665</v>
      </c>
      <c r="H17" s="321">
        <v>123.46666666666665</v>
      </c>
      <c r="I17" s="321">
        <v>126.08333333333333</v>
      </c>
      <c r="J17" s="321">
        <v>127.66666666666666</v>
      </c>
      <c r="K17" s="320">
        <v>124.5</v>
      </c>
      <c r="L17" s="320">
        <v>120.3</v>
      </c>
      <c r="M17" s="320">
        <v>59.828780000000002</v>
      </c>
      <c r="N17" s="1"/>
      <c r="O17" s="1"/>
    </row>
    <row r="18" spans="1:15" ht="12" customHeight="1">
      <c r="A18" s="30">
        <v>8</v>
      </c>
      <c r="B18" s="334" t="s">
        <v>41</v>
      </c>
      <c r="C18" s="320">
        <v>285.5</v>
      </c>
      <c r="D18" s="321">
        <v>286.8</v>
      </c>
      <c r="E18" s="321">
        <v>282.15000000000003</v>
      </c>
      <c r="F18" s="321">
        <v>278.8</v>
      </c>
      <c r="G18" s="321">
        <v>274.15000000000003</v>
      </c>
      <c r="H18" s="321">
        <v>290.15000000000003</v>
      </c>
      <c r="I18" s="321">
        <v>294.8</v>
      </c>
      <c r="J18" s="321">
        <v>298.15000000000003</v>
      </c>
      <c r="K18" s="320">
        <v>291.45</v>
      </c>
      <c r="L18" s="320">
        <v>283.45</v>
      </c>
      <c r="M18" s="320">
        <v>18.769739999999999</v>
      </c>
      <c r="N18" s="1"/>
      <c r="O18" s="1"/>
    </row>
    <row r="19" spans="1:15" ht="12" customHeight="1">
      <c r="A19" s="30">
        <v>9</v>
      </c>
      <c r="B19" s="334" t="s">
        <v>43</v>
      </c>
      <c r="C19" s="320">
        <v>2328.9</v>
      </c>
      <c r="D19" s="321">
        <v>2349.1166666666663</v>
      </c>
      <c r="E19" s="321">
        <v>2301.2333333333327</v>
      </c>
      <c r="F19" s="321">
        <v>2273.5666666666662</v>
      </c>
      <c r="G19" s="321">
        <v>2225.6833333333325</v>
      </c>
      <c r="H19" s="321">
        <v>2376.7833333333328</v>
      </c>
      <c r="I19" s="321">
        <v>2424.666666666667</v>
      </c>
      <c r="J19" s="321">
        <v>2452.333333333333</v>
      </c>
      <c r="K19" s="320">
        <v>2397</v>
      </c>
      <c r="L19" s="320">
        <v>2321.4499999999998</v>
      </c>
      <c r="M19" s="320">
        <v>7.8496800000000002</v>
      </c>
      <c r="N19" s="1"/>
      <c r="O19" s="1"/>
    </row>
    <row r="20" spans="1:15" ht="12" customHeight="1">
      <c r="A20" s="30">
        <v>10</v>
      </c>
      <c r="B20" s="334" t="s">
        <v>45</v>
      </c>
      <c r="C20" s="320">
        <v>2332</v>
      </c>
      <c r="D20" s="321">
        <v>2342.5499999999997</v>
      </c>
      <c r="E20" s="321">
        <v>2290.9499999999994</v>
      </c>
      <c r="F20" s="321">
        <v>2249.8999999999996</v>
      </c>
      <c r="G20" s="321">
        <v>2198.2999999999993</v>
      </c>
      <c r="H20" s="321">
        <v>2383.5999999999995</v>
      </c>
      <c r="I20" s="321">
        <v>2435.1999999999998</v>
      </c>
      <c r="J20" s="321">
        <v>2476.2499999999995</v>
      </c>
      <c r="K20" s="320">
        <v>2394.15</v>
      </c>
      <c r="L20" s="320">
        <v>2301.5</v>
      </c>
      <c r="M20" s="320">
        <v>19.161799999999999</v>
      </c>
      <c r="N20" s="1"/>
      <c r="O20" s="1"/>
    </row>
    <row r="21" spans="1:15" ht="12" customHeight="1">
      <c r="A21" s="30">
        <v>11</v>
      </c>
      <c r="B21" s="334" t="s">
        <v>239</v>
      </c>
      <c r="C21" s="320">
        <v>2882.8</v>
      </c>
      <c r="D21" s="321">
        <v>2909.2000000000003</v>
      </c>
      <c r="E21" s="321">
        <v>2818.4000000000005</v>
      </c>
      <c r="F21" s="321">
        <v>2754.0000000000005</v>
      </c>
      <c r="G21" s="321">
        <v>2663.2000000000007</v>
      </c>
      <c r="H21" s="321">
        <v>2973.6000000000004</v>
      </c>
      <c r="I21" s="321">
        <v>3064.4000000000005</v>
      </c>
      <c r="J21" s="321">
        <v>3128.8</v>
      </c>
      <c r="K21" s="320">
        <v>3000</v>
      </c>
      <c r="L21" s="320">
        <v>2844.8</v>
      </c>
      <c r="M21" s="320">
        <v>11.012320000000001</v>
      </c>
      <c r="N21" s="1"/>
      <c r="O21" s="1"/>
    </row>
    <row r="22" spans="1:15" ht="12" customHeight="1">
      <c r="A22" s="30">
        <v>12</v>
      </c>
      <c r="B22" s="334" t="s">
        <v>46</v>
      </c>
      <c r="C22" s="320">
        <v>856.4</v>
      </c>
      <c r="D22" s="321">
        <v>869.13333333333333</v>
      </c>
      <c r="E22" s="321">
        <v>839.36666666666667</v>
      </c>
      <c r="F22" s="321">
        <v>822.33333333333337</v>
      </c>
      <c r="G22" s="321">
        <v>792.56666666666672</v>
      </c>
      <c r="H22" s="321">
        <v>886.16666666666663</v>
      </c>
      <c r="I22" s="321">
        <v>915.93333333333328</v>
      </c>
      <c r="J22" s="321">
        <v>932.96666666666658</v>
      </c>
      <c r="K22" s="320">
        <v>898.9</v>
      </c>
      <c r="L22" s="320">
        <v>852.1</v>
      </c>
      <c r="M22" s="320">
        <v>115.4384</v>
      </c>
      <c r="N22" s="1"/>
      <c r="O22" s="1"/>
    </row>
    <row r="23" spans="1:15" ht="12.75" customHeight="1">
      <c r="A23" s="30">
        <v>13</v>
      </c>
      <c r="B23" s="334" t="s">
        <v>241</v>
      </c>
      <c r="C23" s="320">
        <v>2789.5</v>
      </c>
      <c r="D23" s="321">
        <v>2797.1666666666665</v>
      </c>
      <c r="E23" s="321">
        <v>2694.333333333333</v>
      </c>
      <c r="F23" s="321">
        <v>2599.1666666666665</v>
      </c>
      <c r="G23" s="321">
        <v>2496.333333333333</v>
      </c>
      <c r="H23" s="321">
        <v>2892.333333333333</v>
      </c>
      <c r="I23" s="321">
        <v>2995.1666666666661</v>
      </c>
      <c r="J23" s="321">
        <v>3090.333333333333</v>
      </c>
      <c r="K23" s="320">
        <v>2900</v>
      </c>
      <c r="L23" s="320">
        <v>2702</v>
      </c>
      <c r="M23" s="320">
        <v>6.1773699999999998</v>
      </c>
      <c r="N23" s="1"/>
      <c r="O23" s="1"/>
    </row>
    <row r="24" spans="1:15" ht="12.75" customHeight="1">
      <c r="A24" s="30">
        <v>14</v>
      </c>
      <c r="B24" s="334" t="s">
        <v>295</v>
      </c>
      <c r="C24" s="320">
        <v>302.25</v>
      </c>
      <c r="D24" s="321">
        <v>304.76666666666665</v>
      </c>
      <c r="E24" s="321">
        <v>298.48333333333329</v>
      </c>
      <c r="F24" s="321">
        <v>294.71666666666664</v>
      </c>
      <c r="G24" s="321">
        <v>288.43333333333328</v>
      </c>
      <c r="H24" s="321">
        <v>308.5333333333333</v>
      </c>
      <c r="I24" s="321">
        <v>314.81666666666661</v>
      </c>
      <c r="J24" s="321">
        <v>318.58333333333331</v>
      </c>
      <c r="K24" s="320">
        <v>311.05</v>
      </c>
      <c r="L24" s="320">
        <v>301</v>
      </c>
      <c r="M24" s="320">
        <v>1.13541</v>
      </c>
      <c r="N24" s="1"/>
      <c r="O24" s="1"/>
    </row>
    <row r="25" spans="1:15" ht="12.75" customHeight="1">
      <c r="A25" s="30">
        <v>15</v>
      </c>
      <c r="B25" s="334" t="s">
        <v>296</v>
      </c>
      <c r="C25" s="320">
        <v>221.45</v>
      </c>
      <c r="D25" s="321">
        <v>224.51666666666665</v>
      </c>
      <c r="E25" s="321">
        <v>216.58333333333331</v>
      </c>
      <c r="F25" s="321">
        <v>211.71666666666667</v>
      </c>
      <c r="G25" s="321">
        <v>203.78333333333333</v>
      </c>
      <c r="H25" s="321">
        <v>229.3833333333333</v>
      </c>
      <c r="I25" s="321">
        <v>237.31666666666663</v>
      </c>
      <c r="J25" s="321">
        <v>242.18333333333328</v>
      </c>
      <c r="K25" s="320">
        <v>232.45</v>
      </c>
      <c r="L25" s="320">
        <v>219.65</v>
      </c>
      <c r="M25" s="320">
        <v>4.1174499999999998</v>
      </c>
      <c r="N25" s="1"/>
      <c r="O25" s="1"/>
    </row>
    <row r="26" spans="1:15" ht="12.75" customHeight="1">
      <c r="A26" s="30">
        <v>16</v>
      </c>
      <c r="B26" s="334" t="s">
        <v>297</v>
      </c>
      <c r="C26" s="320">
        <v>1221.75</v>
      </c>
      <c r="D26" s="321">
        <v>1223.3</v>
      </c>
      <c r="E26" s="321">
        <v>1207.5999999999999</v>
      </c>
      <c r="F26" s="321">
        <v>1193.45</v>
      </c>
      <c r="G26" s="321">
        <v>1177.75</v>
      </c>
      <c r="H26" s="321">
        <v>1237.4499999999998</v>
      </c>
      <c r="I26" s="321">
        <v>1253.1500000000001</v>
      </c>
      <c r="J26" s="321">
        <v>1267.2999999999997</v>
      </c>
      <c r="K26" s="320">
        <v>1239</v>
      </c>
      <c r="L26" s="320">
        <v>1209.1500000000001</v>
      </c>
      <c r="M26" s="320">
        <v>1.7958799999999999</v>
      </c>
      <c r="N26" s="1"/>
      <c r="O26" s="1"/>
    </row>
    <row r="27" spans="1:15" ht="12.75" customHeight="1">
      <c r="A27" s="30">
        <v>17</v>
      </c>
      <c r="B27" s="334" t="s">
        <v>291</v>
      </c>
      <c r="C27" s="320">
        <v>1937.4</v>
      </c>
      <c r="D27" s="321">
        <v>1923.1666666666667</v>
      </c>
      <c r="E27" s="321">
        <v>1895.3333333333335</v>
      </c>
      <c r="F27" s="321">
        <v>1853.2666666666667</v>
      </c>
      <c r="G27" s="321">
        <v>1825.4333333333334</v>
      </c>
      <c r="H27" s="321">
        <v>1965.2333333333336</v>
      </c>
      <c r="I27" s="321">
        <v>1993.0666666666671</v>
      </c>
      <c r="J27" s="321">
        <v>2035.1333333333337</v>
      </c>
      <c r="K27" s="320">
        <v>1951</v>
      </c>
      <c r="L27" s="320">
        <v>1881.1</v>
      </c>
      <c r="M27" s="320">
        <v>0.45950000000000002</v>
      </c>
      <c r="N27" s="1"/>
      <c r="O27" s="1"/>
    </row>
    <row r="28" spans="1:15" ht="12.75" customHeight="1">
      <c r="A28" s="30">
        <v>18</v>
      </c>
      <c r="B28" s="334" t="s">
        <v>243</v>
      </c>
      <c r="C28" s="320">
        <v>1721.1</v>
      </c>
      <c r="D28" s="321">
        <v>1737.7</v>
      </c>
      <c r="E28" s="321">
        <v>1695.4</v>
      </c>
      <c r="F28" s="321">
        <v>1669.7</v>
      </c>
      <c r="G28" s="321">
        <v>1627.4</v>
      </c>
      <c r="H28" s="321">
        <v>1763.4</v>
      </c>
      <c r="I28" s="321">
        <v>1805.6999999999998</v>
      </c>
      <c r="J28" s="321">
        <v>1831.4</v>
      </c>
      <c r="K28" s="320">
        <v>1780</v>
      </c>
      <c r="L28" s="320">
        <v>1712</v>
      </c>
      <c r="M28" s="320">
        <v>0.50646000000000002</v>
      </c>
      <c r="N28" s="1"/>
      <c r="O28" s="1"/>
    </row>
    <row r="29" spans="1:15" ht="12.75" customHeight="1">
      <c r="A29" s="30">
        <v>19</v>
      </c>
      <c r="B29" s="334" t="s">
        <v>298</v>
      </c>
      <c r="C29" s="320">
        <v>77.3</v>
      </c>
      <c r="D29" s="321">
        <v>78.166666666666671</v>
      </c>
      <c r="E29" s="321">
        <v>75.933333333333337</v>
      </c>
      <c r="F29" s="321">
        <v>74.566666666666663</v>
      </c>
      <c r="G29" s="321">
        <v>72.333333333333329</v>
      </c>
      <c r="H29" s="321">
        <v>79.533333333333346</v>
      </c>
      <c r="I29" s="321">
        <v>81.766666666666666</v>
      </c>
      <c r="J29" s="321">
        <v>83.133333333333354</v>
      </c>
      <c r="K29" s="320">
        <v>80.400000000000006</v>
      </c>
      <c r="L29" s="320">
        <v>76.8</v>
      </c>
      <c r="M29" s="320">
        <v>1.8415699999999999</v>
      </c>
      <c r="N29" s="1"/>
      <c r="O29" s="1"/>
    </row>
    <row r="30" spans="1:15" ht="12.75" customHeight="1">
      <c r="A30" s="30">
        <v>20</v>
      </c>
      <c r="B30" s="334" t="s">
        <v>48</v>
      </c>
      <c r="C30" s="320">
        <v>3250.4</v>
      </c>
      <c r="D30" s="321">
        <v>3273.7666666666664</v>
      </c>
      <c r="E30" s="321">
        <v>3207.6333333333328</v>
      </c>
      <c r="F30" s="321">
        <v>3164.8666666666663</v>
      </c>
      <c r="G30" s="321">
        <v>3098.7333333333327</v>
      </c>
      <c r="H30" s="321">
        <v>3316.5333333333328</v>
      </c>
      <c r="I30" s="321">
        <v>3382.6666666666661</v>
      </c>
      <c r="J30" s="321">
        <v>3425.4333333333329</v>
      </c>
      <c r="K30" s="320">
        <v>3339.9</v>
      </c>
      <c r="L30" s="320">
        <v>3231</v>
      </c>
      <c r="M30" s="320">
        <v>0.53913</v>
      </c>
      <c r="N30" s="1"/>
      <c r="O30" s="1"/>
    </row>
    <row r="31" spans="1:15" ht="12.75" customHeight="1">
      <c r="A31" s="30">
        <v>21</v>
      </c>
      <c r="B31" s="334" t="s">
        <v>299</v>
      </c>
      <c r="C31" s="320">
        <v>3179.6</v>
      </c>
      <c r="D31" s="321">
        <v>3188.85</v>
      </c>
      <c r="E31" s="321">
        <v>3159.7</v>
      </c>
      <c r="F31" s="321">
        <v>3139.7999999999997</v>
      </c>
      <c r="G31" s="321">
        <v>3110.6499999999996</v>
      </c>
      <c r="H31" s="321">
        <v>3208.75</v>
      </c>
      <c r="I31" s="321">
        <v>3237.9000000000005</v>
      </c>
      <c r="J31" s="321">
        <v>3257.8</v>
      </c>
      <c r="K31" s="320">
        <v>3218</v>
      </c>
      <c r="L31" s="320">
        <v>3168.95</v>
      </c>
      <c r="M31" s="320">
        <v>0.35448000000000002</v>
      </c>
      <c r="N31" s="1"/>
      <c r="O31" s="1"/>
    </row>
    <row r="32" spans="1:15" ht="12.75" customHeight="1">
      <c r="A32" s="30">
        <v>22</v>
      </c>
      <c r="B32" s="334" t="s">
        <v>300</v>
      </c>
      <c r="C32" s="320">
        <v>25.75</v>
      </c>
      <c r="D32" s="321">
        <v>26.133333333333336</v>
      </c>
      <c r="E32" s="321">
        <v>25.116666666666674</v>
      </c>
      <c r="F32" s="321">
        <v>24.483333333333338</v>
      </c>
      <c r="G32" s="321">
        <v>23.466666666666676</v>
      </c>
      <c r="H32" s="321">
        <v>26.766666666666673</v>
      </c>
      <c r="I32" s="321">
        <v>27.783333333333331</v>
      </c>
      <c r="J32" s="321">
        <v>28.416666666666671</v>
      </c>
      <c r="K32" s="320">
        <v>27.15</v>
      </c>
      <c r="L32" s="320">
        <v>25.5</v>
      </c>
      <c r="M32" s="320">
        <v>381.36455999999998</v>
      </c>
      <c r="N32" s="1"/>
      <c r="O32" s="1"/>
    </row>
    <row r="33" spans="1:15" ht="12.75" customHeight="1">
      <c r="A33" s="30">
        <v>23</v>
      </c>
      <c r="B33" s="334" t="s">
        <v>50</v>
      </c>
      <c r="C33" s="320">
        <v>562.5</v>
      </c>
      <c r="D33" s="321">
        <v>564.26666666666665</v>
      </c>
      <c r="E33" s="321">
        <v>558.68333333333328</v>
      </c>
      <c r="F33" s="321">
        <v>554.86666666666667</v>
      </c>
      <c r="G33" s="321">
        <v>549.2833333333333</v>
      </c>
      <c r="H33" s="321">
        <v>568.08333333333326</v>
      </c>
      <c r="I33" s="321">
        <v>573.66666666666674</v>
      </c>
      <c r="J33" s="321">
        <v>577.48333333333323</v>
      </c>
      <c r="K33" s="320">
        <v>569.85</v>
      </c>
      <c r="L33" s="320">
        <v>560.45000000000005</v>
      </c>
      <c r="M33" s="320">
        <v>3.8040799999999999</v>
      </c>
      <c r="N33" s="1"/>
      <c r="O33" s="1"/>
    </row>
    <row r="34" spans="1:15" ht="12.75" customHeight="1">
      <c r="A34" s="30">
        <v>24</v>
      </c>
      <c r="B34" s="334" t="s">
        <v>301</v>
      </c>
      <c r="C34" s="320">
        <v>3709.7</v>
      </c>
      <c r="D34" s="321">
        <v>3689.5833333333335</v>
      </c>
      <c r="E34" s="321">
        <v>3584.5166666666669</v>
      </c>
      <c r="F34" s="321">
        <v>3459.3333333333335</v>
      </c>
      <c r="G34" s="321">
        <v>3354.2666666666669</v>
      </c>
      <c r="H34" s="321">
        <v>3814.7666666666669</v>
      </c>
      <c r="I34" s="321">
        <v>3919.8333333333335</v>
      </c>
      <c r="J34" s="321">
        <v>4045.0166666666669</v>
      </c>
      <c r="K34" s="320">
        <v>3794.65</v>
      </c>
      <c r="L34" s="320">
        <v>3564.4</v>
      </c>
      <c r="M34" s="320">
        <v>1.56101</v>
      </c>
      <c r="N34" s="1"/>
      <c r="O34" s="1"/>
    </row>
    <row r="35" spans="1:15" ht="12.75" customHeight="1">
      <c r="A35" s="30">
        <v>25</v>
      </c>
      <c r="B35" s="334" t="s">
        <v>51</v>
      </c>
      <c r="C35" s="320">
        <v>372.2</v>
      </c>
      <c r="D35" s="321">
        <v>376.15000000000003</v>
      </c>
      <c r="E35" s="321">
        <v>366.80000000000007</v>
      </c>
      <c r="F35" s="321">
        <v>361.40000000000003</v>
      </c>
      <c r="G35" s="321">
        <v>352.05000000000007</v>
      </c>
      <c r="H35" s="321">
        <v>381.55000000000007</v>
      </c>
      <c r="I35" s="321">
        <v>390.90000000000009</v>
      </c>
      <c r="J35" s="321">
        <v>396.30000000000007</v>
      </c>
      <c r="K35" s="320">
        <v>385.5</v>
      </c>
      <c r="L35" s="320">
        <v>370.75</v>
      </c>
      <c r="M35" s="320">
        <v>105.29413</v>
      </c>
      <c r="N35" s="1"/>
      <c r="O35" s="1"/>
    </row>
    <row r="36" spans="1:15" ht="12.75" customHeight="1">
      <c r="A36" s="30">
        <v>26</v>
      </c>
      <c r="B36" s="334" t="s">
        <v>848</v>
      </c>
      <c r="C36" s="320">
        <v>1949.2</v>
      </c>
      <c r="D36" s="321">
        <v>1951.0666666666666</v>
      </c>
      <c r="E36" s="321">
        <v>1880.1333333333332</v>
      </c>
      <c r="F36" s="321">
        <v>1811.0666666666666</v>
      </c>
      <c r="G36" s="321">
        <v>1740.1333333333332</v>
      </c>
      <c r="H36" s="321">
        <v>2020.1333333333332</v>
      </c>
      <c r="I36" s="321">
        <v>2091.0666666666666</v>
      </c>
      <c r="J36" s="321">
        <v>2160.1333333333332</v>
      </c>
      <c r="K36" s="320">
        <v>2022</v>
      </c>
      <c r="L36" s="320">
        <v>1882</v>
      </c>
      <c r="M36" s="320">
        <v>27.755939999999999</v>
      </c>
      <c r="N36" s="1"/>
      <c r="O36" s="1"/>
    </row>
    <row r="37" spans="1:15" ht="12.75" customHeight="1">
      <c r="A37" s="30">
        <v>27</v>
      </c>
      <c r="B37" s="334" t="s">
        <v>810</v>
      </c>
      <c r="C37" s="320">
        <v>828.6</v>
      </c>
      <c r="D37" s="321">
        <v>830.38333333333321</v>
      </c>
      <c r="E37" s="321">
        <v>810.76666666666642</v>
      </c>
      <c r="F37" s="321">
        <v>792.93333333333317</v>
      </c>
      <c r="G37" s="321">
        <v>773.31666666666638</v>
      </c>
      <c r="H37" s="321">
        <v>848.21666666666647</v>
      </c>
      <c r="I37" s="321">
        <v>867.83333333333326</v>
      </c>
      <c r="J37" s="321">
        <v>885.66666666666652</v>
      </c>
      <c r="K37" s="320">
        <v>850</v>
      </c>
      <c r="L37" s="320">
        <v>812.55</v>
      </c>
      <c r="M37" s="320">
        <v>0.71662999999999999</v>
      </c>
      <c r="N37" s="1"/>
      <c r="O37" s="1"/>
    </row>
    <row r="38" spans="1:15" ht="12.75" customHeight="1">
      <c r="A38" s="30">
        <v>28</v>
      </c>
      <c r="B38" s="334" t="s">
        <v>292</v>
      </c>
      <c r="C38" s="320">
        <v>1023.3</v>
      </c>
      <c r="D38" s="321">
        <v>1019.6833333333334</v>
      </c>
      <c r="E38" s="321">
        <v>1007.8666666666668</v>
      </c>
      <c r="F38" s="321">
        <v>992.43333333333339</v>
      </c>
      <c r="G38" s="321">
        <v>980.61666666666679</v>
      </c>
      <c r="H38" s="321">
        <v>1035.1166666666668</v>
      </c>
      <c r="I38" s="321">
        <v>1046.9333333333334</v>
      </c>
      <c r="J38" s="321">
        <v>1062.3666666666668</v>
      </c>
      <c r="K38" s="320">
        <v>1031.5</v>
      </c>
      <c r="L38" s="320">
        <v>1004.25</v>
      </c>
      <c r="M38" s="320">
        <v>2.3883700000000001</v>
      </c>
      <c r="N38" s="1"/>
      <c r="O38" s="1"/>
    </row>
    <row r="39" spans="1:15" ht="12.75" customHeight="1">
      <c r="A39" s="30">
        <v>29</v>
      </c>
      <c r="B39" s="334" t="s">
        <v>52</v>
      </c>
      <c r="C39" s="320">
        <v>781.15</v>
      </c>
      <c r="D39" s="321">
        <v>781.33333333333337</v>
      </c>
      <c r="E39" s="321">
        <v>770.61666666666679</v>
      </c>
      <c r="F39" s="321">
        <v>760.08333333333337</v>
      </c>
      <c r="G39" s="321">
        <v>749.36666666666679</v>
      </c>
      <c r="H39" s="321">
        <v>791.86666666666679</v>
      </c>
      <c r="I39" s="321">
        <v>802.58333333333326</v>
      </c>
      <c r="J39" s="321">
        <v>813.11666666666679</v>
      </c>
      <c r="K39" s="320">
        <v>792.05</v>
      </c>
      <c r="L39" s="320">
        <v>770.8</v>
      </c>
      <c r="M39" s="320">
        <v>2.5743299999999998</v>
      </c>
      <c r="N39" s="1"/>
      <c r="O39" s="1"/>
    </row>
    <row r="40" spans="1:15" ht="12.75" customHeight="1">
      <c r="A40" s="30">
        <v>30</v>
      </c>
      <c r="B40" s="334" t="s">
        <v>53</v>
      </c>
      <c r="C40" s="320">
        <v>4454.3500000000004</v>
      </c>
      <c r="D40" s="321">
        <v>4493.7833333333338</v>
      </c>
      <c r="E40" s="321">
        <v>4391.5666666666675</v>
      </c>
      <c r="F40" s="321">
        <v>4328.7833333333338</v>
      </c>
      <c r="G40" s="321">
        <v>4226.5666666666675</v>
      </c>
      <c r="H40" s="321">
        <v>4556.5666666666675</v>
      </c>
      <c r="I40" s="321">
        <v>4658.7833333333328</v>
      </c>
      <c r="J40" s="321">
        <v>4721.5666666666675</v>
      </c>
      <c r="K40" s="320">
        <v>4596</v>
      </c>
      <c r="L40" s="320">
        <v>4431</v>
      </c>
      <c r="M40" s="320">
        <v>4.6510300000000004</v>
      </c>
      <c r="N40" s="1"/>
      <c r="O40" s="1"/>
    </row>
    <row r="41" spans="1:15" ht="12.75" customHeight="1">
      <c r="A41" s="30">
        <v>31</v>
      </c>
      <c r="B41" s="334" t="s">
        <v>54</v>
      </c>
      <c r="C41" s="320">
        <v>205</v>
      </c>
      <c r="D41" s="321">
        <v>206.54999999999998</v>
      </c>
      <c r="E41" s="321">
        <v>202.79999999999995</v>
      </c>
      <c r="F41" s="321">
        <v>200.59999999999997</v>
      </c>
      <c r="G41" s="321">
        <v>196.84999999999994</v>
      </c>
      <c r="H41" s="321">
        <v>208.74999999999997</v>
      </c>
      <c r="I41" s="321">
        <v>212.50000000000003</v>
      </c>
      <c r="J41" s="321">
        <v>214.7</v>
      </c>
      <c r="K41" s="320">
        <v>210.3</v>
      </c>
      <c r="L41" s="320">
        <v>204.35</v>
      </c>
      <c r="M41" s="320">
        <v>29.410520000000002</v>
      </c>
      <c r="N41" s="1"/>
      <c r="O41" s="1"/>
    </row>
    <row r="42" spans="1:15" ht="12.75" customHeight="1">
      <c r="A42" s="30">
        <v>32</v>
      </c>
      <c r="B42" s="334" t="s">
        <v>302</v>
      </c>
      <c r="C42" s="320">
        <v>460.85</v>
      </c>
      <c r="D42" s="321">
        <v>457.65000000000003</v>
      </c>
      <c r="E42" s="321">
        <v>449.30000000000007</v>
      </c>
      <c r="F42" s="321">
        <v>437.75000000000006</v>
      </c>
      <c r="G42" s="321">
        <v>429.40000000000009</v>
      </c>
      <c r="H42" s="321">
        <v>469.20000000000005</v>
      </c>
      <c r="I42" s="321">
        <v>477.55000000000007</v>
      </c>
      <c r="J42" s="321">
        <v>489.1</v>
      </c>
      <c r="K42" s="320">
        <v>466</v>
      </c>
      <c r="L42" s="320">
        <v>446.1</v>
      </c>
      <c r="M42" s="320">
        <v>1.81894</v>
      </c>
      <c r="N42" s="1"/>
      <c r="O42" s="1"/>
    </row>
    <row r="43" spans="1:15" ht="12.75" customHeight="1">
      <c r="A43" s="30">
        <v>33</v>
      </c>
      <c r="B43" s="334" t="s">
        <v>303</v>
      </c>
      <c r="C43" s="320">
        <v>86.45</v>
      </c>
      <c r="D43" s="321">
        <v>86.783333333333346</v>
      </c>
      <c r="E43" s="321">
        <v>85.716666666666697</v>
      </c>
      <c r="F43" s="321">
        <v>84.983333333333348</v>
      </c>
      <c r="G43" s="321">
        <v>83.9166666666667</v>
      </c>
      <c r="H43" s="321">
        <v>87.516666666666694</v>
      </c>
      <c r="I43" s="321">
        <v>88.583333333333329</v>
      </c>
      <c r="J43" s="321">
        <v>89.316666666666691</v>
      </c>
      <c r="K43" s="320">
        <v>87.85</v>
      </c>
      <c r="L43" s="320">
        <v>86.05</v>
      </c>
      <c r="M43" s="320">
        <v>5.0484200000000001</v>
      </c>
      <c r="N43" s="1"/>
      <c r="O43" s="1"/>
    </row>
    <row r="44" spans="1:15" ht="12.75" customHeight="1">
      <c r="A44" s="30">
        <v>34</v>
      </c>
      <c r="B44" s="334" t="s">
        <v>55</v>
      </c>
      <c r="C44" s="320">
        <v>127.1</v>
      </c>
      <c r="D44" s="321">
        <v>128.16666666666666</v>
      </c>
      <c r="E44" s="321">
        <v>125.23333333333332</v>
      </c>
      <c r="F44" s="321">
        <v>123.36666666666666</v>
      </c>
      <c r="G44" s="321">
        <v>120.43333333333332</v>
      </c>
      <c r="H44" s="321">
        <v>130.0333333333333</v>
      </c>
      <c r="I44" s="321">
        <v>132.96666666666664</v>
      </c>
      <c r="J44" s="321">
        <v>134.83333333333331</v>
      </c>
      <c r="K44" s="320">
        <v>131.1</v>
      </c>
      <c r="L44" s="320">
        <v>126.3</v>
      </c>
      <c r="M44" s="320">
        <v>194.72669999999999</v>
      </c>
      <c r="N44" s="1"/>
      <c r="O44" s="1"/>
    </row>
    <row r="45" spans="1:15" ht="12.75" customHeight="1">
      <c r="A45" s="30">
        <v>35</v>
      </c>
      <c r="B45" s="334" t="s">
        <v>57</v>
      </c>
      <c r="C45" s="320">
        <v>3237.2</v>
      </c>
      <c r="D45" s="321">
        <v>3245.5</v>
      </c>
      <c r="E45" s="321">
        <v>3213</v>
      </c>
      <c r="F45" s="321">
        <v>3188.8</v>
      </c>
      <c r="G45" s="321">
        <v>3156.3</v>
      </c>
      <c r="H45" s="321">
        <v>3269.7</v>
      </c>
      <c r="I45" s="321">
        <v>3302.2</v>
      </c>
      <c r="J45" s="321">
        <v>3326.3999999999996</v>
      </c>
      <c r="K45" s="320">
        <v>3278</v>
      </c>
      <c r="L45" s="320">
        <v>3221.3</v>
      </c>
      <c r="M45" s="320">
        <v>10.889699999999999</v>
      </c>
      <c r="N45" s="1"/>
      <c r="O45" s="1"/>
    </row>
    <row r="46" spans="1:15" ht="12.75" customHeight="1">
      <c r="A46" s="30">
        <v>36</v>
      </c>
      <c r="B46" s="334" t="s">
        <v>304</v>
      </c>
      <c r="C46" s="320">
        <v>192.4</v>
      </c>
      <c r="D46" s="321">
        <v>192.93333333333331</v>
      </c>
      <c r="E46" s="321">
        <v>189.86666666666662</v>
      </c>
      <c r="F46" s="321">
        <v>187.33333333333331</v>
      </c>
      <c r="G46" s="321">
        <v>184.26666666666662</v>
      </c>
      <c r="H46" s="321">
        <v>195.46666666666661</v>
      </c>
      <c r="I46" s="321">
        <v>198.53333333333327</v>
      </c>
      <c r="J46" s="321">
        <v>201.06666666666661</v>
      </c>
      <c r="K46" s="320">
        <v>196</v>
      </c>
      <c r="L46" s="320">
        <v>190.4</v>
      </c>
      <c r="M46" s="320">
        <v>3.8104800000000001</v>
      </c>
      <c r="N46" s="1"/>
      <c r="O46" s="1"/>
    </row>
    <row r="47" spans="1:15" ht="12.75" customHeight="1">
      <c r="A47" s="30">
        <v>37</v>
      </c>
      <c r="B47" s="334" t="s">
        <v>306</v>
      </c>
      <c r="C47" s="320">
        <v>2153.4</v>
      </c>
      <c r="D47" s="321">
        <v>2149.7000000000003</v>
      </c>
      <c r="E47" s="321">
        <v>2120.7000000000007</v>
      </c>
      <c r="F47" s="321">
        <v>2088.0000000000005</v>
      </c>
      <c r="G47" s="321">
        <v>2059.0000000000009</v>
      </c>
      <c r="H47" s="321">
        <v>2182.4000000000005</v>
      </c>
      <c r="I47" s="321">
        <v>2211.3999999999996</v>
      </c>
      <c r="J47" s="321">
        <v>2244.1000000000004</v>
      </c>
      <c r="K47" s="320">
        <v>2178.6999999999998</v>
      </c>
      <c r="L47" s="320">
        <v>2117</v>
      </c>
      <c r="M47" s="320">
        <v>4.4573600000000004</v>
      </c>
      <c r="N47" s="1"/>
      <c r="O47" s="1"/>
    </row>
    <row r="48" spans="1:15" ht="12.75" customHeight="1">
      <c r="A48" s="30">
        <v>38</v>
      </c>
      <c r="B48" s="334" t="s">
        <v>305</v>
      </c>
      <c r="C48" s="320">
        <v>2749.75</v>
      </c>
      <c r="D48" s="321">
        <v>2754.1833333333329</v>
      </c>
      <c r="E48" s="321">
        <v>2718.5666666666657</v>
      </c>
      <c r="F48" s="321">
        <v>2687.3833333333328</v>
      </c>
      <c r="G48" s="321">
        <v>2651.7666666666655</v>
      </c>
      <c r="H48" s="321">
        <v>2785.3666666666659</v>
      </c>
      <c r="I48" s="321">
        <v>2820.9833333333336</v>
      </c>
      <c r="J48" s="321">
        <v>2852.1666666666661</v>
      </c>
      <c r="K48" s="320">
        <v>2789.8</v>
      </c>
      <c r="L48" s="320">
        <v>2723</v>
      </c>
      <c r="M48" s="320">
        <v>0.11432</v>
      </c>
      <c r="N48" s="1"/>
      <c r="O48" s="1"/>
    </row>
    <row r="49" spans="1:15" ht="12.75" customHeight="1">
      <c r="A49" s="30">
        <v>39</v>
      </c>
      <c r="B49" s="334" t="s">
        <v>240</v>
      </c>
      <c r="C49" s="320">
        <v>2450.9499999999998</v>
      </c>
      <c r="D49" s="321">
        <v>2478.1166666666663</v>
      </c>
      <c r="E49" s="321">
        <v>2346.5333333333328</v>
      </c>
      <c r="F49" s="321">
        <v>2242.1166666666663</v>
      </c>
      <c r="G49" s="321">
        <v>2110.5333333333328</v>
      </c>
      <c r="H49" s="321">
        <v>2582.5333333333328</v>
      </c>
      <c r="I49" s="321">
        <v>2714.1166666666659</v>
      </c>
      <c r="J49" s="321">
        <v>2818.5333333333328</v>
      </c>
      <c r="K49" s="320">
        <v>2609.6999999999998</v>
      </c>
      <c r="L49" s="320">
        <v>2373.6999999999998</v>
      </c>
      <c r="M49" s="320">
        <v>6.5945799999999997</v>
      </c>
      <c r="N49" s="1"/>
      <c r="O49" s="1"/>
    </row>
    <row r="50" spans="1:15" ht="12.75" customHeight="1">
      <c r="A50" s="30">
        <v>40</v>
      </c>
      <c r="B50" s="334" t="s">
        <v>307</v>
      </c>
      <c r="C50" s="320">
        <v>8952.7999999999993</v>
      </c>
      <c r="D50" s="321">
        <v>8911.2666666666664</v>
      </c>
      <c r="E50" s="321">
        <v>8772.5333333333328</v>
      </c>
      <c r="F50" s="321">
        <v>8592.2666666666664</v>
      </c>
      <c r="G50" s="321">
        <v>8453.5333333333328</v>
      </c>
      <c r="H50" s="321">
        <v>9091.5333333333328</v>
      </c>
      <c r="I50" s="321">
        <v>9230.2666666666664</v>
      </c>
      <c r="J50" s="321">
        <v>9410.5333333333328</v>
      </c>
      <c r="K50" s="320">
        <v>9050</v>
      </c>
      <c r="L50" s="320">
        <v>8731</v>
      </c>
      <c r="M50" s="320">
        <v>0.56032000000000004</v>
      </c>
      <c r="N50" s="1"/>
      <c r="O50" s="1"/>
    </row>
    <row r="51" spans="1:15" ht="12.75" customHeight="1">
      <c r="A51" s="30">
        <v>41</v>
      </c>
      <c r="B51" s="334" t="s">
        <v>59</v>
      </c>
      <c r="C51" s="320">
        <v>1390.05</v>
      </c>
      <c r="D51" s="321">
        <v>1396.2</v>
      </c>
      <c r="E51" s="321">
        <v>1368.4</v>
      </c>
      <c r="F51" s="321">
        <v>1346.75</v>
      </c>
      <c r="G51" s="321">
        <v>1318.95</v>
      </c>
      <c r="H51" s="321">
        <v>1417.8500000000001</v>
      </c>
      <c r="I51" s="321">
        <v>1445.6499999999999</v>
      </c>
      <c r="J51" s="321">
        <v>1467.3000000000002</v>
      </c>
      <c r="K51" s="320">
        <v>1424</v>
      </c>
      <c r="L51" s="320">
        <v>1374.55</v>
      </c>
      <c r="M51" s="320">
        <v>8.6986299999999996</v>
      </c>
      <c r="N51" s="1"/>
      <c r="O51" s="1"/>
    </row>
    <row r="52" spans="1:15" ht="12.75" customHeight="1">
      <c r="A52" s="30">
        <v>42</v>
      </c>
      <c r="B52" s="334" t="s">
        <v>60</v>
      </c>
      <c r="C52" s="320">
        <v>629.04999999999995</v>
      </c>
      <c r="D52" s="321">
        <v>635.25</v>
      </c>
      <c r="E52" s="321">
        <v>620.79999999999995</v>
      </c>
      <c r="F52" s="321">
        <v>612.54999999999995</v>
      </c>
      <c r="G52" s="321">
        <v>598.09999999999991</v>
      </c>
      <c r="H52" s="321">
        <v>643.5</v>
      </c>
      <c r="I52" s="321">
        <v>657.95</v>
      </c>
      <c r="J52" s="321">
        <v>666.2</v>
      </c>
      <c r="K52" s="320">
        <v>649.70000000000005</v>
      </c>
      <c r="L52" s="320">
        <v>627</v>
      </c>
      <c r="M52" s="320">
        <v>14.68005</v>
      </c>
      <c r="N52" s="1"/>
      <c r="O52" s="1"/>
    </row>
    <row r="53" spans="1:15" ht="12.75" customHeight="1">
      <c r="A53" s="30">
        <v>43</v>
      </c>
      <c r="B53" s="334" t="s">
        <v>308</v>
      </c>
      <c r="C53" s="320">
        <v>436.1</v>
      </c>
      <c r="D53" s="321">
        <v>439.8</v>
      </c>
      <c r="E53" s="321">
        <v>431.3</v>
      </c>
      <c r="F53" s="321">
        <v>426.5</v>
      </c>
      <c r="G53" s="321">
        <v>418</v>
      </c>
      <c r="H53" s="321">
        <v>444.6</v>
      </c>
      <c r="I53" s="321">
        <v>453.1</v>
      </c>
      <c r="J53" s="321">
        <v>457.90000000000003</v>
      </c>
      <c r="K53" s="320">
        <v>448.3</v>
      </c>
      <c r="L53" s="320">
        <v>435</v>
      </c>
      <c r="M53" s="320">
        <v>1.6863999999999999</v>
      </c>
      <c r="N53" s="1"/>
      <c r="O53" s="1"/>
    </row>
    <row r="54" spans="1:15" ht="12.75" customHeight="1">
      <c r="A54" s="30">
        <v>44</v>
      </c>
      <c r="B54" s="334" t="s">
        <v>61</v>
      </c>
      <c r="C54" s="320">
        <v>728.6</v>
      </c>
      <c r="D54" s="321">
        <v>740.15</v>
      </c>
      <c r="E54" s="321">
        <v>713.44999999999993</v>
      </c>
      <c r="F54" s="321">
        <v>698.3</v>
      </c>
      <c r="G54" s="321">
        <v>671.59999999999991</v>
      </c>
      <c r="H54" s="321">
        <v>755.3</v>
      </c>
      <c r="I54" s="321">
        <v>782</v>
      </c>
      <c r="J54" s="321">
        <v>797.15</v>
      </c>
      <c r="K54" s="320">
        <v>766.85</v>
      </c>
      <c r="L54" s="320">
        <v>725</v>
      </c>
      <c r="M54" s="320">
        <v>344.01710000000003</v>
      </c>
      <c r="N54" s="1"/>
      <c r="O54" s="1"/>
    </row>
    <row r="55" spans="1:15" ht="12.75" customHeight="1">
      <c r="A55" s="30">
        <v>45</v>
      </c>
      <c r="B55" s="334" t="s">
        <v>62</v>
      </c>
      <c r="C55" s="320">
        <v>3729.55</v>
      </c>
      <c r="D55" s="321">
        <v>3760.2999999999997</v>
      </c>
      <c r="E55" s="321">
        <v>3680.5999999999995</v>
      </c>
      <c r="F55" s="321">
        <v>3631.6499999999996</v>
      </c>
      <c r="G55" s="321">
        <v>3551.9499999999994</v>
      </c>
      <c r="H55" s="321">
        <v>3809.2499999999995</v>
      </c>
      <c r="I55" s="321">
        <v>3888.9499999999994</v>
      </c>
      <c r="J55" s="321">
        <v>3937.8999999999996</v>
      </c>
      <c r="K55" s="320">
        <v>3840</v>
      </c>
      <c r="L55" s="320">
        <v>3711.35</v>
      </c>
      <c r="M55" s="320">
        <v>5.9465000000000003</v>
      </c>
      <c r="N55" s="1"/>
      <c r="O55" s="1"/>
    </row>
    <row r="56" spans="1:15" ht="12.75" customHeight="1">
      <c r="A56" s="30">
        <v>46</v>
      </c>
      <c r="B56" s="334" t="s">
        <v>312</v>
      </c>
      <c r="C56" s="320">
        <v>167.6</v>
      </c>
      <c r="D56" s="321">
        <v>168.20000000000002</v>
      </c>
      <c r="E56" s="321">
        <v>164.50000000000003</v>
      </c>
      <c r="F56" s="321">
        <v>161.4</v>
      </c>
      <c r="G56" s="321">
        <v>157.70000000000002</v>
      </c>
      <c r="H56" s="321">
        <v>171.30000000000004</v>
      </c>
      <c r="I56" s="321">
        <v>175.00000000000003</v>
      </c>
      <c r="J56" s="321">
        <v>178.10000000000005</v>
      </c>
      <c r="K56" s="320">
        <v>171.9</v>
      </c>
      <c r="L56" s="320">
        <v>165.1</v>
      </c>
      <c r="M56" s="320">
        <v>2.89906</v>
      </c>
      <c r="N56" s="1"/>
      <c r="O56" s="1"/>
    </row>
    <row r="57" spans="1:15" ht="12.75" customHeight="1">
      <c r="A57" s="30">
        <v>47</v>
      </c>
      <c r="B57" s="334" t="s">
        <v>313</v>
      </c>
      <c r="C57" s="320">
        <v>1097.7</v>
      </c>
      <c r="D57" s="321">
        <v>1102.2333333333333</v>
      </c>
      <c r="E57" s="321">
        <v>1087.4666666666667</v>
      </c>
      <c r="F57" s="321">
        <v>1077.2333333333333</v>
      </c>
      <c r="G57" s="321">
        <v>1062.4666666666667</v>
      </c>
      <c r="H57" s="321">
        <v>1112.4666666666667</v>
      </c>
      <c r="I57" s="321">
        <v>1127.2333333333336</v>
      </c>
      <c r="J57" s="321">
        <v>1137.4666666666667</v>
      </c>
      <c r="K57" s="320">
        <v>1117</v>
      </c>
      <c r="L57" s="320">
        <v>1092</v>
      </c>
      <c r="M57" s="320">
        <v>0.54564000000000001</v>
      </c>
      <c r="N57" s="1"/>
      <c r="O57" s="1"/>
    </row>
    <row r="58" spans="1:15" ht="12.75" customHeight="1">
      <c r="A58" s="30">
        <v>48</v>
      </c>
      <c r="B58" s="334" t="s">
        <v>64</v>
      </c>
      <c r="C58" s="320">
        <v>14911.15</v>
      </c>
      <c r="D58" s="321">
        <v>15013.716666666667</v>
      </c>
      <c r="E58" s="321">
        <v>14747.433333333334</v>
      </c>
      <c r="F58" s="321">
        <v>14583.716666666667</v>
      </c>
      <c r="G58" s="321">
        <v>14317.433333333334</v>
      </c>
      <c r="H58" s="321">
        <v>15177.433333333334</v>
      </c>
      <c r="I58" s="321">
        <v>15443.716666666667</v>
      </c>
      <c r="J58" s="321">
        <v>15607.433333333334</v>
      </c>
      <c r="K58" s="320">
        <v>15280</v>
      </c>
      <c r="L58" s="320">
        <v>14850</v>
      </c>
      <c r="M58" s="320">
        <v>2.2110699999999999</v>
      </c>
      <c r="N58" s="1"/>
      <c r="O58" s="1"/>
    </row>
    <row r="59" spans="1:15" ht="12" customHeight="1">
      <c r="A59" s="30">
        <v>49</v>
      </c>
      <c r="B59" s="334" t="s">
        <v>245</v>
      </c>
      <c r="C59" s="320">
        <v>5169.45</v>
      </c>
      <c r="D59" s="321">
        <v>5300.7666666666664</v>
      </c>
      <c r="E59" s="321">
        <v>4986.6833333333325</v>
      </c>
      <c r="F59" s="321">
        <v>4803.9166666666661</v>
      </c>
      <c r="G59" s="321">
        <v>4489.8333333333321</v>
      </c>
      <c r="H59" s="321">
        <v>5483.5333333333328</v>
      </c>
      <c r="I59" s="321">
        <v>5797.6166666666668</v>
      </c>
      <c r="J59" s="321">
        <v>5980.3833333333332</v>
      </c>
      <c r="K59" s="320">
        <v>5614.85</v>
      </c>
      <c r="L59" s="320">
        <v>5118</v>
      </c>
      <c r="M59" s="320">
        <v>1.0785400000000001</v>
      </c>
      <c r="N59" s="1"/>
      <c r="O59" s="1"/>
    </row>
    <row r="60" spans="1:15" ht="12.75" customHeight="1">
      <c r="A60" s="30">
        <v>50</v>
      </c>
      <c r="B60" s="334" t="s">
        <v>65</v>
      </c>
      <c r="C60" s="320">
        <v>6671.8</v>
      </c>
      <c r="D60" s="321">
        <v>6715.4666666666672</v>
      </c>
      <c r="E60" s="321">
        <v>6607.3333333333339</v>
      </c>
      <c r="F60" s="321">
        <v>6542.8666666666668</v>
      </c>
      <c r="G60" s="321">
        <v>6434.7333333333336</v>
      </c>
      <c r="H60" s="321">
        <v>6779.9333333333343</v>
      </c>
      <c r="I60" s="321">
        <v>6888.0666666666675</v>
      </c>
      <c r="J60" s="321">
        <v>6952.5333333333347</v>
      </c>
      <c r="K60" s="320">
        <v>6823.6</v>
      </c>
      <c r="L60" s="320">
        <v>6651</v>
      </c>
      <c r="M60" s="320">
        <v>13.375170000000001</v>
      </c>
      <c r="N60" s="1"/>
      <c r="O60" s="1"/>
    </row>
    <row r="61" spans="1:15" ht="12.75" customHeight="1">
      <c r="A61" s="30">
        <v>51</v>
      </c>
      <c r="B61" s="334" t="s">
        <v>314</v>
      </c>
      <c r="C61" s="320">
        <v>3231.65</v>
      </c>
      <c r="D61" s="321">
        <v>3255.8333333333335</v>
      </c>
      <c r="E61" s="321">
        <v>3175.8666666666668</v>
      </c>
      <c r="F61" s="321">
        <v>3120.0833333333335</v>
      </c>
      <c r="G61" s="321">
        <v>3040.1166666666668</v>
      </c>
      <c r="H61" s="321">
        <v>3311.6166666666668</v>
      </c>
      <c r="I61" s="321">
        <v>3391.583333333333</v>
      </c>
      <c r="J61" s="321">
        <v>3447.3666666666668</v>
      </c>
      <c r="K61" s="320">
        <v>3335.8</v>
      </c>
      <c r="L61" s="320">
        <v>3200.05</v>
      </c>
      <c r="M61" s="320">
        <v>0.47471999999999998</v>
      </c>
      <c r="N61" s="1"/>
      <c r="O61" s="1"/>
    </row>
    <row r="62" spans="1:15" ht="12.75" customHeight="1">
      <c r="A62" s="30">
        <v>52</v>
      </c>
      <c r="B62" s="334" t="s">
        <v>66</v>
      </c>
      <c r="C62" s="320">
        <v>2144.1999999999998</v>
      </c>
      <c r="D62" s="321">
        <v>2154.2999999999997</v>
      </c>
      <c r="E62" s="321">
        <v>2121.8999999999996</v>
      </c>
      <c r="F62" s="321">
        <v>2099.6</v>
      </c>
      <c r="G62" s="321">
        <v>2067.1999999999998</v>
      </c>
      <c r="H62" s="321">
        <v>2176.5999999999995</v>
      </c>
      <c r="I62" s="321">
        <v>2209</v>
      </c>
      <c r="J62" s="321">
        <v>2231.2999999999993</v>
      </c>
      <c r="K62" s="320">
        <v>2186.6999999999998</v>
      </c>
      <c r="L62" s="320">
        <v>2132</v>
      </c>
      <c r="M62" s="320">
        <v>2.5839400000000001</v>
      </c>
      <c r="N62" s="1"/>
      <c r="O62" s="1"/>
    </row>
    <row r="63" spans="1:15" ht="12.75" customHeight="1">
      <c r="A63" s="30">
        <v>53</v>
      </c>
      <c r="B63" s="334" t="s">
        <v>315</v>
      </c>
      <c r="C63" s="320">
        <v>443.1</v>
      </c>
      <c r="D63" s="321">
        <v>449.41666666666669</v>
      </c>
      <c r="E63" s="321">
        <v>433.83333333333337</v>
      </c>
      <c r="F63" s="321">
        <v>424.56666666666666</v>
      </c>
      <c r="G63" s="321">
        <v>408.98333333333335</v>
      </c>
      <c r="H63" s="321">
        <v>458.68333333333339</v>
      </c>
      <c r="I63" s="321">
        <v>474.26666666666677</v>
      </c>
      <c r="J63" s="321">
        <v>483.53333333333342</v>
      </c>
      <c r="K63" s="320">
        <v>465</v>
      </c>
      <c r="L63" s="320">
        <v>440.15</v>
      </c>
      <c r="M63" s="320">
        <v>25.228729999999999</v>
      </c>
      <c r="N63" s="1"/>
      <c r="O63" s="1"/>
    </row>
    <row r="64" spans="1:15" ht="12.75" customHeight="1">
      <c r="A64" s="30">
        <v>54</v>
      </c>
      <c r="B64" s="334" t="s">
        <v>67</v>
      </c>
      <c r="C64" s="320">
        <v>334.4</v>
      </c>
      <c r="D64" s="321">
        <v>337.26666666666665</v>
      </c>
      <c r="E64" s="321">
        <v>329.83333333333331</v>
      </c>
      <c r="F64" s="321">
        <v>325.26666666666665</v>
      </c>
      <c r="G64" s="321">
        <v>317.83333333333331</v>
      </c>
      <c r="H64" s="321">
        <v>341.83333333333331</v>
      </c>
      <c r="I64" s="321">
        <v>349.26666666666671</v>
      </c>
      <c r="J64" s="321">
        <v>353.83333333333331</v>
      </c>
      <c r="K64" s="320">
        <v>344.7</v>
      </c>
      <c r="L64" s="320">
        <v>332.7</v>
      </c>
      <c r="M64" s="320">
        <v>73.917019999999994</v>
      </c>
      <c r="N64" s="1"/>
      <c r="O64" s="1"/>
    </row>
    <row r="65" spans="1:15" ht="12.75" customHeight="1">
      <c r="A65" s="30">
        <v>55</v>
      </c>
      <c r="B65" s="334" t="s">
        <v>68</v>
      </c>
      <c r="C65" s="320">
        <v>112.9</v>
      </c>
      <c r="D65" s="321">
        <v>114.18333333333334</v>
      </c>
      <c r="E65" s="321">
        <v>111.01666666666668</v>
      </c>
      <c r="F65" s="321">
        <v>109.13333333333334</v>
      </c>
      <c r="G65" s="321">
        <v>105.96666666666668</v>
      </c>
      <c r="H65" s="321">
        <v>116.06666666666668</v>
      </c>
      <c r="I65" s="321">
        <v>119.23333333333333</v>
      </c>
      <c r="J65" s="321">
        <v>121.11666666666667</v>
      </c>
      <c r="K65" s="320">
        <v>117.35</v>
      </c>
      <c r="L65" s="320">
        <v>112.3</v>
      </c>
      <c r="M65" s="320">
        <v>180.89519999999999</v>
      </c>
      <c r="N65" s="1"/>
      <c r="O65" s="1"/>
    </row>
    <row r="66" spans="1:15" ht="12.75" customHeight="1">
      <c r="A66" s="30">
        <v>56</v>
      </c>
      <c r="B66" s="334" t="s">
        <v>246</v>
      </c>
      <c r="C66" s="320">
        <v>48.15</v>
      </c>
      <c r="D66" s="321">
        <v>48.449999999999996</v>
      </c>
      <c r="E66" s="321">
        <v>47.699999999999989</v>
      </c>
      <c r="F66" s="321">
        <v>47.249999999999993</v>
      </c>
      <c r="G66" s="321">
        <v>46.499999999999986</v>
      </c>
      <c r="H66" s="321">
        <v>48.899999999999991</v>
      </c>
      <c r="I66" s="321">
        <v>49.650000000000006</v>
      </c>
      <c r="J66" s="321">
        <v>50.099999999999994</v>
      </c>
      <c r="K66" s="320">
        <v>49.2</v>
      </c>
      <c r="L66" s="320">
        <v>48</v>
      </c>
      <c r="M66" s="320">
        <v>20.232780000000002</v>
      </c>
      <c r="N66" s="1"/>
      <c r="O66" s="1"/>
    </row>
    <row r="67" spans="1:15" ht="12.75" customHeight="1">
      <c r="A67" s="30">
        <v>57</v>
      </c>
      <c r="B67" s="334" t="s">
        <v>309</v>
      </c>
      <c r="C67" s="320">
        <v>2694.5</v>
      </c>
      <c r="D67" s="321">
        <v>2693.9166666666665</v>
      </c>
      <c r="E67" s="321">
        <v>2662.833333333333</v>
      </c>
      <c r="F67" s="321">
        <v>2631.1666666666665</v>
      </c>
      <c r="G67" s="321">
        <v>2600.083333333333</v>
      </c>
      <c r="H67" s="321">
        <v>2725.583333333333</v>
      </c>
      <c r="I67" s="321">
        <v>2756.6666666666661</v>
      </c>
      <c r="J67" s="321">
        <v>2788.333333333333</v>
      </c>
      <c r="K67" s="320">
        <v>2725</v>
      </c>
      <c r="L67" s="320">
        <v>2662.25</v>
      </c>
      <c r="M67" s="320">
        <v>0.11305999999999999</v>
      </c>
      <c r="N67" s="1"/>
      <c r="O67" s="1"/>
    </row>
    <row r="68" spans="1:15" ht="12.75" customHeight="1">
      <c r="A68" s="30">
        <v>58</v>
      </c>
      <c r="B68" s="334" t="s">
        <v>69</v>
      </c>
      <c r="C68" s="320">
        <v>1948.65</v>
      </c>
      <c r="D68" s="321">
        <v>1957.45</v>
      </c>
      <c r="E68" s="321">
        <v>1922.3500000000001</v>
      </c>
      <c r="F68" s="321">
        <v>1896.0500000000002</v>
      </c>
      <c r="G68" s="321">
        <v>1860.9500000000003</v>
      </c>
      <c r="H68" s="321">
        <v>1983.75</v>
      </c>
      <c r="I68" s="321">
        <v>2018.85</v>
      </c>
      <c r="J68" s="321">
        <v>2045.1499999999999</v>
      </c>
      <c r="K68" s="320">
        <v>1992.55</v>
      </c>
      <c r="L68" s="320">
        <v>1931.15</v>
      </c>
      <c r="M68" s="320">
        <v>2.10005</v>
      </c>
      <c r="N68" s="1"/>
      <c r="O68" s="1"/>
    </row>
    <row r="69" spans="1:15" ht="12.75" customHeight="1">
      <c r="A69" s="30">
        <v>59</v>
      </c>
      <c r="B69" s="334" t="s">
        <v>317</v>
      </c>
      <c r="C69" s="320">
        <v>4649.8999999999996</v>
      </c>
      <c r="D69" s="321">
        <v>4658.8</v>
      </c>
      <c r="E69" s="321">
        <v>4632.6000000000004</v>
      </c>
      <c r="F69" s="321">
        <v>4615.3</v>
      </c>
      <c r="G69" s="321">
        <v>4589.1000000000004</v>
      </c>
      <c r="H69" s="321">
        <v>4676.1000000000004</v>
      </c>
      <c r="I69" s="321">
        <v>4702.2999999999993</v>
      </c>
      <c r="J69" s="321">
        <v>4719.6000000000004</v>
      </c>
      <c r="K69" s="320">
        <v>4685</v>
      </c>
      <c r="L69" s="320">
        <v>4641.5</v>
      </c>
      <c r="M69" s="320">
        <v>9.5390000000000003E-2</v>
      </c>
      <c r="N69" s="1"/>
      <c r="O69" s="1"/>
    </row>
    <row r="70" spans="1:15" ht="12.75" customHeight="1">
      <c r="A70" s="30">
        <v>60</v>
      </c>
      <c r="B70" s="334" t="s">
        <v>247</v>
      </c>
      <c r="C70" s="320">
        <v>1002.95</v>
      </c>
      <c r="D70" s="321">
        <v>1013.1666666666666</v>
      </c>
      <c r="E70" s="321">
        <v>982.63333333333321</v>
      </c>
      <c r="F70" s="321">
        <v>962.31666666666661</v>
      </c>
      <c r="G70" s="321">
        <v>931.78333333333319</v>
      </c>
      <c r="H70" s="321">
        <v>1033.4833333333331</v>
      </c>
      <c r="I70" s="321">
        <v>1064.0166666666669</v>
      </c>
      <c r="J70" s="321">
        <v>1084.3333333333333</v>
      </c>
      <c r="K70" s="320">
        <v>1043.7</v>
      </c>
      <c r="L70" s="320">
        <v>992.85</v>
      </c>
      <c r="M70" s="320">
        <v>3.5549499999999998</v>
      </c>
      <c r="N70" s="1"/>
      <c r="O70" s="1"/>
    </row>
    <row r="71" spans="1:15" ht="12.75" customHeight="1">
      <c r="A71" s="30">
        <v>61</v>
      </c>
      <c r="B71" s="334" t="s">
        <v>318</v>
      </c>
      <c r="C71" s="320">
        <v>748.2</v>
      </c>
      <c r="D71" s="321">
        <v>759.08333333333337</v>
      </c>
      <c r="E71" s="321">
        <v>731.16666666666674</v>
      </c>
      <c r="F71" s="321">
        <v>714.13333333333333</v>
      </c>
      <c r="G71" s="321">
        <v>686.2166666666667</v>
      </c>
      <c r="H71" s="321">
        <v>776.11666666666679</v>
      </c>
      <c r="I71" s="321">
        <v>804.03333333333353</v>
      </c>
      <c r="J71" s="321">
        <v>821.06666666666683</v>
      </c>
      <c r="K71" s="320">
        <v>787</v>
      </c>
      <c r="L71" s="320">
        <v>742.05</v>
      </c>
      <c r="M71" s="320">
        <v>18.59019</v>
      </c>
      <c r="N71" s="1"/>
      <c r="O71" s="1"/>
    </row>
    <row r="72" spans="1:15" ht="12.75" customHeight="1">
      <c r="A72" s="30">
        <v>62</v>
      </c>
      <c r="B72" s="334" t="s">
        <v>71</v>
      </c>
      <c r="C72" s="320">
        <v>238.55</v>
      </c>
      <c r="D72" s="321">
        <v>241.71666666666667</v>
      </c>
      <c r="E72" s="321">
        <v>233.58333333333334</v>
      </c>
      <c r="F72" s="321">
        <v>228.61666666666667</v>
      </c>
      <c r="G72" s="321">
        <v>220.48333333333335</v>
      </c>
      <c r="H72" s="321">
        <v>246.68333333333334</v>
      </c>
      <c r="I72" s="321">
        <v>254.81666666666666</v>
      </c>
      <c r="J72" s="321">
        <v>259.7833333333333</v>
      </c>
      <c r="K72" s="320">
        <v>249.85</v>
      </c>
      <c r="L72" s="320">
        <v>236.75</v>
      </c>
      <c r="M72" s="320">
        <v>73.108310000000003</v>
      </c>
      <c r="N72" s="1"/>
      <c r="O72" s="1"/>
    </row>
    <row r="73" spans="1:15" ht="12.75" customHeight="1">
      <c r="A73" s="30">
        <v>63</v>
      </c>
      <c r="B73" s="334" t="s">
        <v>310</v>
      </c>
      <c r="C73" s="320">
        <v>1659.85</v>
      </c>
      <c r="D73" s="321">
        <v>1676.8666666666668</v>
      </c>
      <c r="E73" s="321">
        <v>1635.7833333333335</v>
      </c>
      <c r="F73" s="321">
        <v>1611.7166666666667</v>
      </c>
      <c r="G73" s="321">
        <v>1570.6333333333334</v>
      </c>
      <c r="H73" s="321">
        <v>1700.9333333333336</v>
      </c>
      <c r="I73" s="321">
        <v>1742.0166666666667</v>
      </c>
      <c r="J73" s="321">
        <v>1766.0833333333337</v>
      </c>
      <c r="K73" s="320">
        <v>1717.95</v>
      </c>
      <c r="L73" s="320">
        <v>1652.8</v>
      </c>
      <c r="M73" s="320">
        <v>0.82826999999999995</v>
      </c>
      <c r="N73" s="1"/>
      <c r="O73" s="1"/>
    </row>
    <row r="74" spans="1:15" ht="12.75" customHeight="1">
      <c r="A74" s="30">
        <v>64</v>
      </c>
      <c r="B74" s="334" t="s">
        <v>72</v>
      </c>
      <c r="C74" s="320">
        <v>717.95</v>
      </c>
      <c r="D74" s="321">
        <v>723.01666666666677</v>
      </c>
      <c r="E74" s="321">
        <v>709.18333333333351</v>
      </c>
      <c r="F74" s="321">
        <v>700.41666666666674</v>
      </c>
      <c r="G74" s="321">
        <v>686.58333333333348</v>
      </c>
      <c r="H74" s="321">
        <v>731.78333333333353</v>
      </c>
      <c r="I74" s="321">
        <v>745.61666666666679</v>
      </c>
      <c r="J74" s="321">
        <v>754.38333333333355</v>
      </c>
      <c r="K74" s="320">
        <v>736.85</v>
      </c>
      <c r="L74" s="320">
        <v>714.25</v>
      </c>
      <c r="M74" s="320">
        <v>3.7006999999999999</v>
      </c>
      <c r="N74" s="1"/>
      <c r="O74" s="1"/>
    </row>
    <row r="75" spans="1:15" ht="12.75" customHeight="1">
      <c r="A75" s="30">
        <v>65</v>
      </c>
      <c r="B75" s="334" t="s">
        <v>73</v>
      </c>
      <c r="C75" s="320">
        <v>701.75</v>
      </c>
      <c r="D75" s="321">
        <v>709.91666666666663</v>
      </c>
      <c r="E75" s="321">
        <v>690.63333333333321</v>
      </c>
      <c r="F75" s="321">
        <v>679.51666666666654</v>
      </c>
      <c r="G75" s="321">
        <v>660.23333333333312</v>
      </c>
      <c r="H75" s="321">
        <v>721.0333333333333</v>
      </c>
      <c r="I75" s="321">
        <v>740.31666666666683</v>
      </c>
      <c r="J75" s="321">
        <v>751.43333333333339</v>
      </c>
      <c r="K75" s="320">
        <v>729.2</v>
      </c>
      <c r="L75" s="320">
        <v>698.8</v>
      </c>
      <c r="M75" s="320">
        <v>10.54623</v>
      </c>
      <c r="N75" s="1"/>
      <c r="O75" s="1"/>
    </row>
    <row r="76" spans="1:15" ht="12.75" customHeight="1">
      <c r="A76" s="30">
        <v>66</v>
      </c>
      <c r="B76" s="334" t="s">
        <v>319</v>
      </c>
      <c r="C76" s="320">
        <v>13880.05</v>
      </c>
      <c r="D76" s="321">
        <v>13910.583333333334</v>
      </c>
      <c r="E76" s="321">
        <v>13781.166666666668</v>
      </c>
      <c r="F76" s="321">
        <v>13682.283333333335</v>
      </c>
      <c r="G76" s="321">
        <v>13552.866666666669</v>
      </c>
      <c r="H76" s="321">
        <v>14009.466666666667</v>
      </c>
      <c r="I76" s="321">
        <v>14138.883333333335</v>
      </c>
      <c r="J76" s="321">
        <v>14237.766666666666</v>
      </c>
      <c r="K76" s="320">
        <v>14040</v>
      </c>
      <c r="L76" s="320">
        <v>13811.7</v>
      </c>
      <c r="M76" s="320">
        <v>1.745E-2</v>
      </c>
      <c r="N76" s="1"/>
      <c r="O76" s="1"/>
    </row>
    <row r="77" spans="1:15" ht="12.75" customHeight="1">
      <c r="A77" s="30">
        <v>67</v>
      </c>
      <c r="B77" s="334" t="s">
        <v>75</v>
      </c>
      <c r="C77" s="320">
        <v>739</v>
      </c>
      <c r="D77" s="321">
        <v>745.18333333333339</v>
      </c>
      <c r="E77" s="321">
        <v>729.36666666666679</v>
      </c>
      <c r="F77" s="321">
        <v>719.73333333333335</v>
      </c>
      <c r="G77" s="321">
        <v>703.91666666666674</v>
      </c>
      <c r="H77" s="321">
        <v>754.81666666666683</v>
      </c>
      <c r="I77" s="321">
        <v>770.63333333333344</v>
      </c>
      <c r="J77" s="321">
        <v>780.26666666666688</v>
      </c>
      <c r="K77" s="320">
        <v>761</v>
      </c>
      <c r="L77" s="320">
        <v>735.55</v>
      </c>
      <c r="M77" s="320">
        <v>72.191149999999993</v>
      </c>
      <c r="N77" s="1"/>
      <c r="O77" s="1"/>
    </row>
    <row r="78" spans="1:15" ht="12.75" customHeight="1">
      <c r="A78" s="30">
        <v>68</v>
      </c>
      <c r="B78" s="334" t="s">
        <v>76</v>
      </c>
      <c r="C78" s="320">
        <v>52.65</v>
      </c>
      <c r="D78" s="321">
        <v>53.316666666666663</v>
      </c>
      <c r="E78" s="321">
        <v>51.783333333333324</v>
      </c>
      <c r="F78" s="321">
        <v>50.916666666666664</v>
      </c>
      <c r="G78" s="321">
        <v>49.383333333333326</v>
      </c>
      <c r="H78" s="321">
        <v>54.183333333333323</v>
      </c>
      <c r="I78" s="321">
        <v>55.716666666666654</v>
      </c>
      <c r="J78" s="321">
        <v>56.583333333333321</v>
      </c>
      <c r="K78" s="320">
        <v>54.85</v>
      </c>
      <c r="L78" s="320">
        <v>52.45</v>
      </c>
      <c r="M78" s="320">
        <v>203.69121999999999</v>
      </c>
      <c r="N78" s="1"/>
      <c r="O78" s="1"/>
    </row>
    <row r="79" spans="1:15" ht="12.75" customHeight="1">
      <c r="A79" s="30">
        <v>69</v>
      </c>
      <c r="B79" s="334" t="s">
        <v>77</v>
      </c>
      <c r="C79" s="320">
        <v>368.45</v>
      </c>
      <c r="D79" s="321">
        <v>372.38333333333338</v>
      </c>
      <c r="E79" s="321">
        <v>363.06666666666678</v>
      </c>
      <c r="F79" s="321">
        <v>357.68333333333339</v>
      </c>
      <c r="G79" s="321">
        <v>348.36666666666679</v>
      </c>
      <c r="H79" s="321">
        <v>377.76666666666677</v>
      </c>
      <c r="I79" s="321">
        <v>387.08333333333337</v>
      </c>
      <c r="J79" s="321">
        <v>392.46666666666675</v>
      </c>
      <c r="K79" s="320">
        <v>381.7</v>
      </c>
      <c r="L79" s="320">
        <v>367</v>
      </c>
      <c r="M79" s="320">
        <v>34.205150000000003</v>
      </c>
      <c r="N79" s="1"/>
      <c r="O79" s="1"/>
    </row>
    <row r="80" spans="1:15" ht="12.75" customHeight="1">
      <c r="A80" s="30">
        <v>70</v>
      </c>
      <c r="B80" s="334" t="s">
        <v>320</v>
      </c>
      <c r="C80" s="320">
        <v>1088.05</v>
      </c>
      <c r="D80" s="321">
        <v>1098.4999999999998</v>
      </c>
      <c r="E80" s="321">
        <v>1073.6499999999996</v>
      </c>
      <c r="F80" s="321">
        <v>1059.2499999999998</v>
      </c>
      <c r="G80" s="321">
        <v>1034.3999999999996</v>
      </c>
      <c r="H80" s="321">
        <v>1112.8999999999996</v>
      </c>
      <c r="I80" s="321">
        <v>1137.7499999999995</v>
      </c>
      <c r="J80" s="321">
        <v>1152.1499999999996</v>
      </c>
      <c r="K80" s="320">
        <v>1123.3499999999999</v>
      </c>
      <c r="L80" s="320">
        <v>1084.0999999999999</v>
      </c>
      <c r="M80" s="320">
        <v>0.81237999999999999</v>
      </c>
      <c r="N80" s="1"/>
      <c r="O80" s="1"/>
    </row>
    <row r="81" spans="1:15" ht="12.75" customHeight="1">
      <c r="A81" s="30">
        <v>71</v>
      </c>
      <c r="B81" s="334" t="s">
        <v>322</v>
      </c>
      <c r="C81" s="320">
        <v>6836.95</v>
      </c>
      <c r="D81" s="321">
        <v>6818.6500000000005</v>
      </c>
      <c r="E81" s="321">
        <v>6702.0000000000009</v>
      </c>
      <c r="F81" s="321">
        <v>6567.05</v>
      </c>
      <c r="G81" s="321">
        <v>6450.4000000000005</v>
      </c>
      <c r="H81" s="321">
        <v>6953.6000000000013</v>
      </c>
      <c r="I81" s="321">
        <v>7070.2500000000009</v>
      </c>
      <c r="J81" s="321">
        <v>7205.2000000000016</v>
      </c>
      <c r="K81" s="320">
        <v>6935.3</v>
      </c>
      <c r="L81" s="320">
        <v>6683.7</v>
      </c>
      <c r="M81" s="320">
        <v>0.12723999999999999</v>
      </c>
      <c r="N81" s="1"/>
      <c r="O81" s="1"/>
    </row>
    <row r="82" spans="1:15" ht="12.75" customHeight="1">
      <c r="A82" s="30">
        <v>72</v>
      </c>
      <c r="B82" s="334" t="s">
        <v>323</v>
      </c>
      <c r="C82" s="320">
        <v>1136.3499999999999</v>
      </c>
      <c r="D82" s="321">
        <v>1146.4833333333333</v>
      </c>
      <c r="E82" s="321">
        <v>1119.8666666666668</v>
      </c>
      <c r="F82" s="321">
        <v>1103.3833333333334</v>
      </c>
      <c r="G82" s="321">
        <v>1076.7666666666669</v>
      </c>
      <c r="H82" s="321">
        <v>1162.9666666666667</v>
      </c>
      <c r="I82" s="321">
        <v>1189.583333333333</v>
      </c>
      <c r="J82" s="321">
        <v>1206.0666666666666</v>
      </c>
      <c r="K82" s="320">
        <v>1173.0999999999999</v>
      </c>
      <c r="L82" s="320">
        <v>1130</v>
      </c>
      <c r="M82" s="320">
        <v>1.3506100000000001</v>
      </c>
      <c r="N82" s="1"/>
      <c r="O82" s="1"/>
    </row>
    <row r="83" spans="1:15" ht="12.75" customHeight="1">
      <c r="A83" s="30">
        <v>73</v>
      </c>
      <c r="B83" s="334" t="s">
        <v>78</v>
      </c>
      <c r="C83" s="320">
        <v>14491.6</v>
      </c>
      <c r="D83" s="321">
        <v>14560.533333333333</v>
      </c>
      <c r="E83" s="321">
        <v>14331.066666666666</v>
      </c>
      <c r="F83" s="321">
        <v>14170.533333333333</v>
      </c>
      <c r="G83" s="321">
        <v>13941.066666666666</v>
      </c>
      <c r="H83" s="321">
        <v>14721.066666666666</v>
      </c>
      <c r="I83" s="321">
        <v>14950.533333333333</v>
      </c>
      <c r="J83" s="321">
        <v>15111.066666666666</v>
      </c>
      <c r="K83" s="320">
        <v>14790</v>
      </c>
      <c r="L83" s="320">
        <v>14400</v>
      </c>
      <c r="M83" s="320">
        <v>0.24673999999999999</v>
      </c>
      <c r="N83" s="1"/>
      <c r="O83" s="1"/>
    </row>
    <row r="84" spans="1:15" ht="12.75" customHeight="1">
      <c r="A84" s="30">
        <v>74</v>
      </c>
      <c r="B84" s="334" t="s">
        <v>80</v>
      </c>
      <c r="C84" s="320">
        <v>362.6</v>
      </c>
      <c r="D84" s="321">
        <v>365.48333333333329</v>
      </c>
      <c r="E84" s="321">
        <v>358.26666666666659</v>
      </c>
      <c r="F84" s="321">
        <v>353.93333333333328</v>
      </c>
      <c r="G84" s="321">
        <v>346.71666666666658</v>
      </c>
      <c r="H84" s="321">
        <v>369.81666666666661</v>
      </c>
      <c r="I84" s="321">
        <v>377.0333333333333</v>
      </c>
      <c r="J84" s="321">
        <v>381.36666666666662</v>
      </c>
      <c r="K84" s="320">
        <v>372.7</v>
      </c>
      <c r="L84" s="320">
        <v>361.15</v>
      </c>
      <c r="M84" s="320">
        <v>33.594250000000002</v>
      </c>
      <c r="N84" s="1"/>
      <c r="O84" s="1"/>
    </row>
    <row r="85" spans="1:15" ht="12.75" customHeight="1">
      <c r="A85" s="30">
        <v>75</v>
      </c>
      <c r="B85" s="334" t="s">
        <v>324</v>
      </c>
      <c r="C85" s="320">
        <v>455.8</v>
      </c>
      <c r="D85" s="321">
        <v>461.36666666666662</v>
      </c>
      <c r="E85" s="321">
        <v>444.43333333333322</v>
      </c>
      <c r="F85" s="321">
        <v>433.06666666666661</v>
      </c>
      <c r="G85" s="321">
        <v>416.13333333333321</v>
      </c>
      <c r="H85" s="321">
        <v>472.73333333333323</v>
      </c>
      <c r="I85" s="321">
        <v>489.66666666666663</v>
      </c>
      <c r="J85" s="321">
        <v>501.03333333333325</v>
      </c>
      <c r="K85" s="320">
        <v>478.3</v>
      </c>
      <c r="L85" s="320">
        <v>450</v>
      </c>
      <c r="M85" s="320">
        <v>1.92587</v>
      </c>
      <c r="N85" s="1"/>
      <c r="O85" s="1"/>
    </row>
    <row r="86" spans="1:15" ht="12.75" customHeight="1">
      <c r="A86" s="30">
        <v>76</v>
      </c>
      <c r="B86" s="334" t="s">
        <v>81</v>
      </c>
      <c r="C86" s="320">
        <v>3279.25</v>
      </c>
      <c r="D86" s="321">
        <v>3305.5499999999997</v>
      </c>
      <c r="E86" s="321">
        <v>3240.1999999999994</v>
      </c>
      <c r="F86" s="321">
        <v>3201.1499999999996</v>
      </c>
      <c r="G86" s="321">
        <v>3135.7999999999993</v>
      </c>
      <c r="H86" s="321">
        <v>3344.5999999999995</v>
      </c>
      <c r="I86" s="321">
        <v>3409.95</v>
      </c>
      <c r="J86" s="321">
        <v>3448.9999999999995</v>
      </c>
      <c r="K86" s="320">
        <v>3370.9</v>
      </c>
      <c r="L86" s="320">
        <v>3266.5</v>
      </c>
      <c r="M86" s="320">
        <v>2.5939800000000002</v>
      </c>
      <c r="N86" s="1"/>
      <c r="O86" s="1"/>
    </row>
    <row r="87" spans="1:15" ht="12.75" customHeight="1">
      <c r="A87" s="30">
        <v>77</v>
      </c>
      <c r="B87" s="334" t="s">
        <v>311</v>
      </c>
      <c r="C87" s="320">
        <v>899.55</v>
      </c>
      <c r="D87" s="321">
        <v>898.51666666666677</v>
      </c>
      <c r="E87" s="321">
        <v>873.03333333333353</v>
      </c>
      <c r="F87" s="321">
        <v>846.51666666666677</v>
      </c>
      <c r="G87" s="321">
        <v>821.03333333333353</v>
      </c>
      <c r="H87" s="321">
        <v>925.03333333333353</v>
      </c>
      <c r="I87" s="321">
        <v>950.51666666666688</v>
      </c>
      <c r="J87" s="321">
        <v>977.03333333333353</v>
      </c>
      <c r="K87" s="320">
        <v>924</v>
      </c>
      <c r="L87" s="320">
        <v>872</v>
      </c>
      <c r="M87" s="320">
        <v>51.120249999999999</v>
      </c>
      <c r="N87" s="1"/>
      <c r="O87" s="1"/>
    </row>
    <row r="88" spans="1:15" ht="12.75" customHeight="1">
      <c r="A88" s="30">
        <v>78</v>
      </c>
      <c r="B88" s="334" t="s">
        <v>321</v>
      </c>
      <c r="C88" s="320">
        <v>413.9</v>
      </c>
      <c r="D88" s="321">
        <v>418.81666666666666</v>
      </c>
      <c r="E88" s="321">
        <v>407.08333333333331</v>
      </c>
      <c r="F88" s="321">
        <v>400.26666666666665</v>
      </c>
      <c r="G88" s="321">
        <v>388.5333333333333</v>
      </c>
      <c r="H88" s="321">
        <v>425.63333333333333</v>
      </c>
      <c r="I88" s="321">
        <v>437.36666666666667</v>
      </c>
      <c r="J88" s="321">
        <v>444.18333333333334</v>
      </c>
      <c r="K88" s="320">
        <v>430.55</v>
      </c>
      <c r="L88" s="320">
        <v>412</v>
      </c>
      <c r="M88" s="320">
        <v>18.814299999999999</v>
      </c>
      <c r="N88" s="1"/>
      <c r="O88" s="1"/>
    </row>
    <row r="89" spans="1:15" ht="12.75" customHeight="1">
      <c r="A89" s="30">
        <v>79</v>
      </c>
      <c r="B89" s="334" t="s">
        <v>412</v>
      </c>
      <c r="C89" s="320">
        <v>790.8</v>
      </c>
      <c r="D89" s="321">
        <v>799.56666666666661</v>
      </c>
      <c r="E89" s="321">
        <v>776.23333333333323</v>
      </c>
      <c r="F89" s="321">
        <v>761.66666666666663</v>
      </c>
      <c r="G89" s="321">
        <v>738.33333333333326</v>
      </c>
      <c r="H89" s="321">
        <v>814.13333333333321</v>
      </c>
      <c r="I89" s="321">
        <v>837.4666666666667</v>
      </c>
      <c r="J89" s="321">
        <v>852.03333333333319</v>
      </c>
      <c r="K89" s="320">
        <v>822.9</v>
      </c>
      <c r="L89" s="320">
        <v>785</v>
      </c>
      <c r="M89" s="320">
        <v>2.8955899999999999</v>
      </c>
      <c r="N89" s="1"/>
      <c r="O89" s="1"/>
    </row>
    <row r="90" spans="1:15" ht="12.75" customHeight="1">
      <c r="A90" s="30">
        <v>80</v>
      </c>
      <c r="B90" s="334" t="s">
        <v>342</v>
      </c>
      <c r="C90" s="320">
        <v>2478.4</v>
      </c>
      <c r="D90" s="321">
        <v>2492.7999999999997</v>
      </c>
      <c r="E90" s="321">
        <v>2448.0999999999995</v>
      </c>
      <c r="F90" s="321">
        <v>2417.7999999999997</v>
      </c>
      <c r="G90" s="321">
        <v>2373.0999999999995</v>
      </c>
      <c r="H90" s="321">
        <v>2523.0999999999995</v>
      </c>
      <c r="I90" s="321">
        <v>2567.7999999999993</v>
      </c>
      <c r="J90" s="321">
        <v>2598.0999999999995</v>
      </c>
      <c r="K90" s="320">
        <v>2537.5</v>
      </c>
      <c r="L90" s="320">
        <v>2462.5</v>
      </c>
      <c r="M90" s="320">
        <v>0.96921000000000002</v>
      </c>
      <c r="N90" s="1"/>
      <c r="O90" s="1"/>
    </row>
    <row r="91" spans="1:15" ht="12.75" customHeight="1">
      <c r="A91" s="30">
        <v>81</v>
      </c>
      <c r="B91" s="334" t="s">
        <v>82</v>
      </c>
      <c r="C91" s="320">
        <v>229.65</v>
      </c>
      <c r="D91" s="321">
        <v>231.78333333333333</v>
      </c>
      <c r="E91" s="321">
        <v>226.41666666666666</v>
      </c>
      <c r="F91" s="321">
        <v>223.18333333333334</v>
      </c>
      <c r="G91" s="321">
        <v>217.81666666666666</v>
      </c>
      <c r="H91" s="321">
        <v>235.01666666666665</v>
      </c>
      <c r="I91" s="321">
        <v>240.38333333333333</v>
      </c>
      <c r="J91" s="321">
        <v>243.61666666666665</v>
      </c>
      <c r="K91" s="320">
        <v>237.15</v>
      </c>
      <c r="L91" s="320">
        <v>228.55</v>
      </c>
      <c r="M91" s="320">
        <v>56.903089999999999</v>
      </c>
      <c r="N91" s="1"/>
      <c r="O91" s="1"/>
    </row>
    <row r="92" spans="1:15" ht="12.75" customHeight="1">
      <c r="A92" s="30">
        <v>82</v>
      </c>
      <c r="B92" s="334" t="s">
        <v>328</v>
      </c>
      <c r="C92" s="320">
        <v>592.15</v>
      </c>
      <c r="D92" s="321">
        <v>607.33333333333337</v>
      </c>
      <c r="E92" s="321">
        <v>574.41666666666674</v>
      </c>
      <c r="F92" s="321">
        <v>556.68333333333339</v>
      </c>
      <c r="G92" s="321">
        <v>523.76666666666677</v>
      </c>
      <c r="H92" s="321">
        <v>625.06666666666672</v>
      </c>
      <c r="I92" s="321">
        <v>657.98333333333346</v>
      </c>
      <c r="J92" s="321">
        <v>675.7166666666667</v>
      </c>
      <c r="K92" s="320">
        <v>640.25</v>
      </c>
      <c r="L92" s="320">
        <v>589.6</v>
      </c>
      <c r="M92" s="320">
        <v>16.2361</v>
      </c>
      <c r="N92" s="1"/>
      <c r="O92" s="1"/>
    </row>
    <row r="93" spans="1:15" ht="12.75" customHeight="1">
      <c r="A93" s="30">
        <v>83</v>
      </c>
      <c r="B93" s="334" t="s">
        <v>329</v>
      </c>
      <c r="C93" s="320">
        <v>704.4</v>
      </c>
      <c r="D93" s="321">
        <v>707.33333333333337</v>
      </c>
      <c r="E93" s="321">
        <v>698.36666666666679</v>
      </c>
      <c r="F93" s="321">
        <v>692.33333333333337</v>
      </c>
      <c r="G93" s="321">
        <v>683.36666666666679</v>
      </c>
      <c r="H93" s="321">
        <v>713.36666666666679</v>
      </c>
      <c r="I93" s="321">
        <v>722.33333333333326</v>
      </c>
      <c r="J93" s="321">
        <v>728.36666666666679</v>
      </c>
      <c r="K93" s="320">
        <v>716.3</v>
      </c>
      <c r="L93" s="320">
        <v>701.3</v>
      </c>
      <c r="M93" s="320">
        <v>0.71050999999999997</v>
      </c>
      <c r="N93" s="1"/>
      <c r="O93" s="1"/>
    </row>
    <row r="94" spans="1:15" ht="12.75" customHeight="1">
      <c r="A94" s="30">
        <v>84</v>
      </c>
      <c r="B94" s="334" t="s">
        <v>331</v>
      </c>
      <c r="C94" s="320">
        <v>766.85</v>
      </c>
      <c r="D94" s="321">
        <v>767.71666666666658</v>
      </c>
      <c r="E94" s="321">
        <v>748.43333333333317</v>
      </c>
      <c r="F94" s="321">
        <v>730.01666666666654</v>
      </c>
      <c r="G94" s="321">
        <v>710.73333333333312</v>
      </c>
      <c r="H94" s="321">
        <v>786.13333333333321</v>
      </c>
      <c r="I94" s="321">
        <v>805.41666666666674</v>
      </c>
      <c r="J94" s="321">
        <v>823.83333333333326</v>
      </c>
      <c r="K94" s="320">
        <v>787</v>
      </c>
      <c r="L94" s="320">
        <v>749.3</v>
      </c>
      <c r="M94" s="320">
        <v>2.9090500000000001</v>
      </c>
      <c r="N94" s="1"/>
      <c r="O94" s="1"/>
    </row>
    <row r="95" spans="1:15" ht="12.75" customHeight="1">
      <c r="A95" s="30">
        <v>85</v>
      </c>
      <c r="B95" s="334" t="s">
        <v>249</v>
      </c>
      <c r="C95" s="320">
        <v>108.1</v>
      </c>
      <c r="D95" s="321">
        <v>108.23333333333333</v>
      </c>
      <c r="E95" s="321">
        <v>107.11666666666667</v>
      </c>
      <c r="F95" s="321">
        <v>106.13333333333334</v>
      </c>
      <c r="G95" s="321">
        <v>105.01666666666668</v>
      </c>
      <c r="H95" s="321">
        <v>109.21666666666667</v>
      </c>
      <c r="I95" s="321">
        <v>110.33333333333331</v>
      </c>
      <c r="J95" s="321">
        <v>111.31666666666666</v>
      </c>
      <c r="K95" s="320">
        <v>109.35</v>
      </c>
      <c r="L95" s="320">
        <v>107.25</v>
      </c>
      <c r="M95" s="320">
        <v>17.522469999999998</v>
      </c>
      <c r="N95" s="1"/>
      <c r="O95" s="1"/>
    </row>
    <row r="96" spans="1:15" ht="12.75" customHeight="1">
      <c r="A96" s="30">
        <v>86</v>
      </c>
      <c r="B96" s="334" t="s">
        <v>325</v>
      </c>
      <c r="C96" s="320">
        <v>408.15</v>
      </c>
      <c r="D96" s="321">
        <v>411.18333333333334</v>
      </c>
      <c r="E96" s="321">
        <v>399.91666666666669</v>
      </c>
      <c r="F96" s="321">
        <v>391.68333333333334</v>
      </c>
      <c r="G96" s="321">
        <v>380.41666666666669</v>
      </c>
      <c r="H96" s="321">
        <v>419.41666666666669</v>
      </c>
      <c r="I96" s="321">
        <v>430.68333333333334</v>
      </c>
      <c r="J96" s="321">
        <v>438.91666666666669</v>
      </c>
      <c r="K96" s="320">
        <v>422.45</v>
      </c>
      <c r="L96" s="320">
        <v>402.95</v>
      </c>
      <c r="M96" s="320">
        <v>5.21807</v>
      </c>
      <c r="N96" s="1"/>
      <c r="O96" s="1"/>
    </row>
    <row r="97" spans="1:15" ht="12.75" customHeight="1">
      <c r="A97" s="30">
        <v>87</v>
      </c>
      <c r="B97" s="334" t="s">
        <v>334</v>
      </c>
      <c r="C97" s="320">
        <v>1379.5</v>
      </c>
      <c r="D97" s="321">
        <v>1397.3333333333333</v>
      </c>
      <c r="E97" s="321">
        <v>1356.1666666666665</v>
      </c>
      <c r="F97" s="321">
        <v>1332.8333333333333</v>
      </c>
      <c r="G97" s="321">
        <v>1291.6666666666665</v>
      </c>
      <c r="H97" s="321">
        <v>1420.6666666666665</v>
      </c>
      <c r="I97" s="321">
        <v>1461.833333333333</v>
      </c>
      <c r="J97" s="321">
        <v>1485.1666666666665</v>
      </c>
      <c r="K97" s="320">
        <v>1438.5</v>
      </c>
      <c r="L97" s="320">
        <v>1374</v>
      </c>
      <c r="M97" s="320">
        <v>9.4315300000000004</v>
      </c>
      <c r="N97" s="1"/>
      <c r="O97" s="1"/>
    </row>
    <row r="98" spans="1:15" ht="12.75" customHeight="1">
      <c r="A98" s="30">
        <v>88</v>
      </c>
      <c r="B98" s="334" t="s">
        <v>332</v>
      </c>
      <c r="C98" s="320">
        <v>1124.75</v>
      </c>
      <c r="D98" s="321">
        <v>1137.8500000000001</v>
      </c>
      <c r="E98" s="321">
        <v>1101.9000000000003</v>
      </c>
      <c r="F98" s="321">
        <v>1079.0500000000002</v>
      </c>
      <c r="G98" s="321">
        <v>1043.1000000000004</v>
      </c>
      <c r="H98" s="321">
        <v>1160.7000000000003</v>
      </c>
      <c r="I98" s="321">
        <v>1196.6500000000001</v>
      </c>
      <c r="J98" s="321">
        <v>1219.5000000000002</v>
      </c>
      <c r="K98" s="320">
        <v>1173.8</v>
      </c>
      <c r="L98" s="320">
        <v>1115</v>
      </c>
      <c r="M98" s="320">
        <v>0.63058000000000003</v>
      </c>
      <c r="N98" s="1"/>
      <c r="O98" s="1"/>
    </row>
    <row r="99" spans="1:15" ht="12.75" customHeight="1">
      <c r="A99" s="30">
        <v>89</v>
      </c>
      <c r="B99" s="334" t="s">
        <v>333</v>
      </c>
      <c r="C99" s="320">
        <v>18.75</v>
      </c>
      <c r="D99" s="321">
        <v>18.816666666666666</v>
      </c>
      <c r="E99" s="321">
        <v>18.633333333333333</v>
      </c>
      <c r="F99" s="321">
        <v>18.516666666666666</v>
      </c>
      <c r="G99" s="321">
        <v>18.333333333333332</v>
      </c>
      <c r="H99" s="321">
        <v>18.933333333333334</v>
      </c>
      <c r="I99" s="321">
        <v>19.116666666666664</v>
      </c>
      <c r="J99" s="321">
        <v>19.233333333333334</v>
      </c>
      <c r="K99" s="320">
        <v>19</v>
      </c>
      <c r="L99" s="320">
        <v>18.7</v>
      </c>
      <c r="M99" s="320">
        <v>17.975390000000001</v>
      </c>
      <c r="N99" s="1"/>
      <c r="O99" s="1"/>
    </row>
    <row r="100" spans="1:15" ht="12.75" customHeight="1">
      <c r="A100" s="30">
        <v>90</v>
      </c>
      <c r="B100" s="334" t="s">
        <v>335</v>
      </c>
      <c r="C100" s="320">
        <v>635.15</v>
      </c>
      <c r="D100" s="321">
        <v>635.6</v>
      </c>
      <c r="E100" s="321">
        <v>624.6</v>
      </c>
      <c r="F100" s="321">
        <v>614.04999999999995</v>
      </c>
      <c r="G100" s="321">
        <v>603.04999999999995</v>
      </c>
      <c r="H100" s="321">
        <v>646.15000000000009</v>
      </c>
      <c r="I100" s="321">
        <v>657.15000000000009</v>
      </c>
      <c r="J100" s="321">
        <v>667.70000000000016</v>
      </c>
      <c r="K100" s="320">
        <v>646.6</v>
      </c>
      <c r="L100" s="320">
        <v>625.04999999999995</v>
      </c>
      <c r="M100" s="320">
        <v>1.0198100000000001</v>
      </c>
      <c r="N100" s="1"/>
      <c r="O100" s="1"/>
    </row>
    <row r="101" spans="1:15" ht="12.75" customHeight="1">
      <c r="A101" s="30">
        <v>91</v>
      </c>
      <c r="B101" s="334" t="s">
        <v>336</v>
      </c>
      <c r="C101" s="320">
        <v>835.8</v>
      </c>
      <c r="D101" s="321">
        <v>844.43333333333328</v>
      </c>
      <c r="E101" s="321">
        <v>816.96666666666658</v>
      </c>
      <c r="F101" s="321">
        <v>798.13333333333333</v>
      </c>
      <c r="G101" s="321">
        <v>770.66666666666663</v>
      </c>
      <c r="H101" s="321">
        <v>863.26666666666654</v>
      </c>
      <c r="I101" s="321">
        <v>890.73333333333323</v>
      </c>
      <c r="J101" s="321">
        <v>909.56666666666649</v>
      </c>
      <c r="K101" s="320">
        <v>871.9</v>
      </c>
      <c r="L101" s="320">
        <v>825.6</v>
      </c>
      <c r="M101" s="320">
        <v>2.1447699999999998</v>
      </c>
      <c r="N101" s="1"/>
      <c r="O101" s="1"/>
    </row>
    <row r="102" spans="1:15" ht="12.75" customHeight="1">
      <c r="A102" s="30">
        <v>92</v>
      </c>
      <c r="B102" s="334" t="s">
        <v>337</v>
      </c>
      <c r="C102" s="320">
        <v>4170.8999999999996</v>
      </c>
      <c r="D102" s="321">
        <v>4191.3833333333332</v>
      </c>
      <c r="E102" s="321">
        <v>4113.7666666666664</v>
      </c>
      <c r="F102" s="321">
        <v>4056.6333333333332</v>
      </c>
      <c r="G102" s="321">
        <v>3979.0166666666664</v>
      </c>
      <c r="H102" s="321">
        <v>4248.5166666666664</v>
      </c>
      <c r="I102" s="321">
        <v>4326.1333333333332</v>
      </c>
      <c r="J102" s="321">
        <v>4383.2666666666664</v>
      </c>
      <c r="K102" s="320">
        <v>4269</v>
      </c>
      <c r="L102" s="320">
        <v>4134.25</v>
      </c>
      <c r="M102" s="320">
        <v>3.909E-2</v>
      </c>
      <c r="N102" s="1"/>
      <c r="O102" s="1"/>
    </row>
    <row r="103" spans="1:15" ht="12.75" customHeight="1">
      <c r="A103" s="30">
        <v>93</v>
      </c>
      <c r="B103" s="334" t="s">
        <v>248</v>
      </c>
      <c r="C103" s="320">
        <v>85.65</v>
      </c>
      <c r="D103" s="321">
        <v>85.75</v>
      </c>
      <c r="E103" s="321">
        <v>85</v>
      </c>
      <c r="F103" s="321">
        <v>84.35</v>
      </c>
      <c r="G103" s="321">
        <v>83.6</v>
      </c>
      <c r="H103" s="321">
        <v>86.4</v>
      </c>
      <c r="I103" s="321">
        <v>87.15</v>
      </c>
      <c r="J103" s="321">
        <v>87.800000000000011</v>
      </c>
      <c r="K103" s="320">
        <v>86.5</v>
      </c>
      <c r="L103" s="320">
        <v>85.1</v>
      </c>
      <c r="M103" s="320">
        <v>16.416709999999998</v>
      </c>
      <c r="N103" s="1"/>
      <c r="O103" s="1"/>
    </row>
    <row r="104" spans="1:15" ht="12.75" customHeight="1">
      <c r="A104" s="30">
        <v>94</v>
      </c>
      <c r="B104" s="334" t="s">
        <v>330</v>
      </c>
      <c r="C104" s="320">
        <v>708.05</v>
      </c>
      <c r="D104" s="321">
        <v>717.29999999999984</v>
      </c>
      <c r="E104" s="321">
        <v>691.79999999999973</v>
      </c>
      <c r="F104" s="321">
        <v>675.54999999999984</v>
      </c>
      <c r="G104" s="321">
        <v>650.04999999999973</v>
      </c>
      <c r="H104" s="321">
        <v>733.54999999999973</v>
      </c>
      <c r="I104" s="321">
        <v>759.05</v>
      </c>
      <c r="J104" s="321">
        <v>775.29999999999973</v>
      </c>
      <c r="K104" s="320">
        <v>742.8</v>
      </c>
      <c r="L104" s="320">
        <v>701.05</v>
      </c>
      <c r="M104" s="320">
        <v>0.64432</v>
      </c>
      <c r="N104" s="1"/>
      <c r="O104" s="1"/>
    </row>
    <row r="105" spans="1:15" ht="12.75" customHeight="1">
      <c r="A105" s="30">
        <v>95</v>
      </c>
      <c r="B105" s="334" t="s">
        <v>827</v>
      </c>
      <c r="C105" s="320">
        <v>197.9</v>
      </c>
      <c r="D105" s="321">
        <v>199.13333333333335</v>
      </c>
      <c r="E105" s="321">
        <v>195.56666666666672</v>
      </c>
      <c r="F105" s="321">
        <v>193.23333333333338</v>
      </c>
      <c r="G105" s="321">
        <v>189.66666666666674</v>
      </c>
      <c r="H105" s="321">
        <v>201.4666666666667</v>
      </c>
      <c r="I105" s="321">
        <v>205.03333333333336</v>
      </c>
      <c r="J105" s="321">
        <v>207.36666666666667</v>
      </c>
      <c r="K105" s="320">
        <v>202.7</v>
      </c>
      <c r="L105" s="320">
        <v>196.8</v>
      </c>
      <c r="M105" s="320">
        <v>11.885590000000001</v>
      </c>
      <c r="N105" s="1"/>
      <c r="O105" s="1"/>
    </row>
    <row r="106" spans="1:15" ht="12.75" customHeight="1">
      <c r="A106" s="30">
        <v>96</v>
      </c>
      <c r="B106" s="334" t="s">
        <v>338</v>
      </c>
      <c r="C106" s="320">
        <v>298.75</v>
      </c>
      <c r="D106" s="321">
        <v>296.93333333333334</v>
      </c>
      <c r="E106" s="321">
        <v>290.9666666666667</v>
      </c>
      <c r="F106" s="321">
        <v>283.18333333333334</v>
      </c>
      <c r="G106" s="321">
        <v>277.2166666666667</v>
      </c>
      <c r="H106" s="321">
        <v>304.7166666666667</v>
      </c>
      <c r="I106" s="321">
        <v>310.68333333333328</v>
      </c>
      <c r="J106" s="321">
        <v>318.4666666666667</v>
      </c>
      <c r="K106" s="320">
        <v>302.89999999999998</v>
      </c>
      <c r="L106" s="320">
        <v>289.14999999999998</v>
      </c>
      <c r="M106" s="320">
        <v>3.0435500000000002</v>
      </c>
      <c r="N106" s="1"/>
      <c r="O106" s="1"/>
    </row>
    <row r="107" spans="1:15" ht="12.75" customHeight="1">
      <c r="A107" s="30">
        <v>97</v>
      </c>
      <c r="B107" s="334" t="s">
        <v>339</v>
      </c>
      <c r="C107" s="320">
        <v>457.55</v>
      </c>
      <c r="D107" s="321">
        <v>460.89999999999992</v>
      </c>
      <c r="E107" s="321">
        <v>451.29999999999984</v>
      </c>
      <c r="F107" s="321">
        <v>445.0499999999999</v>
      </c>
      <c r="G107" s="321">
        <v>435.44999999999982</v>
      </c>
      <c r="H107" s="321">
        <v>467.14999999999986</v>
      </c>
      <c r="I107" s="321">
        <v>476.74999999999989</v>
      </c>
      <c r="J107" s="321">
        <v>482.99999999999989</v>
      </c>
      <c r="K107" s="320">
        <v>470.5</v>
      </c>
      <c r="L107" s="320">
        <v>454.65</v>
      </c>
      <c r="M107" s="320">
        <v>16.521619999999999</v>
      </c>
      <c r="N107" s="1"/>
      <c r="O107" s="1"/>
    </row>
    <row r="108" spans="1:15" ht="12.75" customHeight="1">
      <c r="A108" s="30">
        <v>98</v>
      </c>
      <c r="B108" s="334" t="s">
        <v>83</v>
      </c>
      <c r="C108" s="320">
        <v>738.75</v>
      </c>
      <c r="D108" s="321">
        <v>743.01666666666677</v>
      </c>
      <c r="E108" s="321">
        <v>731.13333333333355</v>
      </c>
      <c r="F108" s="321">
        <v>723.51666666666677</v>
      </c>
      <c r="G108" s="321">
        <v>711.63333333333355</v>
      </c>
      <c r="H108" s="321">
        <v>750.63333333333355</v>
      </c>
      <c r="I108" s="321">
        <v>762.51666666666677</v>
      </c>
      <c r="J108" s="321">
        <v>770.13333333333355</v>
      </c>
      <c r="K108" s="320">
        <v>754.9</v>
      </c>
      <c r="L108" s="320">
        <v>735.4</v>
      </c>
      <c r="M108" s="320">
        <v>13.775840000000001</v>
      </c>
      <c r="N108" s="1"/>
      <c r="O108" s="1"/>
    </row>
    <row r="109" spans="1:15" ht="12.75" customHeight="1">
      <c r="A109" s="30">
        <v>99</v>
      </c>
      <c r="B109" s="334" t="s">
        <v>340</v>
      </c>
      <c r="C109" s="320">
        <v>649.1</v>
      </c>
      <c r="D109" s="321">
        <v>647.63333333333333</v>
      </c>
      <c r="E109" s="321">
        <v>638.76666666666665</v>
      </c>
      <c r="F109" s="321">
        <v>628.43333333333328</v>
      </c>
      <c r="G109" s="321">
        <v>619.56666666666661</v>
      </c>
      <c r="H109" s="321">
        <v>657.9666666666667</v>
      </c>
      <c r="I109" s="321">
        <v>666.83333333333326</v>
      </c>
      <c r="J109" s="321">
        <v>677.16666666666674</v>
      </c>
      <c r="K109" s="320">
        <v>656.5</v>
      </c>
      <c r="L109" s="320">
        <v>637.29999999999995</v>
      </c>
      <c r="M109" s="320">
        <v>0.86094000000000004</v>
      </c>
      <c r="N109" s="1"/>
      <c r="O109" s="1"/>
    </row>
    <row r="110" spans="1:15" ht="12.75" customHeight="1">
      <c r="A110" s="30">
        <v>100</v>
      </c>
      <c r="B110" s="334" t="s">
        <v>84</v>
      </c>
      <c r="C110" s="320">
        <v>981.2</v>
      </c>
      <c r="D110" s="321">
        <v>984.19999999999993</v>
      </c>
      <c r="E110" s="321">
        <v>973.49999999999989</v>
      </c>
      <c r="F110" s="321">
        <v>965.8</v>
      </c>
      <c r="G110" s="321">
        <v>955.09999999999991</v>
      </c>
      <c r="H110" s="321">
        <v>991.89999999999986</v>
      </c>
      <c r="I110" s="321">
        <v>1002.5999999999999</v>
      </c>
      <c r="J110" s="321">
        <v>1010.2999999999998</v>
      </c>
      <c r="K110" s="320">
        <v>994.9</v>
      </c>
      <c r="L110" s="320">
        <v>976.5</v>
      </c>
      <c r="M110" s="320">
        <v>19.724270000000001</v>
      </c>
      <c r="N110" s="1"/>
      <c r="O110" s="1"/>
    </row>
    <row r="111" spans="1:15" ht="12.75" customHeight="1">
      <c r="A111" s="30">
        <v>101</v>
      </c>
      <c r="B111" s="334" t="s">
        <v>85</v>
      </c>
      <c r="C111" s="320">
        <v>182.85</v>
      </c>
      <c r="D111" s="321">
        <v>185.91666666666666</v>
      </c>
      <c r="E111" s="321">
        <v>178.83333333333331</v>
      </c>
      <c r="F111" s="321">
        <v>174.81666666666666</v>
      </c>
      <c r="G111" s="321">
        <v>167.73333333333332</v>
      </c>
      <c r="H111" s="321">
        <v>189.93333333333331</v>
      </c>
      <c r="I111" s="321">
        <v>197.01666666666662</v>
      </c>
      <c r="J111" s="321">
        <v>201.0333333333333</v>
      </c>
      <c r="K111" s="320">
        <v>193</v>
      </c>
      <c r="L111" s="320">
        <v>181.9</v>
      </c>
      <c r="M111" s="320">
        <v>216.54415</v>
      </c>
      <c r="N111" s="1"/>
      <c r="O111" s="1"/>
    </row>
    <row r="112" spans="1:15" ht="12.75" customHeight="1">
      <c r="A112" s="30">
        <v>102</v>
      </c>
      <c r="B112" s="334" t="s">
        <v>341</v>
      </c>
      <c r="C112" s="320">
        <v>334.3</v>
      </c>
      <c r="D112" s="321">
        <v>337.55</v>
      </c>
      <c r="E112" s="321">
        <v>328.3</v>
      </c>
      <c r="F112" s="321">
        <v>322.3</v>
      </c>
      <c r="G112" s="321">
        <v>313.05</v>
      </c>
      <c r="H112" s="321">
        <v>343.55</v>
      </c>
      <c r="I112" s="321">
        <v>352.8</v>
      </c>
      <c r="J112" s="321">
        <v>358.8</v>
      </c>
      <c r="K112" s="320">
        <v>346.8</v>
      </c>
      <c r="L112" s="320">
        <v>331.55</v>
      </c>
      <c r="M112" s="320">
        <v>1.4393400000000001</v>
      </c>
      <c r="N112" s="1"/>
      <c r="O112" s="1"/>
    </row>
    <row r="113" spans="1:15" ht="12.75" customHeight="1">
      <c r="A113" s="30">
        <v>103</v>
      </c>
      <c r="B113" s="334" t="s">
        <v>87</v>
      </c>
      <c r="C113" s="320">
        <v>4200.2</v>
      </c>
      <c r="D113" s="321">
        <v>4188.416666666667</v>
      </c>
      <c r="E113" s="321">
        <v>4126.8333333333339</v>
      </c>
      <c r="F113" s="321">
        <v>4053.4666666666672</v>
      </c>
      <c r="G113" s="321">
        <v>3991.8833333333341</v>
      </c>
      <c r="H113" s="321">
        <v>4261.7833333333338</v>
      </c>
      <c r="I113" s="321">
        <v>4323.3666666666677</v>
      </c>
      <c r="J113" s="321">
        <v>4396.7333333333336</v>
      </c>
      <c r="K113" s="320">
        <v>4250</v>
      </c>
      <c r="L113" s="320">
        <v>4115.05</v>
      </c>
      <c r="M113" s="320">
        <v>3.2884799999999998</v>
      </c>
      <c r="N113" s="1"/>
      <c r="O113" s="1"/>
    </row>
    <row r="114" spans="1:15" ht="12.75" customHeight="1">
      <c r="A114" s="30">
        <v>104</v>
      </c>
      <c r="B114" s="334" t="s">
        <v>88</v>
      </c>
      <c r="C114" s="320">
        <v>1654.55</v>
      </c>
      <c r="D114" s="321">
        <v>1653.3</v>
      </c>
      <c r="E114" s="321">
        <v>1639.6</v>
      </c>
      <c r="F114" s="321">
        <v>1624.6499999999999</v>
      </c>
      <c r="G114" s="321">
        <v>1610.9499999999998</v>
      </c>
      <c r="H114" s="321">
        <v>1668.25</v>
      </c>
      <c r="I114" s="321">
        <v>1681.9500000000003</v>
      </c>
      <c r="J114" s="321">
        <v>1696.9</v>
      </c>
      <c r="K114" s="320">
        <v>1667</v>
      </c>
      <c r="L114" s="320">
        <v>1638.35</v>
      </c>
      <c r="M114" s="320">
        <v>2.9239600000000001</v>
      </c>
      <c r="N114" s="1"/>
      <c r="O114" s="1"/>
    </row>
    <row r="115" spans="1:15" ht="12.75" customHeight="1">
      <c r="A115" s="30">
        <v>105</v>
      </c>
      <c r="B115" s="334" t="s">
        <v>89</v>
      </c>
      <c r="C115" s="320">
        <v>646.4</v>
      </c>
      <c r="D115" s="321">
        <v>650.41666666666663</v>
      </c>
      <c r="E115" s="321">
        <v>637.98333333333323</v>
      </c>
      <c r="F115" s="321">
        <v>629.56666666666661</v>
      </c>
      <c r="G115" s="321">
        <v>617.13333333333321</v>
      </c>
      <c r="H115" s="321">
        <v>658.83333333333326</v>
      </c>
      <c r="I115" s="321">
        <v>671.26666666666665</v>
      </c>
      <c r="J115" s="321">
        <v>679.68333333333328</v>
      </c>
      <c r="K115" s="320">
        <v>662.85</v>
      </c>
      <c r="L115" s="320">
        <v>642</v>
      </c>
      <c r="M115" s="320">
        <v>6.3965800000000002</v>
      </c>
      <c r="N115" s="1"/>
      <c r="O115" s="1"/>
    </row>
    <row r="116" spans="1:15" ht="12.75" customHeight="1">
      <c r="A116" s="30">
        <v>106</v>
      </c>
      <c r="B116" s="334" t="s">
        <v>90</v>
      </c>
      <c r="C116" s="320">
        <v>894.55</v>
      </c>
      <c r="D116" s="321">
        <v>900.4666666666667</v>
      </c>
      <c r="E116" s="321">
        <v>882.93333333333339</v>
      </c>
      <c r="F116" s="321">
        <v>871.31666666666672</v>
      </c>
      <c r="G116" s="321">
        <v>853.78333333333342</v>
      </c>
      <c r="H116" s="321">
        <v>912.08333333333337</v>
      </c>
      <c r="I116" s="321">
        <v>929.61666666666667</v>
      </c>
      <c r="J116" s="321">
        <v>941.23333333333335</v>
      </c>
      <c r="K116" s="320">
        <v>918</v>
      </c>
      <c r="L116" s="320">
        <v>888.85</v>
      </c>
      <c r="M116" s="320">
        <v>11.89484</v>
      </c>
      <c r="N116" s="1"/>
      <c r="O116" s="1"/>
    </row>
    <row r="117" spans="1:15" ht="12.75" customHeight="1">
      <c r="A117" s="30">
        <v>107</v>
      </c>
      <c r="B117" s="334" t="s">
        <v>343</v>
      </c>
      <c r="C117" s="320">
        <v>1036.2</v>
      </c>
      <c r="D117" s="321">
        <v>1028.75</v>
      </c>
      <c r="E117" s="321">
        <v>1009.5</v>
      </c>
      <c r="F117" s="321">
        <v>982.8</v>
      </c>
      <c r="G117" s="321">
        <v>963.55</v>
      </c>
      <c r="H117" s="321">
        <v>1055.45</v>
      </c>
      <c r="I117" s="321">
        <v>1074.7</v>
      </c>
      <c r="J117" s="321">
        <v>1101.4000000000001</v>
      </c>
      <c r="K117" s="320">
        <v>1048</v>
      </c>
      <c r="L117" s="320">
        <v>1002.05</v>
      </c>
      <c r="M117" s="320">
        <v>3.0875599999999999</v>
      </c>
      <c r="N117" s="1"/>
      <c r="O117" s="1"/>
    </row>
    <row r="118" spans="1:15" ht="12.75" customHeight="1">
      <c r="A118" s="30">
        <v>108</v>
      </c>
      <c r="B118" s="334" t="s">
        <v>326</v>
      </c>
      <c r="C118" s="320">
        <v>3684.45</v>
      </c>
      <c r="D118" s="321">
        <v>3673.15</v>
      </c>
      <c r="E118" s="321">
        <v>3561.3</v>
      </c>
      <c r="F118" s="321">
        <v>3438.15</v>
      </c>
      <c r="G118" s="321">
        <v>3326.3</v>
      </c>
      <c r="H118" s="321">
        <v>3796.3</v>
      </c>
      <c r="I118" s="321">
        <v>3908.1499999999996</v>
      </c>
      <c r="J118" s="321">
        <v>4031.3</v>
      </c>
      <c r="K118" s="320">
        <v>3785</v>
      </c>
      <c r="L118" s="320">
        <v>3550</v>
      </c>
      <c r="M118" s="320">
        <v>3.4363299999999999</v>
      </c>
      <c r="N118" s="1"/>
      <c r="O118" s="1"/>
    </row>
    <row r="119" spans="1:15" ht="12.75" customHeight="1">
      <c r="A119" s="30">
        <v>109</v>
      </c>
      <c r="B119" s="334" t="s">
        <v>250</v>
      </c>
      <c r="C119" s="320">
        <v>384.8</v>
      </c>
      <c r="D119" s="321">
        <v>383.2833333333333</v>
      </c>
      <c r="E119" s="321">
        <v>380.56666666666661</v>
      </c>
      <c r="F119" s="321">
        <v>376.33333333333331</v>
      </c>
      <c r="G119" s="321">
        <v>373.61666666666662</v>
      </c>
      <c r="H119" s="321">
        <v>387.51666666666659</v>
      </c>
      <c r="I119" s="321">
        <v>390.23333333333329</v>
      </c>
      <c r="J119" s="321">
        <v>394.46666666666658</v>
      </c>
      <c r="K119" s="320">
        <v>386</v>
      </c>
      <c r="L119" s="320">
        <v>379.05</v>
      </c>
      <c r="M119" s="320">
        <v>16.28858</v>
      </c>
      <c r="N119" s="1"/>
      <c r="O119" s="1"/>
    </row>
    <row r="120" spans="1:15" ht="12.75" customHeight="1">
      <c r="A120" s="30">
        <v>110</v>
      </c>
      <c r="B120" s="334" t="s">
        <v>327</v>
      </c>
      <c r="C120" s="320">
        <v>214.2</v>
      </c>
      <c r="D120" s="321">
        <v>215.56666666666669</v>
      </c>
      <c r="E120" s="321">
        <v>212.13333333333338</v>
      </c>
      <c r="F120" s="321">
        <v>210.06666666666669</v>
      </c>
      <c r="G120" s="321">
        <v>206.63333333333338</v>
      </c>
      <c r="H120" s="321">
        <v>217.63333333333338</v>
      </c>
      <c r="I120" s="321">
        <v>221.06666666666672</v>
      </c>
      <c r="J120" s="321">
        <v>223.13333333333338</v>
      </c>
      <c r="K120" s="320">
        <v>219</v>
      </c>
      <c r="L120" s="320">
        <v>213.5</v>
      </c>
      <c r="M120" s="320">
        <v>1.29701</v>
      </c>
      <c r="N120" s="1"/>
      <c r="O120" s="1"/>
    </row>
    <row r="121" spans="1:15" ht="12.75" customHeight="1">
      <c r="A121" s="30">
        <v>111</v>
      </c>
      <c r="B121" s="334" t="s">
        <v>91</v>
      </c>
      <c r="C121" s="320">
        <v>137.1</v>
      </c>
      <c r="D121" s="321">
        <v>138.35</v>
      </c>
      <c r="E121" s="321">
        <v>135.04999999999998</v>
      </c>
      <c r="F121" s="321">
        <v>133</v>
      </c>
      <c r="G121" s="321">
        <v>129.69999999999999</v>
      </c>
      <c r="H121" s="321">
        <v>140.39999999999998</v>
      </c>
      <c r="I121" s="321">
        <v>143.69999999999999</v>
      </c>
      <c r="J121" s="321">
        <v>145.74999999999997</v>
      </c>
      <c r="K121" s="320">
        <v>141.65</v>
      </c>
      <c r="L121" s="320">
        <v>136.30000000000001</v>
      </c>
      <c r="M121" s="320">
        <v>10.0052</v>
      </c>
      <c r="N121" s="1"/>
      <c r="O121" s="1"/>
    </row>
    <row r="122" spans="1:15" ht="12.75" customHeight="1">
      <c r="A122" s="30">
        <v>112</v>
      </c>
      <c r="B122" s="334" t="s">
        <v>92</v>
      </c>
      <c r="C122" s="320">
        <v>1030.45</v>
      </c>
      <c r="D122" s="321">
        <v>1033.7166666666667</v>
      </c>
      <c r="E122" s="321">
        <v>1021.7333333333333</v>
      </c>
      <c r="F122" s="321">
        <v>1013.0166666666667</v>
      </c>
      <c r="G122" s="321">
        <v>1001.0333333333333</v>
      </c>
      <c r="H122" s="321">
        <v>1042.4333333333334</v>
      </c>
      <c r="I122" s="321">
        <v>1054.416666666667</v>
      </c>
      <c r="J122" s="321">
        <v>1063.1333333333334</v>
      </c>
      <c r="K122" s="320">
        <v>1045.7</v>
      </c>
      <c r="L122" s="320">
        <v>1025</v>
      </c>
      <c r="M122" s="320">
        <v>3.10154</v>
      </c>
      <c r="N122" s="1"/>
      <c r="O122" s="1"/>
    </row>
    <row r="123" spans="1:15" ht="12.75" customHeight="1">
      <c r="A123" s="30">
        <v>113</v>
      </c>
      <c r="B123" s="334" t="s">
        <v>344</v>
      </c>
      <c r="C123" s="320">
        <v>885.15</v>
      </c>
      <c r="D123" s="321">
        <v>886.81666666666661</v>
      </c>
      <c r="E123" s="321">
        <v>878.63333333333321</v>
      </c>
      <c r="F123" s="321">
        <v>872.11666666666656</v>
      </c>
      <c r="G123" s="321">
        <v>863.93333333333317</v>
      </c>
      <c r="H123" s="321">
        <v>893.33333333333326</v>
      </c>
      <c r="I123" s="321">
        <v>901.51666666666665</v>
      </c>
      <c r="J123" s="321">
        <v>908.0333333333333</v>
      </c>
      <c r="K123" s="320">
        <v>895</v>
      </c>
      <c r="L123" s="320">
        <v>880.3</v>
      </c>
      <c r="M123" s="320">
        <v>2.14968</v>
      </c>
      <c r="N123" s="1"/>
      <c r="O123" s="1"/>
    </row>
    <row r="124" spans="1:15" ht="12.75" customHeight="1">
      <c r="A124" s="30">
        <v>114</v>
      </c>
      <c r="B124" s="334" t="s">
        <v>93</v>
      </c>
      <c r="C124" s="320">
        <v>556.70000000000005</v>
      </c>
      <c r="D124" s="321">
        <v>561.9666666666667</v>
      </c>
      <c r="E124" s="321">
        <v>548.83333333333337</v>
      </c>
      <c r="F124" s="321">
        <v>540.9666666666667</v>
      </c>
      <c r="G124" s="321">
        <v>527.83333333333337</v>
      </c>
      <c r="H124" s="321">
        <v>569.83333333333337</v>
      </c>
      <c r="I124" s="321">
        <v>582.96666666666658</v>
      </c>
      <c r="J124" s="321">
        <v>590.83333333333337</v>
      </c>
      <c r="K124" s="320">
        <v>575.1</v>
      </c>
      <c r="L124" s="320">
        <v>554.1</v>
      </c>
      <c r="M124" s="320">
        <v>32.442100000000003</v>
      </c>
      <c r="N124" s="1"/>
      <c r="O124" s="1"/>
    </row>
    <row r="125" spans="1:15" ht="12.75" customHeight="1">
      <c r="A125" s="30">
        <v>115</v>
      </c>
      <c r="B125" s="334" t="s">
        <v>251</v>
      </c>
      <c r="C125" s="320">
        <v>1519.15</v>
      </c>
      <c r="D125" s="321">
        <v>1532.5166666666667</v>
      </c>
      <c r="E125" s="321">
        <v>1501.0333333333333</v>
      </c>
      <c r="F125" s="321">
        <v>1482.9166666666667</v>
      </c>
      <c r="G125" s="321">
        <v>1451.4333333333334</v>
      </c>
      <c r="H125" s="321">
        <v>1550.6333333333332</v>
      </c>
      <c r="I125" s="321">
        <v>1582.1166666666663</v>
      </c>
      <c r="J125" s="321">
        <v>1600.2333333333331</v>
      </c>
      <c r="K125" s="320">
        <v>1564</v>
      </c>
      <c r="L125" s="320">
        <v>1514.4</v>
      </c>
      <c r="M125" s="320">
        <v>1.4962599999999999</v>
      </c>
      <c r="N125" s="1"/>
      <c r="O125" s="1"/>
    </row>
    <row r="126" spans="1:15" ht="12.75" customHeight="1">
      <c r="A126" s="30">
        <v>116</v>
      </c>
      <c r="B126" s="334" t="s">
        <v>349</v>
      </c>
      <c r="C126" s="320">
        <v>263.75</v>
      </c>
      <c r="D126" s="321">
        <v>266.46666666666664</v>
      </c>
      <c r="E126" s="321">
        <v>259.2833333333333</v>
      </c>
      <c r="F126" s="321">
        <v>254.81666666666666</v>
      </c>
      <c r="G126" s="321">
        <v>247.63333333333333</v>
      </c>
      <c r="H126" s="321">
        <v>270.93333333333328</v>
      </c>
      <c r="I126" s="321">
        <v>278.11666666666656</v>
      </c>
      <c r="J126" s="321">
        <v>282.58333333333326</v>
      </c>
      <c r="K126" s="320">
        <v>273.64999999999998</v>
      </c>
      <c r="L126" s="320">
        <v>262</v>
      </c>
      <c r="M126" s="320">
        <v>3.7244000000000002</v>
      </c>
      <c r="N126" s="1"/>
      <c r="O126" s="1"/>
    </row>
    <row r="127" spans="1:15" ht="12.75" customHeight="1">
      <c r="A127" s="30">
        <v>117</v>
      </c>
      <c r="B127" s="334" t="s">
        <v>345</v>
      </c>
      <c r="C127" s="320">
        <v>80.05</v>
      </c>
      <c r="D127" s="321">
        <v>80.483333333333334</v>
      </c>
      <c r="E127" s="321">
        <v>79.066666666666663</v>
      </c>
      <c r="F127" s="321">
        <v>78.083333333333329</v>
      </c>
      <c r="G127" s="321">
        <v>76.666666666666657</v>
      </c>
      <c r="H127" s="321">
        <v>81.466666666666669</v>
      </c>
      <c r="I127" s="321">
        <v>82.883333333333326</v>
      </c>
      <c r="J127" s="321">
        <v>83.866666666666674</v>
      </c>
      <c r="K127" s="320">
        <v>81.900000000000006</v>
      </c>
      <c r="L127" s="320">
        <v>79.5</v>
      </c>
      <c r="M127" s="320">
        <v>2.8713099999999998</v>
      </c>
      <c r="N127" s="1"/>
      <c r="O127" s="1"/>
    </row>
    <row r="128" spans="1:15" ht="12.75" customHeight="1">
      <c r="A128" s="30">
        <v>118</v>
      </c>
      <c r="B128" s="334" t="s">
        <v>346</v>
      </c>
      <c r="C128" s="320">
        <v>1186.0999999999999</v>
      </c>
      <c r="D128" s="321">
        <v>1194.2166666666665</v>
      </c>
      <c r="E128" s="321">
        <v>1162.883333333333</v>
      </c>
      <c r="F128" s="321">
        <v>1139.6666666666665</v>
      </c>
      <c r="G128" s="321">
        <v>1108.333333333333</v>
      </c>
      <c r="H128" s="321">
        <v>1217.4333333333329</v>
      </c>
      <c r="I128" s="321">
        <v>1248.7666666666664</v>
      </c>
      <c r="J128" s="321">
        <v>1271.9833333333329</v>
      </c>
      <c r="K128" s="320">
        <v>1225.55</v>
      </c>
      <c r="L128" s="320">
        <v>1171</v>
      </c>
      <c r="M128" s="320">
        <v>2.3071899999999999</v>
      </c>
      <c r="N128" s="1"/>
      <c r="O128" s="1"/>
    </row>
    <row r="129" spans="1:15" ht="12.75" customHeight="1">
      <c r="A129" s="30">
        <v>119</v>
      </c>
      <c r="B129" s="334" t="s">
        <v>94</v>
      </c>
      <c r="C129" s="320">
        <v>2326.6</v>
      </c>
      <c r="D129" s="321">
        <v>2324.6499999999996</v>
      </c>
      <c r="E129" s="321">
        <v>2289.5999999999995</v>
      </c>
      <c r="F129" s="321">
        <v>2252.6</v>
      </c>
      <c r="G129" s="321">
        <v>2217.5499999999997</v>
      </c>
      <c r="H129" s="321">
        <v>2361.6499999999992</v>
      </c>
      <c r="I129" s="321">
        <v>2396.6999999999994</v>
      </c>
      <c r="J129" s="321">
        <v>2433.6999999999989</v>
      </c>
      <c r="K129" s="320">
        <v>2359.6999999999998</v>
      </c>
      <c r="L129" s="320">
        <v>2287.65</v>
      </c>
      <c r="M129" s="320">
        <v>10.24245</v>
      </c>
      <c r="N129" s="1"/>
      <c r="O129" s="1"/>
    </row>
    <row r="130" spans="1:15" ht="12.75" customHeight="1">
      <c r="A130" s="30">
        <v>120</v>
      </c>
      <c r="B130" s="334" t="s">
        <v>347</v>
      </c>
      <c r="C130" s="320">
        <v>266.05</v>
      </c>
      <c r="D130" s="321">
        <v>269.14999999999998</v>
      </c>
      <c r="E130" s="321">
        <v>260.54999999999995</v>
      </c>
      <c r="F130" s="321">
        <v>255.04999999999995</v>
      </c>
      <c r="G130" s="321">
        <v>246.44999999999993</v>
      </c>
      <c r="H130" s="321">
        <v>274.64999999999998</v>
      </c>
      <c r="I130" s="321">
        <v>283.25</v>
      </c>
      <c r="J130" s="321">
        <v>288.75</v>
      </c>
      <c r="K130" s="320">
        <v>277.75</v>
      </c>
      <c r="L130" s="320">
        <v>263.64999999999998</v>
      </c>
      <c r="M130" s="320">
        <v>33.23319</v>
      </c>
      <c r="N130" s="1"/>
      <c r="O130" s="1"/>
    </row>
    <row r="131" spans="1:15" ht="12.75" customHeight="1">
      <c r="A131" s="30">
        <v>121</v>
      </c>
      <c r="B131" s="334" t="s">
        <v>252</v>
      </c>
      <c r="C131" s="320">
        <v>55.5</v>
      </c>
      <c r="D131" s="321">
        <v>55.133333333333326</v>
      </c>
      <c r="E131" s="321">
        <v>50.91666666666665</v>
      </c>
      <c r="F131" s="321">
        <v>46.333333333333321</v>
      </c>
      <c r="G131" s="321">
        <v>42.116666666666646</v>
      </c>
      <c r="H131" s="321">
        <v>59.716666666666654</v>
      </c>
      <c r="I131" s="321">
        <v>63.933333333333323</v>
      </c>
      <c r="J131" s="321">
        <v>68.516666666666652</v>
      </c>
      <c r="K131" s="320">
        <v>59.35</v>
      </c>
      <c r="L131" s="320">
        <v>50.55</v>
      </c>
      <c r="M131" s="320">
        <v>80.875209999999996</v>
      </c>
      <c r="N131" s="1"/>
      <c r="O131" s="1"/>
    </row>
    <row r="132" spans="1:15" ht="12.75" customHeight="1">
      <c r="A132" s="30">
        <v>122</v>
      </c>
      <c r="B132" s="334" t="s">
        <v>348</v>
      </c>
      <c r="C132" s="320">
        <v>714.05</v>
      </c>
      <c r="D132" s="321">
        <v>714.11666666666667</v>
      </c>
      <c r="E132" s="321">
        <v>705.5333333333333</v>
      </c>
      <c r="F132" s="321">
        <v>697.01666666666665</v>
      </c>
      <c r="G132" s="321">
        <v>688.43333333333328</v>
      </c>
      <c r="H132" s="321">
        <v>722.63333333333333</v>
      </c>
      <c r="I132" s="321">
        <v>731.21666666666658</v>
      </c>
      <c r="J132" s="321">
        <v>739.73333333333335</v>
      </c>
      <c r="K132" s="320">
        <v>722.7</v>
      </c>
      <c r="L132" s="320">
        <v>705.6</v>
      </c>
      <c r="M132" s="320">
        <v>0.15142</v>
      </c>
      <c r="N132" s="1"/>
      <c r="O132" s="1"/>
    </row>
    <row r="133" spans="1:15" ht="12.75" customHeight="1">
      <c r="A133" s="30">
        <v>123</v>
      </c>
      <c r="B133" s="334" t="s">
        <v>95</v>
      </c>
      <c r="C133" s="320">
        <v>4505.3999999999996</v>
      </c>
      <c r="D133" s="321">
        <v>4537.6833333333334</v>
      </c>
      <c r="E133" s="321">
        <v>4455.7166666666672</v>
      </c>
      <c r="F133" s="321">
        <v>4406.0333333333338</v>
      </c>
      <c r="G133" s="321">
        <v>4324.0666666666675</v>
      </c>
      <c r="H133" s="321">
        <v>4587.3666666666668</v>
      </c>
      <c r="I133" s="321">
        <v>4669.3333333333321</v>
      </c>
      <c r="J133" s="321">
        <v>4719.0166666666664</v>
      </c>
      <c r="K133" s="320">
        <v>4619.6499999999996</v>
      </c>
      <c r="L133" s="320">
        <v>4488</v>
      </c>
      <c r="M133" s="320">
        <v>3.83948</v>
      </c>
      <c r="N133" s="1"/>
      <c r="O133" s="1"/>
    </row>
    <row r="134" spans="1:15" ht="12.75" customHeight="1">
      <c r="A134" s="30">
        <v>124</v>
      </c>
      <c r="B134" s="334" t="s">
        <v>253</v>
      </c>
      <c r="C134" s="320">
        <v>4396.25</v>
      </c>
      <c r="D134" s="321">
        <v>4392.2</v>
      </c>
      <c r="E134" s="321">
        <v>4360.25</v>
      </c>
      <c r="F134" s="321">
        <v>4324.25</v>
      </c>
      <c r="G134" s="321">
        <v>4292.3</v>
      </c>
      <c r="H134" s="321">
        <v>4428.2</v>
      </c>
      <c r="I134" s="321">
        <v>4460.1499999999987</v>
      </c>
      <c r="J134" s="321">
        <v>4496.1499999999996</v>
      </c>
      <c r="K134" s="320">
        <v>4424.1499999999996</v>
      </c>
      <c r="L134" s="320">
        <v>4356.2</v>
      </c>
      <c r="M134" s="320">
        <v>1.57562</v>
      </c>
      <c r="N134" s="1"/>
      <c r="O134" s="1"/>
    </row>
    <row r="135" spans="1:15" ht="12.75" customHeight="1">
      <c r="A135" s="30">
        <v>125</v>
      </c>
      <c r="B135" s="334" t="s">
        <v>97</v>
      </c>
      <c r="C135" s="320">
        <v>371.85</v>
      </c>
      <c r="D135" s="321">
        <v>375.5</v>
      </c>
      <c r="E135" s="321">
        <v>364.6</v>
      </c>
      <c r="F135" s="321">
        <v>357.35</v>
      </c>
      <c r="G135" s="321">
        <v>346.45000000000005</v>
      </c>
      <c r="H135" s="321">
        <v>382.75</v>
      </c>
      <c r="I135" s="321">
        <v>393.65</v>
      </c>
      <c r="J135" s="321">
        <v>400.9</v>
      </c>
      <c r="K135" s="320">
        <v>386.4</v>
      </c>
      <c r="L135" s="320">
        <v>368.25</v>
      </c>
      <c r="M135" s="320">
        <v>44.639949999999999</v>
      </c>
      <c r="N135" s="1"/>
      <c r="O135" s="1"/>
    </row>
    <row r="136" spans="1:15" ht="12.75" customHeight="1">
      <c r="A136" s="30">
        <v>126</v>
      </c>
      <c r="B136" s="334" t="s">
        <v>244</v>
      </c>
      <c r="C136" s="320">
        <v>3944.25</v>
      </c>
      <c r="D136" s="321">
        <v>3978.4166666666665</v>
      </c>
      <c r="E136" s="321">
        <v>3871.833333333333</v>
      </c>
      <c r="F136" s="321">
        <v>3799.4166666666665</v>
      </c>
      <c r="G136" s="321">
        <v>3692.833333333333</v>
      </c>
      <c r="H136" s="321">
        <v>4050.833333333333</v>
      </c>
      <c r="I136" s="321">
        <v>4157.4166666666661</v>
      </c>
      <c r="J136" s="321">
        <v>4229.833333333333</v>
      </c>
      <c r="K136" s="320">
        <v>4085</v>
      </c>
      <c r="L136" s="320">
        <v>3906</v>
      </c>
      <c r="M136" s="320">
        <v>2.3865099999999999</v>
      </c>
      <c r="N136" s="1"/>
      <c r="O136" s="1"/>
    </row>
    <row r="137" spans="1:15" ht="12.75" customHeight="1">
      <c r="A137" s="30">
        <v>127</v>
      </c>
      <c r="B137" s="334" t="s">
        <v>98</v>
      </c>
      <c r="C137" s="320">
        <v>4131.95</v>
      </c>
      <c r="D137" s="321">
        <v>4171.0166666666673</v>
      </c>
      <c r="E137" s="321">
        <v>4076.0333333333347</v>
      </c>
      <c r="F137" s="321">
        <v>4020.1166666666677</v>
      </c>
      <c r="G137" s="321">
        <v>3925.133333333335</v>
      </c>
      <c r="H137" s="321">
        <v>4226.9333333333343</v>
      </c>
      <c r="I137" s="321">
        <v>4321.9166666666661</v>
      </c>
      <c r="J137" s="321">
        <v>4377.8333333333339</v>
      </c>
      <c r="K137" s="320">
        <v>4266</v>
      </c>
      <c r="L137" s="320">
        <v>4115.1000000000004</v>
      </c>
      <c r="M137" s="320">
        <v>5.2303499999999996</v>
      </c>
      <c r="N137" s="1"/>
      <c r="O137" s="1"/>
    </row>
    <row r="138" spans="1:15" ht="12.75" customHeight="1">
      <c r="A138" s="30">
        <v>128</v>
      </c>
      <c r="B138" s="334" t="s">
        <v>561</v>
      </c>
      <c r="C138" s="320">
        <v>2407.9</v>
      </c>
      <c r="D138" s="321">
        <v>2417.0499999999997</v>
      </c>
      <c r="E138" s="321">
        <v>2380.8499999999995</v>
      </c>
      <c r="F138" s="321">
        <v>2353.7999999999997</v>
      </c>
      <c r="G138" s="321">
        <v>2317.5999999999995</v>
      </c>
      <c r="H138" s="321">
        <v>2444.0999999999995</v>
      </c>
      <c r="I138" s="321">
        <v>2480.2999999999993</v>
      </c>
      <c r="J138" s="321">
        <v>2507.3499999999995</v>
      </c>
      <c r="K138" s="320">
        <v>2453.25</v>
      </c>
      <c r="L138" s="320">
        <v>2390</v>
      </c>
      <c r="M138" s="320">
        <v>0.18906999999999999</v>
      </c>
      <c r="N138" s="1"/>
      <c r="O138" s="1"/>
    </row>
    <row r="139" spans="1:15" ht="12.75" customHeight="1">
      <c r="A139" s="30">
        <v>129</v>
      </c>
      <c r="B139" s="334" t="s">
        <v>353</v>
      </c>
      <c r="C139" s="320">
        <v>60.35</v>
      </c>
      <c r="D139" s="321">
        <v>61.266666666666673</v>
      </c>
      <c r="E139" s="321">
        <v>59.083333333333343</v>
      </c>
      <c r="F139" s="321">
        <v>57.81666666666667</v>
      </c>
      <c r="G139" s="321">
        <v>55.63333333333334</v>
      </c>
      <c r="H139" s="321">
        <v>62.533333333333346</v>
      </c>
      <c r="I139" s="321">
        <v>64.716666666666669</v>
      </c>
      <c r="J139" s="321">
        <v>65.983333333333348</v>
      </c>
      <c r="K139" s="320">
        <v>63.45</v>
      </c>
      <c r="L139" s="320">
        <v>60</v>
      </c>
      <c r="M139" s="320">
        <v>26.095800000000001</v>
      </c>
      <c r="N139" s="1"/>
      <c r="O139" s="1"/>
    </row>
    <row r="140" spans="1:15" ht="12.75" customHeight="1">
      <c r="A140" s="30">
        <v>130</v>
      </c>
      <c r="B140" s="334" t="s">
        <v>99</v>
      </c>
      <c r="C140" s="320">
        <v>2630.35</v>
      </c>
      <c r="D140" s="321">
        <v>2652.6666666666665</v>
      </c>
      <c r="E140" s="321">
        <v>2597.6833333333329</v>
      </c>
      <c r="F140" s="321">
        <v>2565.0166666666664</v>
      </c>
      <c r="G140" s="321">
        <v>2510.0333333333328</v>
      </c>
      <c r="H140" s="321">
        <v>2685.333333333333</v>
      </c>
      <c r="I140" s="321">
        <v>2740.3166666666666</v>
      </c>
      <c r="J140" s="321">
        <v>2772.9833333333331</v>
      </c>
      <c r="K140" s="320">
        <v>2707.65</v>
      </c>
      <c r="L140" s="320">
        <v>2620</v>
      </c>
      <c r="M140" s="320">
        <v>4.7979399999999996</v>
      </c>
      <c r="N140" s="1"/>
      <c r="O140" s="1"/>
    </row>
    <row r="141" spans="1:15" ht="12.75" customHeight="1">
      <c r="A141" s="30">
        <v>131</v>
      </c>
      <c r="B141" s="334" t="s">
        <v>350</v>
      </c>
      <c r="C141" s="320">
        <v>530.95000000000005</v>
      </c>
      <c r="D141" s="321">
        <v>530.15</v>
      </c>
      <c r="E141" s="321">
        <v>525.29999999999995</v>
      </c>
      <c r="F141" s="321">
        <v>519.65</v>
      </c>
      <c r="G141" s="321">
        <v>514.79999999999995</v>
      </c>
      <c r="H141" s="321">
        <v>535.79999999999995</v>
      </c>
      <c r="I141" s="321">
        <v>540.65000000000009</v>
      </c>
      <c r="J141" s="321">
        <v>546.29999999999995</v>
      </c>
      <c r="K141" s="320">
        <v>535</v>
      </c>
      <c r="L141" s="320">
        <v>524.5</v>
      </c>
      <c r="M141" s="320">
        <v>3.7526099999999998</v>
      </c>
      <c r="N141" s="1"/>
      <c r="O141" s="1"/>
    </row>
    <row r="142" spans="1:15" ht="12.75" customHeight="1">
      <c r="A142" s="30">
        <v>132</v>
      </c>
      <c r="B142" s="334" t="s">
        <v>351</v>
      </c>
      <c r="C142" s="320">
        <v>160.4</v>
      </c>
      <c r="D142" s="321">
        <v>161.66666666666666</v>
      </c>
      <c r="E142" s="321">
        <v>157.63333333333333</v>
      </c>
      <c r="F142" s="321">
        <v>154.86666666666667</v>
      </c>
      <c r="G142" s="321">
        <v>150.83333333333334</v>
      </c>
      <c r="H142" s="321">
        <v>164.43333333333331</v>
      </c>
      <c r="I142" s="321">
        <v>168.46666666666667</v>
      </c>
      <c r="J142" s="321">
        <v>171.23333333333329</v>
      </c>
      <c r="K142" s="320">
        <v>165.7</v>
      </c>
      <c r="L142" s="320">
        <v>158.9</v>
      </c>
      <c r="M142" s="320">
        <v>6.5500499999999997</v>
      </c>
      <c r="N142" s="1"/>
      <c r="O142" s="1"/>
    </row>
    <row r="143" spans="1:15" ht="12.75" customHeight="1">
      <c r="A143" s="30">
        <v>133</v>
      </c>
      <c r="B143" s="334" t="s">
        <v>354</v>
      </c>
      <c r="C143" s="320">
        <v>346.75</v>
      </c>
      <c r="D143" s="321">
        <v>349.23333333333335</v>
      </c>
      <c r="E143" s="321">
        <v>341.56666666666672</v>
      </c>
      <c r="F143" s="321">
        <v>336.38333333333338</v>
      </c>
      <c r="G143" s="321">
        <v>328.71666666666675</v>
      </c>
      <c r="H143" s="321">
        <v>354.41666666666669</v>
      </c>
      <c r="I143" s="321">
        <v>362.08333333333331</v>
      </c>
      <c r="J143" s="321">
        <v>367.26666666666665</v>
      </c>
      <c r="K143" s="320">
        <v>356.9</v>
      </c>
      <c r="L143" s="320">
        <v>344.05</v>
      </c>
      <c r="M143" s="320">
        <v>2.9456000000000002</v>
      </c>
      <c r="N143" s="1"/>
      <c r="O143" s="1"/>
    </row>
    <row r="144" spans="1:15" ht="12.75" customHeight="1">
      <c r="A144" s="30">
        <v>134</v>
      </c>
      <c r="B144" s="334" t="s">
        <v>254</v>
      </c>
      <c r="C144" s="320">
        <v>491.75</v>
      </c>
      <c r="D144" s="321">
        <v>492.05</v>
      </c>
      <c r="E144" s="321">
        <v>489.1</v>
      </c>
      <c r="F144" s="321">
        <v>486.45</v>
      </c>
      <c r="G144" s="321">
        <v>483.5</v>
      </c>
      <c r="H144" s="321">
        <v>494.70000000000005</v>
      </c>
      <c r="I144" s="321">
        <v>497.65</v>
      </c>
      <c r="J144" s="321">
        <v>500.30000000000007</v>
      </c>
      <c r="K144" s="320">
        <v>495</v>
      </c>
      <c r="L144" s="320">
        <v>489.4</v>
      </c>
      <c r="M144" s="320">
        <v>3.45648</v>
      </c>
      <c r="N144" s="1"/>
      <c r="O144" s="1"/>
    </row>
    <row r="145" spans="1:15" ht="12.75" customHeight="1">
      <c r="A145" s="30">
        <v>135</v>
      </c>
      <c r="B145" s="334" t="s">
        <v>255</v>
      </c>
      <c r="C145" s="320">
        <v>1219.25</v>
      </c>
      <c r="D145" s="321">
        <v>1233.0833333333333</v>
      </c>
      <c r="E145" s="321">
        <v>1188.1666666666665</v>
      </c>
      <c r="F145" s="321">
        <v>1157.0833333333333</v>
      </c>
      <c r="G145" s="321">
        <v>1112.1666666666665</v>
      </c>
      <c r="H145" s="321">
        <v>1264.1666666666665</v>
      </c>
      <c r="I145" s="321">
        <v>1309.083333333333</v>
      </c>
      <c r="J145" s="321">
        <v>1340.1666666666665</v>
      </c>
      <c r="K145" s="320">
        <v>1278</v>
      </c>
      <c r="L145" s="320">
        <v>1202</v>
      </c>
      <c r="M145" s="320">
        <v>4.0824499999999997</v>
      </c>
      <c r="N145" s="1"/>
      <c r="O145" s="1"/>
    </row>
    <row r="146" spans="1:15" ht="12.75" customHeight="1">
      <c r="A146" s="30">
        <v>136</v>
      </c>
      <c r="B146" s="334" t="s">
        <v>355</v>
      </c>
      <c r="C146" s="320">
        <v>64.400000000000006</v>
      </c>
      <c r="D146" s="321">
        <v>64.75</v>
      </c>
      <c r="E146" s="321">
        <v>63.900000000000006</v>
      </c>
      <c r="F146" s="321">
        <v>63.400000000000006</v>
      </c>
      <c r="G146" s="321">
        <v>62.550000000000011</v>
      </c>
      <c r="H146" s="321">
        <v>65.25</v>
      </c>
      <c r="I146" s="321">
        <v>66.099999999999994</v>
      </c>
      <c r="J146" s="321">
        <v>66.599999999999994</v>
      </c>
      <c r="K146" s="320">
        <v>65.599999999999994</v>
      </c>
      <c r="L146" s="320">
        <v>64.25</v>
      </c>
      <c r="M146" s="320">
        <v>5.3648300000000004</v>
      </c>
      <c r="N146" s="1"/>
      <c r="O146" s="1"/>
    </row>
    <row r="147" spans="1:15" ht="12.75" customHeight="1">
      <c r="A147" s="30">
        <v>137</v>
      </c>
      <c r="B147" s="334" t="s">
        <v>352</v>
      </c>
      <c r="C147" s="320">
        <v>168.7</v>
      </c>
      <c r="D147" s="321">
        <v>169.49999999999997</v>
      </c>
      <c r="E147" s="321">
        <v>167.39999999999995</v>
      </c>
      <c r="F147" s="321">
        <v>166.09999999999997</v>
      </c>
      <c r="G147" s="321">
        <v>163.99999999999994</v>
      </c>
      <c r="H147" s="321">
        <v>170.79999999999995</v>
      </c>
      <c r="I147" s="321">
        <v>172.89999999999998</v>
      </c>
      <c r="J147" s="321">
        <v>174.19999999999996</v>
      </c>
      <c r="K147" s="320">
        <v>171.6</v>
      </c>
      <c r="L147" s="320">
        <v>168.2</v>
      </c>
      <c r="M147" s="320">
        <v>1.6621900000000001</v>
      </c>
      <c r="N147" s="1"/>
      <c r="O147" s="1"/>
    </row>
    <row r="148" spans="1:15" ht="12.75" customHeight="1">
      <c r="A148" s="30">
        <v>138</v>
      </c>
      <c r="B148" s="334" t="s">
        <v>356</v>
      </c>
      <c r="C148" s="320">
        <v>111.6</v>
      </c>
      <c r="D148" s="321">
        <v>112.53333333333335</v>
      </c>
      <c r="E148" s="321">
        <v>109.31666666666669</v>
      </c>
      <c r="F148" s="321">
        <v>107.03333333333335</v>
      </c>
      <c r="G148" s="321">
        <v>103.81666666666669</v>
      </c>
      <c r="H148" s="321">
        <v>114.81666666666669</v>
      </c>
      <c r="I148" s="321">
        <v>118.03333333333336</v>
      </c>
      <c r="J148" s="321">
        <v>120.31666666666669</v>
      </c>
      <c r="K148" s="320">
        <v>115.75</v>
      </c>
      <c r="L148" s="320">
        <v>110.25</v>
      </c>
      <c r="M148" s="320">
        <v>4.3522999999999996</v>
      </c>
      <c r="N148" s="1"/>
      <c r="O148" s="1"/>
    </row>
    <row r="149" spans="1:15" ht="12.75" customHeight="1">
      <c r="A149" s="30">
        <v>139</v>
      </c>
      <c r="B149" s="334" t="s">
        <v>828</v>
      </c>
      <c r="C149" s="320">
        <v>54.65</v>
      </c>
      <c r="D149" s="321">
        <v>55.016666666666673</v>
      </c>
      <c r="E149" s="321">
        <v>54.033333333333346</v>
      </c>
      <c r="F149" s="321">
        <v>53.416666666666671</v>
      </c>
      <c r="G149" s="321">
        <v>52.433333333333344</v>
      </c>
      <c r="H149" s="321">
        <v>55.633333333333347</v>
      </c>
      <c r="I149" s="321">
        <v>56.616666666666681</v>
      </c>
      <c r="J149" s="321">
        <v>57.233333333333348</v>
      </c>
      <c r="K149" s="320">
        <v>56</v>
      </c>
      <c r="L149" s="320">
        <v>54.4</v>
      </c>
      <c r="M149" s="320">
        <v>2.74804</v>
      </c>
      <c r="N149" s="1"/>
      <c r="O149" s="1"/>
    </row>
    <row r="150" spans="1:15" ht="12.75" customHeight="1">
      <c r="A150" s="30">
        <v>140</v>
      </c>
      <c r="B150" s="334" t="s">
        <v>357</v>
      </c>
      <c r="C150" s="320">
        <v>680.95</v>
      </c>
      <c r="D150" s="321">
        <v>680.1</v>
      </c>
      <c r="E150" s="321">
        <v>659.1</v>
      </c>
      <c r="F150" s="321">
        <v>637.25</v>
      </c>
      <c r="G150" s="321">
        <v>616.25</v>
      </c>
      <c r="H150" s="321">
        <v>701.95</v>
      </c>
      <c r="I150" s="321">
        <v>722.95</v>
      </c>
      <c r="J150" s="321">
        <v>744.80000000000007</v>
      </c>
      <c r="K150" s="320">
        <v>701.1</v>
      </c>
      <c r="L150" s="320">
        <v>658.25</v>
      </c>
      <c r="M150" s="320">
        <v>5.6031599999999999</v>
      </c>
      <c r="N150" s="1"/>
      <c r="O150" s="1"/>
    </row>
    <row r="151" spans="1:15" ht="12.75" customHeight="1">
      <c r="A151" s="30">
        <v>141</v>
      </c>
      <c r="B151" s="334" t="s">
        <v>100</v>
      </c>
      <c r="C151" s="320">
        <v>1634.85</v>
      </c>
      <c r="D151" s="321">
        <v>1633.9666666666665</v>
      </c>
      <c r="E151" s="321">
        <v>1613.9333333333329</v>
      </c>
      <c r="F151" s="321">
        <v>1593.0166666666664</v>
      </c>
      <c r="G151" s="321">
        <v>1572.9833333333329</v>
      </c>
      <c r="H151" s="321">
        <v>1654.883333333333</v>
      </c>
      <c r="I151" s="321">
        <v>1674.9166666666663</v>
      </c>
      <c r="J151" s="321">
        <v>1695.833333333333</v>
      </c>
      <c r="K151" s="320">
        <v>1654</v>
      </c>
      <c r="L151" s="320">
        <v>1613.05</v>
      </c>
      <c r="M151" s="320">
        <v>8.5465499999999999</v>
      </c>
      <c r="N151" s="1"/>
      <c r="O151" s="1"/>
    </row>
    <row r="152" spans="1:15" ht="12.75" customHeight="1">
      <c r="A152" s="30">
        <v>142</v>
      </c>
      <c r="B152" s="334" t="s">
        <v>101</v>
      </c>
      <c r="C152" s="320">
        <v>153.19999999999999</v>
      </c>
      <c r="D152" s="321">
        <v>153.79999999999998</v>
      </c>
      <c r="E152" s="321">
        <v>152.39999999999998</v>
      </c>
      <c r="F152" s="321">
        <v>151.6</v>
      </c>
      <c r="G152" s="321">
        <v>150.19999999999999</v>
      </c>
      <c r="H152" s="321">
        <v>154.59999999999997</v>
      </c>
      <c r="I152" s="321">
        <v>156</v>
      </c>
      <c r="J152" s="321">
        <v>156.79999999999995</v>
      </c>
      <c r="K152" s="320">
        <v>155.19999999999999</v>
      </c>
      <c r="L152" s="320">
        <v>153</v>
      </c>
      <c r="M152" s="320">
        <v>14.86323</v>
      </c>
      <c r="N152" s="1"/>
      <c r="O152" s="1"/>
    </row>
    <row r="153" spans="1:15" ht="12.75" customHeight="1">
      <c r="A153" s="30">
        <v>143</v>
      </c>
      <c r="B153" s="334" t="s">
        <v>829</v>
      </c>
      <c r="C153" s="320">
        <v>125.6</v>
      </c>
      <c r="D153" s="321">
        <v>127.38333333333333</v>
      </c>
      <c r="E153" s="321">
        <v>123.21666666666664</v>
      </c>
      <c r="F153" s="321">
        <v>120.83333333333331</v>
      </c>
      <c r="G153" s="321">
        <v>116.66666666666663</v>
      </c>
      <c r="H153" s="321">
        <v>129.76666666666665</v>
      </c>
      <c r="I153" s="321">
        <v>133.93333333333334</v>
      </c>
      <c r="J153" s="321">
        <v>136.31666666666666</v>
      </c>
      <c r="K153" s="320">
        <v>131.55000000000001</v>
      </c>
      <c r="L153" s="320">
        <v>125</v>
      </c>
      <c r="M153" s="320">
        <v>1.488</v>
      </c>
      <c r="N153" s="1"/>
      <c r="O153" s="1"/>
    </row>
    <row r="154" spans="1:15" ht="12.75" customHeight="1">
      <c r="A154" s="30">
        <v>144</v>
      </c>
      <c r="B154" s="334" t="s">
        <v>358</v>
      </c>
      <c r="C154" s="320">
        <v>269</v>
      </c>
      <c r="D154" s="321">
        <v>270.18333333333334</v>
      </c>
      <c r="E154" s="321">
        <v>265.76666666666665</v>
      </c>
      <c r="F154" s="321">
        <v>262.5333333333333</v>
      </c>
      <c r="G154" s="321">
        <v>258.11666666666662</v>
      </c>
      <c r="H154" s="321">
        <v>273.41666666666669</v>
      </c>
      <c r="I154" s="321">
        <v>277.83333333333331</v>
      </c>
      <c r="J154" s="321">
        <v>281.06666666666672</v>
      </c>
      <c r="K154" s="320">
        <v>274.60000000000002</v>
      </c>
      <c r="L154" s="320">
        <v>266.95</v>
      </c>
      <c r="M154" s="320">
        <v>0.47549999999999998</v>
      </c>
      <c r="N154" s="1"/>
      <c r="O154" s="1"/>
    </row>
    <row r="155" spans="1:15" ht="12.75" customHeight="1">
      <c r="A155" s="30">
        <v>145</v>
      </c>
      <c r="B155" s="334" t="s">
        <v>102</v>
      </c>
      <c r="C155" s="320">
        <v>96</v>
      </c>
      <c r="D155" s="321">
        <v>96.766666666666666</v>
      </c>
      <c r="E155" s="321">
        <v>94.933333333333337</v>
      </c>
      <c r="F155" s="321">
        <v>93.866666666666674</v>
      </c>
      <c r="G155" s="321">
        <v>92.033333333333346</v>
      </c>
      <c r="H155" s="321">
        <v>97.833333333333329</v>
      </c>
      <c r="I155" s="321">
        <v>99.666666666666671</v>
      </c>
      <c r="J155" s="321">
        <v>100.73333333333332</v>
      </c>
      <c r="K155" s="320">
        <v>98.6</v>
      </c>
      <c r="L155" s="320">
        <v>95.7</v>
      </c>
      <c r="M155" s="320">
        <v>79.433170000000004</v>
      </c>
      <c r="N155" s="1"/>
      <c r="O155" s="1"/>
    </row>
    <row r="156" spans="1:15" ht="12.75" customHeight="1">
      <c r="A156" s="30">
        <v>146</v>
      </c>
      <c r="B156" s="334" t="s">
        <v>360</v>
      </c>
      <c r="C156" s="320">
        <v>401.4</v>
      </c>
      <c r="D156" s="321">
        <v>403.48333333333329</v>
      </c>
      <c r="E156" s="321">
        <v>394.06666666666661</v>
      </c>
      <c r="F156" s="321">
        <v>386.73333333333329</v>
      </c>
      <c r="G156" s="321">
        <v>377.31666666666661</v>
      </c>
      <c r="H156" s="321">
        <v>410.81666666666661</v>
      </c>
      <c r="I156" s="321">
        <v>420.23333333333323</v>
      </c>
      <c r="J156" s="321">
        <v>427.56666666666661</v>
      </c>
      <c r="K156" s="320">
        <v>412.9</v>
      </c>
      <c r="L156" s="320">
        <v>396.15</v>
      </c>
      <c r="M156" s="320">
        <v>1.5880700000000001</v>
      </c>
      <c r="N156" s="1"/>
      <c r="O156" s="1"/>
    </row>
    <row r="157" spans="1:15" ht="12.75" customHeight="1">
      <c r="A157" s="30">
        <v>147</v>
      </c>
      <c r="B157" s="334" t="s">
        <v>359</v>
      </c>
      <c r="C157" s="320">
        <v>4486.5</v>
      </c>
      <c r="D157" s="321">
        <v>4535.75</v>
      </c>
      <c r="E157" s="321">
        <v>4371.5</v>
      </c>
      <c r="F157" s="321">
        <v>4256.5</v>
      </c>
      <c r="G157" s="321">
        <v>4092.25</v>
      </c>
      <c r="H157" s="321">
        <v>4650.75</v>
      </c>
      <c r="I157" s="321">
        <v>4815</v>
      </c>
      <c r="J157" s="321">
        <v>4930</v>
      </c>
      <c r="K157" s="320">
        <v>4700</v>
      </c>
      <c r="L157" s="320">
        <v>4420.75</v>
      </c>
      <c r="M157" s="320">
        <v>0.36901</v>
      </c>
      <c r="N157" s="1"/>
      <c r="O157" s="1"/>
    </row>
    <row r="158" spans="1:15" ht="12.75" customHeight="1">
      <c r="A158" s="30">
        <v>148</v>
      </c>
      <c r="B158" s="334" t="s">
        <v>361</v>
      </c>
      <c r="C158" s="320">
        <v>156.19999999999999</v>
      </c>
      <c r="D158" s="321">
        <v>157.44999999999999</v>
      </c>
      <c r="E158" s="321">
        <v>154.29999999999998</v>
      </c>
      <c r="F158" s="321">
        <v>152.4</v>
      </c>
      <c r="G158" s="321">
        <v>149.25</v>
      </c>
      <c r="H158" s="321">
        <v>159.34999999999997</v>
      </c>
      <c r="I158" s="321">
        <v>162.49999999999994</v>
      </c>
      <c r="J158" s="321">
        <v>164.39999999999995</v>
      </c>
      <c r="K158" s="320">
        <v>160.6</v>
      </c>
      <c r="L158" s="320">
        <v>155.55000000000001</v>
      </c>
      <c r="M158" s="320">
        <v>2.7938299999999998</v>
      </c>
      <c r="N158" s="1"/>
      <c r="O158" s="1"/>
    </row>
    <row r="159" spans="1:15" ht="12.75" customHeight="1">
      <c r="A159" s="30">
        <v>149</v>
      </c>
      <c r="B159" s="334" t="s">
        <v>378</v>
      </c>
      <c r="C159" s="320">
        <v>2803.9</v>
      </c>
      <c r="D159" s="321">
        <v>2824.6333333333332</v>
      </c>
      <c r="E159" s="321">
        <v>2779.2666666666664</v>
      </c>
      <c r="F159" s="321">
        <v>2754.6333333333332</v>
      </c>
      <c r="G159" s="321">
        <v>2709.2666666666664</v>
      </c>
      <c r="H159" s="321">
        <v>2849.2666666666664</v>
      </c>
      <c r="I159" s="321">
        <v>2894.6333333333332</v>
      </c>
      <c r="J159" s="321">
        <v>2919.2666666666664</v>
      </c>
      <c r="K159" s="320">
        <v>2870</v>
      </c>
      <c r="L159" s="320">
        <v>2800</v>
      </c>
      <c r="M159" s="320">
        <v>0.11726</v>
      </c>
      <c r="N159" s="1"/>
      <c r="O159" s="1"/>
    </row>
    <row r="160" spans="1:15" ht="12.75" customHeight="1">
      <c r="A160" s="30">
        <v>150</v>
      </c>
      <c r="B160" s="334" t="s">
        <v>256</v>
      </c>
      <c r="C160" s="320">
        <v>267.14999999999998</v>
      </c>
      <c r="D160" s="321">
        <v>268.16666666666669</v>
      </c>
      <c r="E160" s="321">
        <v>264.53333333333336</v>
      </c>
      <c r="F160" s="321">
        <v>261.91666666666669</v>
      </c>
      <c r="G160" s="321">
        <v>258.28333333333336</v>
      </c>
      <c r="H160" s="321">
        <v>270.78333333333336</v>
      </c>
      <c r="I160" s="321">
        <v>274.41666666666669</v>
      </c>
      <c r="J160" s="321">
        <v>277.03333333333336</v>
      </c>
      <c r="K160" s="320">
        <v>271.8</v>
      </c>
      <c r="L160" s="320">
        <v>265.55</v>
      </c>
      <c r="M160" s="320">
        <v>2.9052799999999999</v>
      </c>
      <c r="N160" s="1"/>
      <c r="O160" s="1"/>
    </row>
    <row r="161" spans="1:15" ht="12.75" customHeight="1">
      <c r="A161" s="30">
        <v>151</v>
      </c>
      <c r="B161" s="334" t="s">
        <v>364</v>
      </c>
      <c r="C161" s="320">
        <v>22.8</v>
      </c>
      <c r="D161" s="321">
        <v>22.8</v>
      </c>
      <c r="E161" s="321">
        <v>22.8</v>
      </c>
      <c r="F161" s="321">
        <v>22.8</v>
      </c>
      <c r="G161" s="321">
        <v>22.8</v>
      </c>
      <c r="H161" s="321">
        <v>22.8</v>
      </c>
      <c r="I161" s="321">
        <v>22.8</v>
      </c>
      <c r="J161" s="321">
        <v>22.8</v>
      </c>
      <c r="K161" s="320">
        <v>22.8</v>
      </c>
      <c r="L161" s="320">
        <v>22.8</v>
      </c>
      <c r="M161" s="320">
        <v>4.1427399999999999</v>
      </c>
      <c r="N161" s="1"/>
      <c r="O161" s="1"/>
    </row>
    <row r="162" spans="1:15" ht="12.75" customHeight="1">
      <c r="A162" s="30">
        <v>152</v>
      </c>
      <c r="B162" s="334" t="s">
        <v>362</v>
      </c>
      <c r="C162" s="320">
        <v>125</v>
      </c>
      <c r="D162" s="321">
        <v>125.55</v>
      </c>
      <c r="E162" s="321">
        <v>123.89999999999999</v>
      </c>
      <c r="F162" s="321">
        <v>122.8</v>
      </c>
      <c r="G162" s="321">
        <v>121.14999999999999</v>
      </c>
      <c r="H162" s="321">
        <v>126.64999999999999</v>
      </c>
      <c r="I162" s="321">
        <v>128.30000000000001</v>
      </c>
      <c r="J162" s="321">
        <v>129.39999999999998</v>
      </c>
      <c r="K162" s="320">
        <v>127.2</v>
      </c>
      <c r="L162" s="320">
        <v>124.45</v>
      </c>
      <c r="M162" s="320">
        <v>26.415690000000001</v>
      </c>
      <c r="N162" s="1"/>
      <c r="O162" s="1"/>
    </row>
    <row r="163" spans="1:15" ht="12.75" customHeight="1">
      <c r="A163" s="30">
        <v>153</v>
      </c>
      <c r="B163" s="334" t="s">
        <v>377</v>
      </c>
      <c r="C163" s="320">
        <v>331.45</v>
      </c>
      <c r="D163" s="321">
        <v>324.3</v>
      </c>
      <c r="E163" s="321">
        <v>313</v>
      </c>
      <c r="F163" s="321">
        <v>294.55</v>
      </c>
      <c r="G163" s="321">
        <v>283.25</v>
      </c>
      <c r="H163" s="321">
        <v>342.75</v>
      </c>
      <c r="I163" s="321">
        <v>354.05000000000007</v>
      </c>
      <c r="J163" s="321">
        <v>372.5</v>
      </c>
      <c r="K163" s="320">
        <v>335.6</v>
      </c>
      <c r="L163" s="320">
        <v>305.85000000000002</v>
      </c>
      <c r="M163" s="320">
        <v>15.166460000000001</v>
      </c>
      <c r="N163" s="1"/>
      <c r="O163" s="1"/>
    </row>
    <row r="164" spans="1:15" ht="12.75" customHeight="1">
      <c r="A164" s="30">
        <v>154</v>
      </c>
      <c r="B164" s="334" t="s">
        <v>103</v>
      </c>
      <c r="C164" s="320">
        <v>159.15</v>
      </c>
      <c r="D164" s="321">
        <v>159.6</v>
      </c>
      <c r="E164" s="321">
        <v>157.85</v>
      </c>
      <c r="F164" s="321">
        <v>156.55000000000001</v>
      </c>
      <c r="G164" s="321">
        <v>154.80000000000001</v>
      </c>
      <c r="H164" s="321">
        <v>160.89999999999998</v>
      </c>
      <c r="I164" s="321">
        <v>162.64999999999998</v>
      </c>
      <c r="J164" s="321">
        <v>163.94999999999996</v>
      </c>
      <c r="K164" s="320">
        <v>161.35</v>
      </c>
      <c r="L164" s="320">
        <v>158.30000000000001</v>
      </c>
      <c r="M164" s="320">
        <v>126.74567</v>
      </c>
      <c r="N164" s="1"/>
      <c r="O164" s="1"/>
    </row>
    <row r="165" spans="1:15" ht="12.75" customHeight="1">
      <c r="A165" s="30">
        <v>155</v>
      </c>
      <c r="B165" s="334" t="s">
        <v>366</v>
      </c>
      <c r="C165" s="320">
        <v>2917.05</v>
      </c>
      <c r="D165" s="321">
        <v>2932.35</v>
      </c>
      <c r="E165" s="321">
        <v>2860.7</v>
      </c>
      <c r="F165" s="321">
        <v>2804.35</v>
      </c>
      <c r="G165" s="321">
        <v>2732.7</v>
      </c>
      <c r="H165" s="321">
        <v>2988.7</v>
      </c>
      <c r="I165" s="321">
        <v>3060.3500000000004</v>
      </c>
      <c r="J165" s="321">
        <v>3116.7</v>
      </c>
      <c r="K165" s="320">
        <v>3004</v>
      </c>
      <c r="L165" s="320">
        <v>2876</v>
      </c>
      <c r="M165" s="320">
        <v>0.13299</v>
      </c>
      <c r="N165" s="1"/>
      <c r="O165" s="1"/>
    </row>
    <row r="166" spans="1:15" ht="12.75" customHeight="1">
      <c r="A166" s="30">
        <v>156</v>
      </c>
      <c r="B166" s="334" t="s">
        <v>367</v>
      </c>
      <c r="C166" s="320">
        <v>3050.3</v>
      </c>
      <c r="D166" s="321">
        <v>3025.6833333333329</v>
      </c>
      <c r="E166" s="321">
        <v>2994.6666666666661</v>
      </c>
      <c r="F166" s="321">
        <v>2939.0333333333333</v>
      </c>
      <c r="G166" s="321">
        <v>2908.0166666666664</v>
      </c>
      <c r="H166" s="321">
        <v>3081.3166666666657</v>
      </c>
      <c r="I166" s="321">
        <v>3112.333333333333</v>
      </c>
      <c r="J166" s="321">
        <v>3167.9666666666653</v>
      </c>
      <c r="K166" s="320">
        <v>3056.7</v>
      </c>
      <c r="L166" s="320">
        <v>2970.05</v>
      </c>
      <c r="M166" s="320">
        <v>0.11175</v>
      </c>
      <c r="N166" s="1"/>
      <c r="O166" s="1"/>
    </row>
    <row r="167" spans="1:15" ht="12.75" customHeight="1">
      <c r="A167" s="30">
        <v>157</v>
      </c>
      <c r="B167" s="334" t="s">
        <v>373</v>
      </c>
      <c r="C167" s="320">
        <v>387.5</v>
      </c>
      <c r="D167" s="321">
        <v>386.51666666666665</v>
      </c>
      <c r="E167" s="321">
        <v>380.0333333333333</v>
      </c>
      <c r="F167" s="321">
        <v>372.56666666666666</v>
      </c>
      <c r="G167" s="321">
        <v>366.08333333333331</v>
      </c>
      <c r="H167" s="321">
        <v>393.98333333333329</v>
      </c>
      <c r="I167" s="321">
        <v>400.46666666666664</v>
      </c>
      <c r="J167" s="321">
        <v>407.93333333333328</v>
      </c>
      <c r="K167" s="320">
        <v>393</v>
      </c>
      <c r="L167" s="320">
        <v>379.05</v>
      </c>
      <c r="M167" s="320">
        <v>4.4355700000000002</v>
      </c>
      <c r="N167" s="1"/>
      <c r="O167" s="1"/>
    </row>
    <row r="168" spans="1:15" ht="12.75" customHeight="1">
      <c r="A168" s="30">
        <v>158</v>
      </c>
      <c r="B168" s="334" t="s">
        <v>368</v>
      </c>
      <c r="C168" s="320">
        <v>130.15</v>
      </c>
      <c r="D168" s="321">
        <v>129.96666666666667</v>
      </c>
      <c r="E168" s="321">
        <v>119.23333333333335</v>
      </c>
      <c r="F168" s="321">
        <v>108.31666666666668</v>
      </c>
      <c r="G168" s="321">
        <v>97.583333333333357</v>
      </c>
      <c r="H168" s="321">
        <v>140.88333333333333</v>
      </c>
      <c r="I168" s="321">
        <v>151.61666666666662</v>
      </c>
      <c r="J168" s="321">
        <v>162.53333333333333</v>
      </c>
      <c r="K168" s="320">
        <v>140.69999999999999</v>
      </c>
      <c r="L168" s="320">
        <v>119.05</v>
      </c>
      <c r="M168" s="320">
        <v>134.76245</v>
      </c>
      <c r="N168" s="1"/>
      <c r="O168" s="1"/>
    </row>
    <row r="169" spans="1:15" ht="12.75" customHeight="1">
      <c r="A169" s="30">
        <v>159</v>
      </c>
      <c r="B169" s="334" t="s">
        <v>369</v>
      </c>
      <c r="C169" s="320">
        <v>5265.2</v>
      </c>
      <c r="D169" s="321">
        <v>5195.083333333333</v>
      </c>
      <c r="E169" s="321">
        <v>5070.1666666666661</v>
      </c>
      <c r="F169" s="321">
        <v>4875.1333333333332</v>
      </c>
      <c r="G169" s="321">
        <v>4750.2166666666662</v>
      </c>
      <c r="H169" s="321">
        <v>5390.1166666666659</v>
      </c>
      <c r="I169" s="321">
        <v>5515.0333333333319</v>
      </c>
      <c r="J169" s="321">
        <v>5710.0666666666657</v>
      </c>
      <c r="K169" s="320">
        <v>5320</v>
      </c>
      <c r="L169" s="320">
        <v>5000.05</v>
      </c>
      <c r="M169" s="320">
        <v>0.58726</v>
      </c>
      <c r="N169" s="1"/>
      <c r="O169" s="1"/>
    </row>
    <row r="170" spans="1:15" ht="12.75" customHeight="1">
      <c r="A170" s="30">
        <v>160</v>
      </c>
      <c r="B170" s="334" t="s">
        <v>257</v>
      </c>
      <c r="C170" s="320">
        <v>3201.85</v>
      </c>
      <c r="D170" s="321">
        <v>3194.6166666666668</v>
      </c>
      <c r="E170" s="321">
        <v>3170.2333333333336</v>
      </c>
      <c r="F170" s="321">
        <v>3138.6166666666668</v>
      </c>
      <c r="G170" s="321">
        <v>3114.2333333333336</v>
      </c>
      <c r="H170" s="321">
        <v>3226.2333333333336</v>
      </c>
      <c r="I170" s="321">
        <v>3250.6166666666668</v>
      </c>
      <c r="J170" s="321">
        <v>3282.2333333333336</v>
      </c>
      <c r="K170" s="320">
        <v>3219</v>
      </c>
      <c r="L170" s="320">
        <v>3163</v>
      </c>
      <c r="M170" s="320">
        <v>0.81100000000000005</v>
      </c>
      <c r="N170" s="1"/>
      <c r="O170" s="1"/>
    </row>
    <row r="171" spans="1:15" ht="12.75" customHeight="1">
      <c r="A171" s="30">
        <v>161</v>
      </c>
      <c r="B171" s="334" t="s">
        <v>370</v>
      </c>
      <c r="C171" s="320">
        <v>1571.05</v>
      </c>
      <c r="D171" s="321">
        <v>1577.6166666666668</v>
      </c>
      <c r="E171" s="321">
        <v>1555.4333333333336</v>
      </c>
      <c r="F171" s="321">
        <v>1539.8166666666668</v>
      </c>
      <c r="G171" s="321">
        <v>1517.6333333333337</v>
      </c>
      <c r="H171" s="321">
        <v>1593.2333333333336</v>
      </c>
      <c r="I171" s="321">
        <v>1615.416666666667</v>
      </c>
      <c r="J171" s="321">
        <v>1631.0333333333335</v>
      </c>
      <c r="K171" s="320">
        <v>1599.8</v>
      </c>
      <c r="L171" s="320">
        <v>1562</v>
      </c>
      <c r="M171" s="320">
        <v>0.13624</v>
      </c>
      <c r="N171" s="1"/>
      <c r="O171" s="1"/>
    </row>
    <row r="172" spans="1:15" ht="12.75" customHeight="1">
      <c r="A172" s="30">
        <v>162</v>
      </c>
      <c r="B172" s="334" t="s">
        <v>104</v>
      </c>
      <c r="C172" s="320">
        <v>439.55</v>
      </c>
      <c r="D172" s="321">
        <v>442.43333333333334</v>
      </c>
      <c r="E172" s="321">
        <v>435.16666666666669</v>
      </c>
      <c r="F172" s="321">
        <v>430.78333333333336</v>
      </c>
      <c r="G172" s="321">
        <v>423.51666666666671</v>
      </c>
      <c r="H172" s="321">
        <v>446.81666666666666</v>
      </c>
      <c r="I172" s="321">
        <v>454.08333333333331</v>
      </c>
      <c r="J172" s="321">
        <v>458.46666666666664</v>
      </c>
      <c r="K172" s="320">
        <v>449.7</v>
      </c>
      <c r="L172" s="320">
        <v>438.05</v>
      </c>
      <c r="M172" s="320">
        <v>5.4879699999999998</v>
      </c>
      <c r="N172" s="1"/>
      <c r="O172" s="1"/>
    </row>
    <row r="173" spans="1:15" ht="12.75" customHeight="1">
      <c r="A173" s="30">
        <v>163</v>
      </c>
      <c r="B173" s="334" t="s">
        <v>365</v>
      </c>
      <c r="C173" s="320">
        <v>4529.05</v>
      </c>
      <c r="D173" s="321">
        <v>4563.9666666666672</v>
      </c>
      <c r="E173" s="321">
        <v>4485.0833333333339</v>
      </c>
      <c r="F173" s="321">
        <v>4441.1166666666668</v>
      </c>
      <c r="G173" s="321">
        <v>4362.2333333333336</v>
      </c>
      <c r="H173" s="321">
        <v>4607.9333333333343</v>
      </c>
      <c r="I173" s="321">
        <v>4686.8166666666675</v>
      </c>
      <c r="J173" s="321">
        <v>4730.7833333333347</v>
      </c>
      <c r="K173" s="320">
        <v>4642.8500000000004</v>
      </c>
      <c r="L173" s="320">
        <v>4520</v>
      </c>
      <c r="M173" s="320">
        <v>0.1077</v>
      </c>
      <c r="N173" s="1"/>
      <c r="O173" s="1"/>
    </row>
    <row r="174" spans="1:15" ht="12.75" customHeight="1">
      <c r="A174" s="30">
        <v>164</v>
      </c>
      <c r="B174" s="334" t="s">
        <v>379</v>
      </c>
      <c r="C174" s="320">
        <v>827.55</v>
      </c>
      <c r="D174" s="321">
        <v>834.15</v>
      </c>
      <c r="E174" s="321">
        <v>818.4</v>
      </c>
      <c r="F174" s="321">
        <v>809.25</v>
      </c>
      <c r="G174" s="321">
        <v>793.5</v>
      </c>
      <c r="H174" s="321">
        <v>843.3</v>
      </c>
      <c r="I174" s="321">
        <v>859.05</v>
      </c>
      <c r="J174" s="321">
        <v>868.19999999999993</v>
      </c>
      <c r="K174" s="320">
        <v>849.9</v>
      </c>
      <c r="L174" s="320">
        <v>825</v>
      </c>
      <c r="M174" s="320">
        <v>13.70346</v>
      </c>
      <c r="N174" s="1"/>
      <c r="O174" s="1"/>
    </row>
    <row r="175" spans="1:15" ht="12.75" customHeight="1">
      <c r="A175" s="30">
        <v>165</v>
      </c>
      <c r="B175" s="334" t="s">
        <v>371</v>
      </c>
      <c r="C175" s="320">
        <v>1215.0999999999999</v>
      </c>
      <c r="D175" s="321">
        <v>1220.9833333333333</v>
      </c>
      <c r="E175" s="321">
        <v>1196.9666666666667</v>
      </c>
      <c r="F175" s="321">
        <v>1178.8333333333333</v>
      </c>
      <c r="G175" s="321">
        <v>1154.8166666666666</v>
      </c>
      <c r="H175" s="321">
        <v>1239.1166666666668</v>
      </c>
      <c r="I175" s="321">
        <v>1263.1333333333337</v>
      </c>
      <c r="J175" s="321">
        <v>1281.2666666666669</v>
      </c>
      <c r="K175" s="320">
        <v>1245</v>
      </c>
      <c r="L175" s="320">
        <v>1202.8499999999999</v>
      </c>
      <c r="M175" s="320">
        <v>0.49285000000000001</v>
      </c>
      <c r="N175" s="1"/>
      <c r="O175" s="1"/>
    </row>
    <row r="176" spans="1:15" ht="12.75" customHeight="1">
      <c r="A176" s="30">
        <v>166</v>
      </c>
      <c r="B176" s="334" t="s">
        <v>258</v>
      </c>
      <c r="C176" s="320">
        <v>545.35</v>
      </c>
      <c r="D176" s="321">
        <v>557.98333333333335</v>
      </c>
      <c r="E176" s="321">
        <v>528.06666666666672</v>
      </c>
      <c r="F176" s="321">
        <v>510.78333333333342</v>
      </c>
      <c r="G176" s="321">
        <v>480.86666666666679</v>
      </c>
      <c r="H176" s="321">
        <v>575.26666666666665</v>
      </c>
      <c r="I176" s="321">
        <v>605.18333333333317</v>
      </c>
      <c r="J176" s="321">
        <v>622.46666666666658</v>
      </c>
      <c r="K176" s="320">
        <v>587.9</v>
      </c>
      <c r="L176" s="320">
        <v>540.70000000000005</v>
      </c>
      <c r="M176" s="320">
        <v>18.95513</v>
      </c>
      <c r="N176" s="1"/>
      <c r="O176" s="1"/>
    </row>
    <row r="177" spans="1:15" ht="12.75" customHeight="1">
      <c r="A177" s="30">
        <v>167</v>
      </c>
      <c r="B177" s="334" t="s">
        <v>107</v>
      </c>
      <c r="C177" s="320">
        <v>782.4</v>
      </c>
      <c r="D177" s="321">
        <v>789.63333333333321</v>
      </c>
      <c r="E177" s="321">
        <v>771.56666666666638</v>
      </c>
      <c r="F177" s="321">
        <v>760.73333333333312</v>
      </c>
      <c r="G177" s="321">
        <v>742.66666666666629</v>
      </c>
      <c r="H177" s="321">
        <v>800.46666666666647</v>
      </c>
      <c r="I177" s="321">
        <v>818.5333333333333</v>
      </c>
      <c r="J177" s="321">
        <v>829.36666666666656</v>
      </c>
      <c r="K177" s="320">
        <v>807.7</v>
      </c>
      <c r="L177" s="320">
        <v>778.8</v>
      </c>
      <c r="M177" s="320">
        <v>9.4579799999999992</v>
      </c>
      <c r="N177" s="1"/>
      <c r="O177" s="1"/>
    </row>
    <row r="178" spans="1:15" ht="12.75" customHeight="1">
      <c r="A178" s="30">
        <v>168</v>
      </c>
      <c r="B178" s="334" t="s">
        <v>259</v>
      </c>
      <c r="C178" s="320">
        <v>492.3</v>
      </c>
      <c r="D178" s="321">
        <v>493.59999999999997</v>
      </c>
      <c r="E178" s="321">
        <v>489.24999999999994</v>
      </c>
      <c r="F178" s="321">
        <v>486.2</v>
      </c>
      <c r="G178" s="321">
        <v>481.84999999999997</v>
      </c>
      <c r="H178" s="321">
        <v>496.64999999999992</v>
      </c>
      <c r="I178" s="321">
        <v>500.99999999999994</v>
      </c>
      <c r="J178" s="321">
        <v>504.0499999999999</v>
      </c>
      <c r="K178" s="320">
        <v>497.95</v>
      </c>
      <c r="L178" s="320">
        <v>490.55</v>
      </c>
      <c r="M178" s="320">
        <v>0.83369000000000004</v>
      </c>
      <c r="N178" s="1"/>
      <c r="O178" s="1"/>
    </row>
    <row r="179" spans="1:15" ht="12.75" customHeight="1">
      <c r="A179" s="30">
        <v>169</v>
      </c>
      <c r="B179" s="334" t="s">
        <v>108</v>
      </c>
      <c r="C179" s="320">
        <v>1573.45</v>
      </c>
      <c r="D179" s="321">
        <v>1587.1499999999999</v>
      </c>
      <c r="E179" s="321">
        <v>1553.2999999999997</v>
      </c>
      <c r="F179" s="321">
        <v>1533.1499999999999</v>
      </c>
      <c r="G179" s="321">
        <v>1499.2999999999997</v>
      </c>
      <c r="H179" s="321">
        <v>1607.2999999999997</v>
      </c>
      <c r="I179" s="321">
        <v>1641.1499999999996</v>
      </c>
      <c r="J179" s="321">
        <v>1661.2999999999997</v>
      </c>
      <c r="K179" s="320">
        <v>1621</v>
      </c>
      <c r="L179" s="320">
        <v>1567</v>
      </c>
      <c r="M179" s="320">
        <v>5.4788199999999998</v>
      </c>
      <c r="N179" s="1"/>
      <c r="O179" s="1"/>
    </row>
    <row r="180" spans="1:15" ht="12.75" customHeight="1">
      <c r="A180" s="30">
        <v>170</v>
      </c>
      <c r="B180" s="334" t="s">
        <v>380</v>
      </c>
      <c r="C180" s="320">
        <v>87.15</v>
      </c>
      <c r="D180" s="321">
        <v>87.649999999999991</v>
      </c>
      <c r="E180" s="321">
        <v>85.999999999999986</v>
      </c>
      <c r="F180" s="321">
        <v>84.85</v>
      </c>
      <c r="G180" s="321">
        <v>83.199999999999989</v>
      </c>
      <c r="H180" s="321">
        <v>88.799999999999983</v>
      </c>
      <c r="I180" s="321">
        <v>90.449999999999989</v>
      </c>
      <c r="J180" s="321">
        <v>91.59999999999998</v>
      </c>
      <c r="K180" s="320">
        <v>89.3</v>
      </c>
      <c r="L180" s="320">
        <v>86.5</v>
      </c>
      <c r="M180" s="320">
        <v>6.81196</v>
      </c>
      <c r="N180" s="1"/>
      <c r="O180" s="1"/>
    </row>
    <row r="181" spans="1:15" ht="12.75" customHeight="1">
      <c r="A181" s="30">
        <v>171</v>
      </c>
      <c r="B181" s="334" t="s">
        <v>109</v>
      </c>
      <c r="C181" s="320">
        <v>281.8</v>
      </c>
      <c r="D181" s="321">
        <v>284.38333333333338</v>
      </c>
      <c r="E181" s="321">
        <v>277.41666666666674</v>
      </c>
      <c r="F181" s="321">
        <v>273.03333333333336</v>
      </c>
      <c r="G181" s="321">
        <v>266.06666666666672</v>
      </c>
      <c r="H181" s="321">
        <v>288.76666666666677</v>
      </c>
      <c r="I181" s="321">
        <v>295.73333333333335</v>
      </c>
      <c r="J181" s="321">
        <v>300.11666666666679</v>
      </c>
      <c r="K181" s="320">
        <v>291.35000000000002</v>
      </c>
      <c r="L181" s="320">
        <v>280</v>
      </c>
      <c r="M181" s="320">
        <v>10.43341</v>
      </c>
      <c r="N181" s="1"/>
      <c r="O181" s="1"/>
    </row>
    <row r="182" spans="1:15" ht="12.75" customHeight="1">
      <c r="A182" s="30">
        <v>172</v>
      </c>
      <c r="B182" s="334" t="s">
        <v>372</v>
      </c>
      <c r="C182" s="320">
        <v>529</v>
      </c>
      <c r="D182" s="321">
        <v>532.81666666666672</v>
      </c>
      <c r="E182" s="321">
        <v>519.23333333333346</v>
      </c>
      <c r="F182" s="321">
        <v>509.4666666666667</v>
      </c>
      <c r="G182" s="321">
        <v>495.88333333333344</v>
      </c>
      <c r="H182" s="321">
        <v>542.58333333333348</v>
      </c>
      <c r="I182" s="321">
        <v>556.16666666666674</v>
      </c>
      <c r="J182" s="321">
        <v>565.93333333333351</v>
      </c>
      <c r="K182" s="320">
        <v>546.4</v>
      </c>
      <c r="L182" s="320">
        <v>523.04999999999995</v>
      </c>
      <c r="M182" s="320">
        <v>7.8289</v>
      </c>
      <c r="N182" s="1"/>
      <c r="O182" s="1"/>
    </row>
    <row r="183" spans="1:15" ht="12.75" customHeight="1">
      <c r="A183" s="30">
        <v>173</v>
      </c>
      <c r="B183" s="334" t="s">
        <v>110</v>
      </c>
      <c r="C183" s="320">
        <v>1692.3</v>
      </c>
      <c r="D183" s="321">
        <v>1705.3166666666666</v>
      </c>
      <c r="E183" s="321">
        <v>1672.0833333333333</v>
      </c>
      <c r="F183" s="321">
        <v>1651.8666666666666</v>
      </c>
      <c r="G183" s="321">
        <v>1618.6333333333332</v>
      </c>
      <c r="H183" s="321">
        <v>1725.5333333333333</v>
      </c>
      <c r="I183" s="321">
        <v>1758.7666666666669</v>
      </c>
      <c r="J183" s="321">
        <v>1778.9833333333333</v>
      </c>
      <c r="K183" s="320">
        <v>1738.55</v>
      </c>
      <c r="L183" s="320">
        <v>1685.1</v>
      </c>
      <c r="M183" s="320">
        <v>11.111470000000001</v>
      </c>
      <c r="N183" s="1"/>
      <c r="O183" s="1"/>
    </row>
    <row r="184" spans="1:15" ht="12.75" customHeight="1">
      <c r="A184" s="30">
        <v>174</v>
      </c>
      <c r="B184" s="334" t="s">
        <v>374</v>
      </c>
      <c r="C184" s="320">
        <v>165.65</v>
      </c>
      <c r="D184" s="321">
        <v>168.75</v>
      </c>
      <c r="E184" s="321">
        <v>161.4</v>
      </c>
      <c r="F184" s="321">
        <v>157.15</v>
      </c>
      <c r="G184" s="321">
        <v>149.80000000000001</v>
      </c>
      <c r="H184" s="321">
        <v>173</v>
      </c>
      <c r="I184" s="321">
        <v>180.35000000000002</v>
      </c>
      <c r="J184" s="321">
        <v>184.6</v>
      </c>
      <c r="K184" s="320">
        <v>176.1</v>
      </c>
      <c r="L184" s="320">
        <v>164.5</v>
      </c>
      <c r="M184" s="320">
        <v>24.611940000000001</v>
      </c>
      <c r="N184" s="1"/>
      <c r="O184" s="1"/>
    </row>
    <row r="185" spans="1:15" ht="12.75" customHeight="1">
      <c r="A185" s="30">
        <v>175</v>
      </c>
      <c r="B185" s="334" t="s">
        <v>375</v>
      </c>
      <c r="C185" s="320">
        <v>1712.95</v>
      </c>
      <c r="D185" s="321">
        <v>1722.3999999999999</v>
      </c>
      <c r="E185" s="321">
        <v>1690.5499999999997</v>
      </c>
      <c r="F185" s="321">
        <v>1668.1499999999999</v>
      </c>
      <c r="G185" s="321">
        <v>1636.2999999999997</v>
      </c>
      <c r="H185" s="321">
        <v>1744.7999999999997</v>
      </c>
      <c r="I185" s="321">
        <v>1776.6499999999996</v>
      </c>
      <c r="J185" s="321">
        <v>1799.0499999999997</v>
      </c>
      <c r="K185" s="320">
        <v>1754.25</v>
      </c>
      <c r="L185" s="320">
        <v>1700</v>
      </c>
      <c r="M185" s="320">
        <v>0.20355000000000001</v>
      </c>
      <c r="N185" s="1"/>
      <c r="O185" s="1"/>
    </row>
    <row r="186" spans="1:15" ht="12.75" customHeight="1">
      <c r="A186" s="30">
        <v>176</v>
      </c>
      <c r="B186" s="334" t="s">
        <v>381</v>
      </c>
      <c r="C186" s="320">
        <v>171.6</v>
      </c>
      <c r="D186" s="321">
        <v>173.16666666666666</v>
      </c>
      <c r="E186" s="321">
        <v>168.5333333333333</v>
      </c>
      <c r="F186" s="321">
        <v>165.46666666666664</v>
      </c>
      <c r="G186" s="321">
        <v>160.83333333333329</v>
      </c>
      <c r="H186" s="321">
        <v>176.23333333333332</v>
      </c>
      <c r="I186" s="321">
        <v>180.8666666666667</v>
      </c>
      <c r="J186" s="321">
        <v>183.93333333333334</v>
      </c>
      <c r="K186" s="320">
        <v>177.8</v>
      </c>
      <c r="L186" s="320">
        <v>170.1</v>
      </c>
      <c r="M186" s="320">
        <v>16.612200000000001</v>
      </c>
      <c r="N186" s="1"/>
      <c r="O186" s="1"/>
    </row>
    <row r="187" spans="1:15" ht="12.75" customHeight="1">
      <c r="A187" s="30">
        <v>177</v>
      </c>
      <c r="B187" s="334" t="s">
        <v>260</v>
      </c>
      <c r="C187" s="320">
        <v>261.95</v>
      </c>
      <c r="D187" s="321">
        <v>264.55</v>
      </c>
      <c r="E187" s="321">
        <v>258.10000000000002</v>
      </c>
      <c r="F187" s="321">
        <v>254.25</v>
      </c>
      <c r="G187" s="321">
        <v>247.8</v>
      </c>
      <c r="H187" s="321">
        <v>268.40000000000003</v>
      </c>
      <c r="I187" s="321">
        <v>274.84999999999997</v>
      </c>
      <c r="J187" s="321">
        <v>278.70000000000005</v>
      </c>
      <c r="K187" s="320">
        <v>271</v>
      </c>
      <c r="L187" s="320">
        <v>260.7</v>
      </c>
      <c r="M187" s="320">
        <v>4.3138100000000001</v>
      </c>
      <c r="N187" s="1"/>
      <c r="O187" s="1"/>
    </row>
    <row r="188" spans="1:15" ht="12.75" customHeight="1">
      <c r="A188" s="30">
        <v>178</v>
      </c>
      <c r="B188" s="334" t="s">
        <v>376</v>
      </c>
      <c r="C188" s="320">
        <v>994</v>
      </c>
      <c r="D188" s="321">
        <v>997.63333333333333</v>
      </c>
      <c r="E188" s="321">
        <v>976.81666666666661</v>
      </c>
      <c r="F188" s="321">
        <v>959.63333333333333</v>
      </c>
      <c r="G188" s="321">
        <v>938.81666666666661</v>
      </c>
      <c r="H188" s="321">
        <v>1014.8166666666666</v>
      </c>
      <c r="I188" s="321">
        <v>1035.6333333333334</v>
      </c>
      <c r="J188" s="321">
        <v>1052.8166666666666</v>
      </c>
      <c r="K188" s="320">
        <v>1018.45</v>
      </c>
      <c r="L188" s="320">
        <v>980.45</v>
      </c>
      <c r="M188" s="320">
        <v>8.8748699999999996</v>
      </c>
      <c r="N188" s="1"/>
      <c r="O188" s="1"/>
    </row>
    <row r="189" spans="1:15" ht="12.75" customHeight="1">
      <c r="A189" s="30">
        <v>179</v>
      </c>
      <c r="B189" s="334" t="s">
        <v>111</v>
      </c>
      <c r="C189" s="320">
        <v>482.4</v>
      </c>
      <c r="D189" s="321">
        <v>488.56666666666666</v>
      </c>
      <c r="E189" s="321">
        <v>472.83333333333331</v>
      </c>
      <c r="F189" s="321">
        <v>463.26666666666665</v>
      </c>
      <c r="G189" s="321">
        <v>447.5333333333333</v>
      </c>
      <c r="H189" s="321">
        <v>498.13333333333333</v>
      </c>
      <c r="I189" s="321">
        <v>513.86666666666667</v>
      </c>
      <c r="J189" s="321">
        <v>523.43333333333339</v>
      </c>
      <c r="K189" s="320">
        <v>504.3</v>
      </c>
      <c r="L189" s="320">
        <v>479</v>
      </c>
      <c r="M189" s="320">
        <v>41.869349999999997</v>
      </c>
      <c r="N189" s="1"/>
      <c r="O189" s="1"/>
    </row>
    <row r="190" spans="1:15" ht="12.75" customHeight="1">
      <c r="A190" s="30">
        <v>180</v>
      </c>
      <c r="B190" s="334" t="s">
        <v>261</v>
      </c>
      <c r="C190" s="320">
        <v>1595.1</v>
      </c>
      <c r="D190" s="321">
        <v>1610.0333333333335</v>
      </c>
      <c r="E190" s="321">
        <v>1571.0666666666671</v>
      </c>
      <c r="F190" s="321">
        <v>1547.0333333333335</v>
      </c>
      <c r="G190" s="321">
        <v>1508.0666666666671</v>
      </c>
      <c r="H190" s="321">
        <v>1634.0666666666671</v>
      </c>
      <c r="I190" s="321">
        <v>1673.0333333333338</v>
      </c>
      <c r="J190" s="321">
        <v>1697.0666666666671</v>
      </c>
      <c r="K190" s="320">
        <v>1649</v>
      </c>
      <c r="L190" s="320">
        <v>1586</v>
      </c>
      <c r="M190" s="320">
        <v>6.3774300000000004</v>
      </c>
      <c r="N190" s="1"/>
      <c r="O190" s="1"/>
    </row>
    <row r="191" spans="1:15" ht="12.75" customHeight="1">
      <c r="A191" s="30">
        <v>181</v>
      </c>
      <c r="B191" s="334" t="s">
        <v>385</v>
      </c>
      <c r="C191" s="320">
        <v>999.9</v>
      </c>
      <c r="D191" s="321">
        <v>1008.2666666666668</v>
      </c>
      <c r="E191" s="321">
        <v>989.18333333333362</v>
      </c>
      <c r="F191" s="321">
        <v>978.46666666666681</v>
      </c>
      <c r="G191" s="321">
        <v>959.38333333333367</v>
      </c>
      <c r="H191" s="321">
        <v>1018.9833333333336</v>
      </c>
      <c r="I191" s="321">
        <v>1038.0666666666668</v>
      </c>
      <c r="J191" s="321">
        <v>1048.7833333333335</v>
      </c>
      <c r="K191" s="320">
        <v>1027.3499999999999</v>
      </c>
      <c r="L191" s="320">
        <v>997.55</v>
      </c>
      <c r="M191" s="320">
        <v>2.1832199999999999</v>
      </c>
      <c r="N191" s="1"/>
      <c r="O191" s="1"/>
    </row>
    <row r="192" spans="1:15" ht="12.75" customHeight="1">
      <c r="A192" s="30">
        <v>182</v>
      </c>
      <c r="B192" s="334" t="s">
        <v>830</v>
      </c>
      <c r="C192" s="320">
        <v>20.100000000000001</v>
      </c>
      <c r="D192" s="321">
        <v>20.133333333333336</v>
      </c>
      <c r="E192" s="321">
        <v>19.766666666666673</v>
      </c>
      <c r="F192" s="321">
        <v>19.433333333333337</v>
      </c>
      <c r="G192" s="321">
        <v>19.066666666666674</v>
      </c>
      <c r="H192" s="321">
        <v>20.466666666666672</v>
      </c>
      <c r="I192" s="321">
        <v>20.833333333333339</v>
      </c>
      <c r="J192" s="321">
        <v>21.166666666666671</v>
      </c>
      <c r="K192" s="320">
        <v>20.5</v>
      </c>
      <c r="L192" s="320">
        <v>19.8</v>
      </c>
      <c r="M192" s="320">
        <v>83.697429999999997</v>
      </c>
      <c r="N192" s="1"/>
      <c r="O192" s="1"/>
    </row>
    <row r="193" spans="1:15" ht="12.75" customHeight="1">
      <c r="A193" s="30">
        <v>183</v>
      </c>
      <c r="B193" s="334" t="s">
        <v>386</v>
      </c>
      <c r="C193" s="320">
        <v>1057.1500000000001</v>
      </c>
      <c r="D193" s="321">
        <v>1061.5333333333333</v>
      </c>
      <c r="E193" s="321">
        <v>1047.0166666666667</v>
      </c>
      <c r="F193" s="321">
        <v>1036.8833333333334</v>
      </c>
      <c r="G193" s="321">
        <v>1022.3666666666668</v>
      </c>
      <c r="H193" s="321">
        <v>1071.6666666666665</v>
      </c>
      <c r="I193" s="321">
        <v>1086.1833333333329</v>
      </c>
      <c r="J193" s="321">
        <v>1096.3166666666664</v>
      </c>
      <c r="K193" s="320">
        <v>1076.05</v>
      </c>
      <c r="L193" s="320">
        <v>1051.4000000000001</v>
      </c>
      <c r="M193" s="320">
        <v>0.24959999999999999</v>
      </c>
      <c r="N193" s="1"/>
      <c r="O193" s="1"/>
    </row>
    <row r="194" spans="1:15" ht="12.75" customHeight="1">
      <c r="A194" s="30">
        <v>184</v>
      </c>
      <c r="B194" s="334" t="s">
        <v>112</v>
      </c>
      <c r="C194" s="320">
        <v>1311.8</v>
      </c>
      <c r="D194" s="321">
        <v>1312.6000000000001</v>
      </c>
      <c r="E194" s="321">
        <v>1299.2000000000003</v>
      </c>
      <c r="F194" s="321">
        <v>1286.6000000000001</v>
      </c>
      <c r="G194" s="321">
        <v>1273.2000000000003</v>
      </c>
      <c r="H194" s="321">
        <v>1325.2000000000003</v>
      </c>
      <c r="I194" s="321">
        <v>1338.6000000000004</v>
      </c>
      <c r="J194" s="321">
        <v>1351.2000000000003</v>
      </c>
      <c r="K194" s="320">
        <v>1326</v>
      </c>
      <c r="L194" s="320">
        <v>1300</v>
      </c>
      <c r="M194" s="320">
        <v>8.7571399999999997</v>
      </c>
      <c r="N194" s="1"/>
      <c r="O194" s="1"/>
    </row>
    <row r="195" spans="1:15" ht="12.75" customHeight="1">
      <c r="A195" s="30">
        <v>185</v>
      </c>
      <c r="B195" s="334" t="s">
        <v>113</v>
      </c>
      <c r="C195" s="320">
        <v>1079.25</v>
      </c>
      <c r="D195" s="321">
        <v>1084.7</v>
      </c>
      <c r="E195" s="321">
        <v>1068.9000000000001</v>
      </c>
      <c r="F195" s="321">
        <v>1058.55</v>
      </c>
      <c r="G195" s="321">
        <v>1042.75</v>
      </c>
      <c r="H195" s="321">
        <v>1095.0500000000002</v>
      </c>
      <c r="I195" s="321">
        <v>1110.8499999999999</v>
      </c>
      <c r="J195" s="321">
        <v>1121.2000000000003</v>
      </c>
      <c r="K195" s="320">
        <v>1100.5</v>
      </c>
      <c r="L195" s="320">
        <v>1074.3499999999999</v>
      </c>
      <c r="M195" s="320">
        <v>29.881799999999998</v>
      </c>
      <c r="N195" s="1"/>
      <c r="O195" s="1"/>
    </row>
    <row r="196" spans="1:15" ht="12.75" customHeight="1">
      <c r="A196" s="30">
        <v>186</v>
      </c>
      <c r="B196" s="334" t="s">
        <v>114</v>
      </c>
      <c r="C196" s="320">
        <v>2229.6999999999998</v>
      </c>
      <c r="D196" s="321">
        <v>2242.7333333333331</v>
      </c>
      <c r="E196" s="321">
        <v>2201.9666666666662</v>
      </c>
      <c r="F196" s="321">
        <v>2174.2333333333331</v>
      </c>
      <c r="G196" s="321">
        <v>2133.4666666666662</v>
      </c>
      <c r="H196" s="321">
        <v>2270.4666666666662</v>
      </c>
      <c r="I196" s="321">
        <v>2311.2333333333336</v>
      </c>
      <c r="J196" s="321">
        <v>2338.9666666666662</v>
      </c>
      <c r="K196" s="320">
        <v>2283.5</v>
      </c>
      <c r="L196" s="320">
        <v>2215</v>
      </c>
      <c r="M196" s="320">
        <v>54.928159999999998</v>
      </c>
      <c r="N196" s="1"/>
      <c r="O196" s="1"/>
    </row>
    <row r="197" spans="1:15" ht="12.75" customHeight="1">
      <c r="A197" s="30">
        <v>187</v>
      </c>
      <c r="B197" s="334" t="s">
        <v>115</v>
      </c>
      <c r="C197" s="320">
        <v>2041.75</v>
      </c>
      <c r="D197" s="321">
        <v>2055.2333333333331</v>
      </c>
      <c r="E197" s="321">
        <v>2021.5166666666664</v>
      </c>
      <c r="F197" s="321">
        <v>2001.2833333333333</v>
      </c>
      <c r="G197" s="321">
        <v>1967.5666666666666</v>
      </c>
      <c r="H197" s="321">
        <v>2075.4666666666662</v>
      </c>
      <c r="I197" s="321">
        <v>2109.1833333333325</v>
      </c>
      <c r="J197" s="321">
        <v>2129.4166666666661</v>
      </c>
      <c r="K197" s="320">
        <v>2088.9499999999998</v>
      </c>
      <c r="L197" s="320">
        <v>2035</v>
      </c>
      <c r="M197" s="320">
        <v>2.8243499999999999</v>
      </c>
      <c r="N197" s="1"/>
      <c r="O197" s="1"/>
    </row>
    <row r="198" spans="1:15" ht="12.75" customHeight="1">
      <c r="A198" s="30">
        <v>188</v>
      </c>
      <c r="B198" s="334" t="s">
        <v>116</v>
      </c>
      <c r="C198" s="320">
        <v>1384.6</v>
      </c>
      <c r="D198" s="321">
        <v>1386.9666666666665</v>
      </c>
      <c r="E198" s="321">
        <v>1369.1833333333329</v>
      </c>
      <c r="F198" s="321">
        <v>1353.7666666666664</v>
      </c>
      <c r="G198" s="321">
        <v>1335.9833333333329</v>
      </c>
      <c r="H198" s="321">
        <v>1402.383333333333</v>
      </c>
      <c r="I198" s="321">
        <v>1420.1666666666663</v>
      </c>
      <c r="J198" s="321">
        <v>1435.583333333333</v>
      </c>
      <c r="K198" s="320">
        <v>1404.75</v>
      </c>
      <c r="L198" s="320">
        <v>1371.55</v>
      </c>
      <c r="M198" s="320">
        <v>142.00738000000001</v>
      </c>
      <c r="N198" s="1"/>
      <c r="O198" s="1"/>
    </row>
    <row r="199" spans="1:15" ht="12.75" customHeight="1">
      <c r="A199" s="30">
        <v>189</v>
      </c>
      <c r="B199" s="334" t="s">
        <v>117</v>
      </c>
      <c r="C199" s="320">
        <v>582.4</v>
      </c>
      <c r="D199" s="321">
        <v>583.20000000000005</v>
      </c>
      <c r="E199" s="321">
        <v>572.40000000000009</v>
      </c>
      <c r="F199" s="321">
        <v>562.40000000000009</v>
      </c>
      <c r="G199" s="321">
        <v>551.60000000000014</v>
      </c>
      <c r="H199" s="321">
        <v>593.20000000000005</v>
      </c>
      <c r="I199" s="321">
        <v>604</v>
      </c>
      <c r="J199" s="321">
        <v>614</v>
      </c>
      <c r="K199" s="320">
        <v>594</v>
      </c>
      <c r="L199" s="320">
        <v>573.20000000000005</v>
      </c>
      <c r="M199" s="320">
        <v>89.168279999999996</v>
      </c>
      <c r="N199" s="1"/>
      <c r="O199" s="1"/>
    </row>
    <row r="200" spans="1:15" ht="12.75" customHeight="1">
      <c r="A200" s="30">
        <v>190</v>
      </c>
      <c r="B200" s="334" t="s">
        <v>383</v>
      </c>
      <c r="C200" s="320">
        <v>1231.0999999999999</v>
      </c>
      <c r="D200" s="321">
        <v>1241.7666666666667</v>
      </c>
      <c r="E200" s="321">
        <v>1210.9333333333334</v>
      </c>
      <c r="F200" s="321">
        <v>1190.7666666666667</v>
      </c>
      <c r="G200" s="321">
        <v>1159.9333333333334</v>
      </c>
      <c r="H200" s="321">
        <v>1261.9333333333334</v>
      </c>
      <c r="I200" s="321">
        <v>1292.7666666666669</v>
      </c>
      <c r="J200" s="321">
        <v>1312.9333333333334</v>
      </c>
      <c r="K200" s="320">
        <v>1272.5999999999999</v>
      </c>
      <c r="L200" s="320">
        <v>1221.5999999999999</v>
      </c>
      <c r="M200" s="320">
        <v>1.7845200000000001</v>
      </c>
      <c r="N200" s="1"/>
      <c r="O200" s="1"/>
    </row>
    <row r="201" spans="1:15" ht="12.75" customHeight="1">
      <c r="A201" s="30">
        <v>191</v>
      </c>
      <c r="B201" s="334" t="s">
        <v>387</v>
      </c>
      <c r="C201" s="320">
        <v>201.5</v>
      </c>
      <c r="D201" s="321">
        <v>202.83333333333334</v>
      </c>
      <c r="E201" s="321">
        <v>199.66666666666669</v>
      </c>
      <c r="F201" s="321">
        <v>197.83333333333334</v>
      </c>
      <c r="G201" s="321">
        <v>194.66666666666669</v>
      </c>
      <c r="H201" s="321">
        <v>204.66666666666669</v>
      </c>
      <c r="I201" s="321">
        <v>207.83333333333337</v>
      </c>
      <c r="J201" s="321">
        <v>209.66666666666669</v>
      </c>
      <c r="K201" s="320">
        <v>206</v>
      </c>
      <c r="L201" s="320">
        <v>201</v>
      </c>
      <c r="M201" s="320">
        <v>0.74084000000000005</v>
      </c>
      <c r="N201" s="1"/>
      <c r="O201" s="1"/>
    </row>
    <row r="202" spans="1:15" ht="12.75" customHeight="1">
      <c r="A202" s="30">
        <v>192</v>
      </c>
      <c r="B202" s="334" t="s">
        <v>388</v>
      </c>
      <c r="C202" s="320">
        <v>115.35</v>
      </c>
      <c r="D202" s="321">
        <v>116.64999999999999</v>
      </c>
      <c r="E202" s="321">
        <v>113.69999999999999</v>
      </c>
      <c r="F202" s="321">
        <v>112.05</v>
      </c>
      <c r="G202" s="321">
        <v>109.1</v>
      </c>
      <c r="H202" s="321">
        <v>118.29999999999998</v>
      </c>
      <c r="I202" s="321">
        <v>121.25</v>
      </c>
      <c r="J202" s="321">
        <v>122.89999999999998</v>
      </c>
      <c r="K202" s="320">
        <v>119.6</v>
      </c>
      <c r="L202" s="320">
        <v>115</v>
      </c>
      <c r="M202" s="320">
        <v>6.5180999999999996</v>
      </c>
      <c r="N202" s="1"/>
      <c r="O202" s="1"/>
    </row>
    <row r="203" spans="1:15" ht="12.75" customHeight="1">
      <c r="A203" s="30">
        <v>193</v>
      </c>
      <c r="B203" s="334" t="s">
        <v>118</v>
      </c>
      <c r="C203" s="320">
        <v>2506.65</v>
      </c>
      <c r="D203" s="321">
        <v>2516.6999999999998</v>
      </c>
      <c r="E203" s="321">
        <v>2481.3999999999996</v>
      </c>
      <c r="F203" s="321">
        <v>2456.1499999999996</v>
      </c>
      <c r="G203" s="321">
        <v>2420.8499999999995</v>
      </c>
      <c r="H203" s="321">
        <v>2541.9499999999998</v>
      </c>
      <c r="I203" s="321">
        <v>2577.25</v>
      </c>
      <c r="J203" s="321">
        <v>2602.5</v>
      </c>
      <c r="K203" s="320">
        <v>2552</v>
      </c>
      <c r="L203" s="320">
        <v>2491.4499999999998</v>
      </c>
      <c r="M203" s="320">
        <v>8.3992000000000004</v>
      </c>
      <c r="N203" s="1"/>
      <c r="O203" s="1"/>
    </row>
    <row r="204" spans="1:15" ht="12.75" customHeight="1">
      <c r="A204" s="30">
        <v>194</v>
      </c>
      <c r="B204" s="334" t="s">
        <v>384</v>
      </c>
      <c r="C204" s="320">
        <v>74.2</v>
      </c>
      <c r="D204" s="321">
        <v>75.083333333333329</v>
      </c>
      <c r="E204" s="321">
        <v>72.86666666666666</v>
      </c>
      <c r="F204" s="321">
        <v>71.533333333333331</v>
      </c>
      <c r="G204" s="321">
        <v>69.316666666666663</v>
      </c>
      <c r="H204" s="321">
        <v>76.416666666666657</v>
      </c>
      <c r="I204" s="321">
        <v>78.633333333333326</v>
      </c>
      <c r="J204" s="321">
        <v>79.966666666666654</v>
      </c>
      <c r="K204" s="320">
        <v>77.3</v>
      </c>
      <c r="L204" s="320">
        <v>73.75</v>
      </c>
      <c r="M204" s="320">
        <v>74.219059999999999</v>
      </c>
      <c r="N204" s="1"/>
      <c r="O204" s="1"/>
    </row>
    <row r="205" spans="1:15" ht="12.75" customHeight="1">
      <c r="A205" s="30">
        <v>195</v>
      </c>
      <c r="B205" s="334" t="s">
        <v>831</v>
      </c>
      <c r="C205" s="320">
        <v>1023.55</v>
      </c>
      <c r="D205" s="321">
        <v>1037.2166666666667</v>
      </c>
      <c r="E205" s="321">
        <v>1006.4333333333334</v>
      </c>
      <c r="F205" s="321">
        <v>989.31666666666672</v>
      </c>
      <c r="G205" s="321">
        <v>958.53333333333342</v>
      </c>
      <c r="H205" s="321">
        <v>1054.3333333333335</v>
      </c>
      <c r="I205" s="321">
        <v>1085.1166666666668</v>
      </c>
      <c r="J205" s="321">
        <v>1102.2333333333333</v>
      </c>
      <c r="K205" s="320">
        <v>1068</v>
      </c>
      <c r="L205" s="320">
        <v>1020.1</v>
      </c>
      <c r="M205" s="320">
        <v>0.68661000000000005</v>
      </c>
      <c r="N205" s="1"/>
      <c r="O205" s="1"/>
    </row>
    <row r="206" spans="1:15" ht="12.75" customHeight="1">
      <c r="A206" s="30">
        <v>196</v>
      </c>
      <c r="B206" s="334" t="s">
        <v>820</v>
      </c>
      <c r="C206" s="320">
        <v>398</v>
      </c>
      <c r="D206" s="321">
        <v>398.43333333333334</v>
      </c>
      <c r="E206" s="321">
        <v>394.56666666666666</v>
      </c>
      <c r="F206" s="321">
        <v>391.13333333333333</v>
      </c>
      <c r="G206" s="321">
        <v>387.26666666666665</v>
      </c>
      <c r="H206" s="321">
        <v>401.86666666666667</v>
      </c>
      <c r="I206" s="321">
        <v>405.73333333333335</v>
      </c>
      <c r="J206" s="321">
        <v>409.16666666666669</v>
      </c>
      <c r="K206" s="320">
        <v>402.3</v>
      </c>
      <c r="L206" s="320">
        <v>395</v>
      </c>
      <c r="M206" s="320">
        <v>0.58279999999999998</v>
      </c>
      <c r="N206" s="1"/>
      <c r="O206" s="1"/>
    </row>
    <row r="207" spans="1:15" ht="12.75" customHeight="1">
      <c r="A207" s="30">
        <v>197</v>
      </c>
      <c r="B207" s="334" t="s">
        <v>120</v>
      </c>
      <c r="C207" s="320">
        <v>482.65</v>
      </c>
      <c r="D207" s="321">
        <v>486.56666666666666</v>
      </c>
      <c r="E207" s="321">
        <v>475.33333333333331</v>
      </c>
      <c r="F207" s="321">
        <v>468.01666666666665</v>
      </c>
      <c r="G207" s="321">
        <v>456.7833333333333</v>
      </c>
      <c r="H207" s="321">
        <v>493.88333333333333</v>
      </c>
      <c r="I207" s="321">
        <v>505.11666666666667</v>
      </c>
      <c r="J207" s="321">
        <v>512.43333333333339</v>
      </c>
      <c r="K207" s="320">
        <v>497.8</v>
      </c>
      <c r="L207" s="320">
        <v>479.25</v>
      </c>
      <c r="M207" s="320">
        <v>124.62169</v>
      </c>
      <c r="N207" s="1"/>
      <c r="O207" s="1"/>
    </row>
    <row r="208" spans="1:15" ht="12.75" customHeight="1">
      <c r="A208" s="30">
        <v>198</v>
      </c>
      <c r="B208" s="334" t="s">
        <v>389</v>
      </c>
      <c r="C208" s="320">
        <v>113.3</v>
      </c>
      <c r="D208" s="321">
        <v>113.88333333333333</v>
      </c>
      <c r="E208" s="321">
        <v>112.31666666666665</v>
      </c>
      <c r="F208" s="321">
        <v>111.33333333333333</v>
      </c>
      <c r="G208" s="321">
        <v>109.76666666666665</v>
      </c>
      <c r="H208" s="321">
        <v>114.86666666666665</v>
      </c>
      <c r="I208" s="321">
        <v>116.43333333333331</v>
      </c>
      <c r="J208" s="321">
        <v>117.41666666666664</v>
      </c>
      <c r="K208" s="320">
        <v>115.45</v>
      </c>
      <c r="L208" s="320">
        <v>112.9</v>
      </c>
      <c r="M208" s="320">
        <v>18.328309999999998</v>
      </c>
      <c r="N208" s="1"/>
      <c r="O208" s="1"/>
    </row>
    <row r="209" spans="1:15" ht="12.75" customHeight="1">
      <c r="A209" s="30">
        <v>199</v>
      </c>
      <c r="B209" s="334" t="s">
        <v>121</v>
      </c>
      <c r="C209" s="320">
        <v>270.3</v>
      </c>
      <c r="D209" s="321">
        <v>275.5</v>
      </c>
      <c r="E209" s="321">
        <v>264.8</v>
      </c>
      <c r="F209" s="321">
        <v>259.3</v>
      </c>
      <c r="G209" s="321">
        <v>248.60000000000002</v>
      </c>
      <c r="H209" s="321">
        <v>281</v>
      </c>
      <c r="I209" s="321">
        <v>291.70000000000005</v>
      </c>
      <c r="J209" s="321">
        <v>297.2</v>
      </c>
      <c r="K209" s="320">
        <v>286.2</v>
      </c>
      <c r="L209" s="320">
        <v>270</v>
      </c>
      <c r="M209" s="320">
        <v>47.43909</v>
      </c>
      <c r="N209" s="1"/>
      <c r="O209" s="1"/>
    </row>
    <row r="210" spans="1:15" ht="12.75" customHeight="1">
      <c r="A210" s="30">
        <v>200</v>
      </c>
      <c r="B210" s="334" t="s">
        <v>122</v>
      </c>
      <c r="C210" s="320">
        <v>2234.85</v>
      </c>
      <c r="D210" s="321">
        <v>2249.1333333333337</v>
      </c>
      <c r="E210" s="321">
        <v>2208.2666666666673</v>
      </c>
      <c r="F210" s="321">
        <v>2181.6833333333338</v>
      </c>
      <c r="G210" s="321">
        <v>2140.8166666666675</v>
      </c>
      <c r="H210" s="321">
        <v>2275.7166666666672</v>
      </c>
      <c r="I210" s="321">
        <v>2316.583333333333</v>
      </c>
      <c r="J210" s="321">
        <v>2343.166666666667</v>
      </c>
      <c r="K210" s="320">
        <v>2290</v>
      </c>
      <c r="L210" s="320">
        <v>2222.5500000000002</v>
      </c>
      <c r="M210" s="320">
        <v>26.786919999999999</v>
      </c>
      <c r="N210" s="1"/>
      <c r="O210" s="1"/>
    </row>
    <row r="211" spans="1:15" ht="12.75" customHeight="1">
      <c r="A211" s="30">
        <v>201</v>
      </c>
      <c r="B211" s="334" t="s">
        <v>262</v>
      </c>
      <c r="C211" s="320">
        <v>321.89999999999998</v>
      </c>
      <c r="D211" s="321">
        <v>321.39999999999998</v>
      </c>
      <c r="E211" s="321">
        <v>318.09999999999997</v>
      </c>
      <c r="F211" s="321">
        <v>314.3</v>
      </c>
      <c r="G211" s="321">
        <v>311</v>
      </c>
      <c r="H211" s="321">
        <v>325.19999999999993</v>
      </c>
      <c r="I211" s="321">
        <v>328.49999999999989</v>
      </c>
      <c r="J211" s="321">
        <v>332.2999999999999</v>
      </c>
      <c r="K211" s="320">
        <v>324.7</v>
      </c>
      <c r="L211" s="320">
        <v>317.60000000000002</v>
      </c>
      <c r="M211" s="320">
        <v>8.3860499999999991</v>
      </c>
      <c r="N211" s="1"/>
      <c r="O211" s="1"/>
    </row>
    <row r="212" spans="1:15" ht="12.75" customHeight="1">
      <c r="A212" s="30">
        <v>202</v>
      </c>
      <c r="B212" s="334" t="s">
        <v>832</v>
      </c>
      <c r="C212" s="320">
        <v>702.4</v>
      </c>
      <c r="D212" s="321">
        <v>709.23333333333323</v>
      </c>
      <c r="E212" s="321">
        <v>683.71666666666647</v>
      </c>
      <c r="F212" s="321">
        <v>665.03333333333319</v>
      </c>
      <c r="G212" s="321">
        <v>639.51666666666642</v>
      </c>
      <c r="H212" s="321">
        <v>727.91666666666652</v>
      </c>
      <c r="I212" s="321">
        <v>753.43333333333317</v>
      </c>
      <c r="J212" s="321">
        <v>772.11666666666656</v>
      </c>
      <c r="K212" s="320">
        <v>734.75</v>
      </c>
      <c r="L212" s="320">
        <v>690.55</v>
      </c>
      <c r="M212" s="320">
        <v>0.37776999999999999</v>
      </c>
      <c r="N212" s="1"/>
      <c r="O212" s="1"/>
    </row>
    <row r="213" spans="1:15" ht="12.75" customHeight="1">
      <c r="A213" s="30">
        <v>203</v>
      </c>
      <c r="B213" s="334" t="s">
        <v>390</v>
      </c>
      <c r="C213" s="320">
        <v>40117.15</v>
      </c>
      <c r="D213" s="321">
        <v>40195.466666666667</v>
      </c>
      <c r="E213" s="321">
        <v>39391.733333333337</v>
      </c>
      <c r="F213" s="321">
        <v>38666.316666666673</v>
      </c>
      <c r="G213" s="321">
        <v>37862.583333333343</v>
      </c>
      <c r="H213" s="321">
        <v>40920.883333333331</v>
      </c>
      <c r="I213" s="321">
        <v>41724.616666666654</v>
      </c>
      <c r="J213" s="321">
        <v>42450.033333333326</v>
      </c>
      <c r="K213" s="320">
        <v>40999.199999999997</v>
      </c>
      <c r="L213" s="320">
        <v>39470.050000000003</v>
      </c>
      <c r="M213" s="320">
        <v>5.4399999999999997E-2</v>
      </c>
      <c r="N213" s="1"/>
      <c r="O213" s="1"/>
    </row>
    <row r="214" spans="1:15" ht="12.75" customHeight="1">
      <c r="A214" s="30">
        <v>204</v>
      </c>
      <c r="B214" s="334" t="s">
        <v>391</v>
      </c>
      <c r="C214" s="320">
        <v>35.25</v>
      </c>
      <c r="D214" s="321">
        <v>35.433333333333337</v>
      </c>
      <c r="E214" s="321">
        <v>34.716666666666676</v>
      </c>
      <c r="F214" s="321">
        <v>34.183333333333337</v>
      </c>
      <c r="G214" s="321">
        <v>33.466666666666676</v>
      </c>
      <c r="H214" s="321">
        <v>35.966666666666676</v>
      </c>
      <c r="I214" s="321">
        <v>36.683333333333344</v>
      </c>
      <c r="J214" s="321">
        <v>37.216666666666676</v>
      </c>
      <c r="K214" s="320">
        <v>36.15</v>
      </c>
      <c r="L214" s="320">
        <v>34.9</v>
      </c>
      <c r="M214" s="320">
        <v>16.900200000000002</v>
      </c>
      <c r="N214" s="1"/>
      <c r="O214" s="1"/>
    </row>
    <row r="215" spans="1:15" ht="12.75" customHeight="1">
      <c r="A215" s="30">
        <v>205</v>
      </c>
      <c r="B215" s="334" t="s">
        <v>403</v>
      </c>
      <c r="C215" s="320">
        <v>89.3</v>
      </c>
      <c r="D215" s="321">
        <v>90.2</v>
      </c>
      <c r="E215" s="321">
        <v>87.600000000000009</v>
      </c>
      <c r="F215" s="321">
        <v>85.9</v>
      </c>
      <c r="G215" s="321">
        <v>83.300000000000011</v>
      </c>
      <c r="H215" s="321">
        <v>91.9</v>
      </c>
      <c r="I215" s="321">
        <v>94.5</v>
      </c>
      <c r="J215" s="321">
        <v>96.2</v>
      </c>
      <c r="K215" s="320">
        <v>92.8</v>
      </c>
      <c r="L215" s="320">
        <v>88.5</v>
      </c>
      <c r="M215" s="320">
        <v>79.534239999999997</v>
      </c>
      <c r="N215" s="1"/>
      <c r="O215" s="1"/>
    </row>
    <row r="216" spans="1:15" ht="12.75" customHeight="1">
      <c r="A216" s="30">
        <v>206</v>
      </c>
      <c r="B216" s="334" t="s">
        <v>123</v>
      </c>
      <c r="C216" s="320">
        <v>153.6</v>
      </c>
      <c r="D216" s="321">
        <v>155.83333333333334</v>
      </c>
      <c r="E216" s="321">
        <v>150.76666666666668</v>
      </c>
      <c r="F216" s="321">
        <v>147.93333333333334</v>
      </c>
      <c r="G216" s="321">
        <v>142.86666666666667</v>
      </c>
      <c r="H216" s="321">
        <v>158.66666666666669</v>
      </c>
      <c r="I216" s="321">
        <v>163.73333333333335</v>
      </c>
      <c r="J216" s="321">
        <v>166.56666666666669</v>
      </c>
      <c r="K216" s="320">
        <v>160.9</v>
      </c>
      <c r="L216" s="320">
        <v>153</v>
      </c>
      <c r="M216" s="320">
        <v>86.486940000000004</v>
      </c>
      <c r="N216" s="1"/>
      <c r="O216" s="1"/>
    </row>
    <row r="217" spans="1:15" ht="12.75" customHeight="1">
      <c r="A217" s="30">
        <v>207</v>
      </c>
      <c r="B217" s="334" t="s">
        <v>124</v>
      </c>
      <c r="C217" s="320">
        <v>743.3</v>
      </c>
      <c r="D217" s="321">
        <v>747.7833333333333</v>
      </c>
      <c r="E217" s="321">
        <v>735.61666666666656</v>
      </c>
      <c r="F217" s="321">
        <v>727.93333333333328</v>
      </c>
      <c r="G217" s="321">
        <v>715.76666666666654</v>
      </c>
      <c r="H217" s="321">
        <v>755.46666666666658</v>
      </c>
      <c r="I217" s="321">
        <v>767.63333333333333</v>
      </c>
      <c r="J217" s="321">
        <v>775.31666666666661</v>
      </c>
      <c r="K217" s="320">
        <v>759.95</v>
      </c>
      <c r="L217" s="320">
        <v>740.1</v>
      </c>
      <c r="M217" s="320">
        <v>195.60317000000001</v>
      </c>
      <c r="N217" s="1"/>
      <c r="O217" s="1"/>
    </row>
    <row r="218" spans="1:15" ht="12.75" customHeight="1">
      <c r="A218" s="30">
        <v>208</v>
      </c>
      <c r="B218" s="334" t="s">
        <v>125</v>
      </c>
      <c r="C218" s="320">
        <v>1280.2</v>
      </c>
      <c r="D218" s="321">
        <v>1299.3833333333334</v>
      </c>
      <c r="E218" s="321">
        <v>1255.8666666666668</v>
      </c>
      <c r="F218" s="321">
        <v>1231.5333333333333</v>
      </c>
      <c r="G218" s="321">
        <v>1188.0166666666667</v>
      </c>
      <c r="H218" s="321">
        <v>1323.7166666666669</v>
      </c>
      <c r="I218" s="321">
        <v>1367.2333333333338</v>
      </c>
      <c r="J218" s="321">
        <v>1391.5666666666671</v>
      </c>
      <c r="K218" s="320">
        <v>1342.9</v>
      </c>
      <c r="L218" s="320">
        <v>1275.05</v>
      </c>
      <c r="M218" s="320">
        <v>10.65203</v>
      </c>
      <c r="N218" s="1"/>
      <c r="O218" s="1"/>
    </row>
    <row r="219" spans="1:15" ht="12.75" customHeight="1">
      <c r="A219" s="30">
        <v>209</v>
      </c>
      <c r="B219" s="334" t="s">
        <v>126</v>
      </c>
      <c r="C219" s="320">
        <v>525.75</v>
      </c>
      <c r="D219" s="321">
        <v>528.88333333333333</v>
      </c>
      <c r="E219" s="321">
        <v>519.76666666666665</v>
      </c>
      <c r="F219" s="321">
        <v>513.7833333333333</v>
      </c>
      <c r="G219" s="321">
        <v>504.66666666666663</v>
      </c>
      <c r="H219" s="321">
        <v>534.86666666666667</v>
      </c>
      <c r="I219" s="321">
        <v>543.98333333333323</v>
      </c>
      <c r="J219" s="321">
        <v>549.9666666666667</v>
      </c>
      <c r="K219" s="320">
        <v>538</v>
      </c>
      <c r="L219" s="320">
        <v>522.9</v>
      </c>
      <c r="M219" s="320">
        <v>13.8193</v>
      </c>
      <c r="N219" s="1"/>
      <c r="O219" s="1"/>
    </row>
    <row r="220" spans="1:15" ht="12.75" customHeight="1">
      <c r="A220" s="30">
        <v>210</v>
      </c>
      <c r="B220" s="334" t="s">
        <v>407</v>
      </c>
      <c r="C220" s="320">
        <v>155.9</v>
      </c>
      <c r="D220" s="321">
        <v>157.03333333333333</v>
      </c>
      <c r="E220" s="321">
        <v>153.86666666666667</v>
      </c>
      <c r="F220" s="321">
        <v>151.83333333333334</v>
      </c>
      <c r="G220" s="321">
        <v>148.66666666666669</v>
      </c>
      <c r="H220" s="321">
        <v>159.06666666666666</v>
      </c>
      <c r="I220" s="321">
        <v>162.23333333333335</v>
      </c>
      <c r="J220" s="321">
        <v>164.26666666666665</v>
      </c>
      <c r="K220" s="320">
        <v>160.19999999999999</v>
      </c>
      <c r="L220" s="320">
        <v>155</v>
      </c>
      <c r="M220" s="320">
        <v>3.0493000000000001</v>
      </c>
      <c r="N220" s="1"/>
      <c r="O220" s="1"/>
    </row>
    <row r="221" spans="1:15" ht="12.75" customHeight="1">
      <c r="A221" s="30">
        <v>211</v>
      </c>
      <c r="B221" s="334" t="s">
        <v>393</v>
      </c>
      <c r="C221" s="320">
        <v>45.3</v>
      </c>
      <c r="D221" s="321">
        <v>45.666666666666664</v>
      </c>
      <c r="E221" s="321">
        <v>44.733333333333327</v>
      </c>
      <c r="F221" s="321">
        <v>44.166666666666664</v>
      </c>
      <c r="G221" s="321">
        <v>43.233333333333327</v>
      </c>
      <c r="H221" s="321">
        <v>46.233333333333327</v>
      </c>
      <c r="I221" s="321">
        <v>47.166666666666664</v>
      </c>
      <c r="J221" s="321">
        <v>47.733333333333327</v>
      </c>
      <c r="K221" s="320">
        <v>46.6</v>
      </c>
      <c r="L221" s="320">
        <v>45.1</v>
      </c>
      <c r="M221" s="320">
        <v>45.63664</v>
      </c>
      <c r="N221" s="1"/>
      <c r="O221" s="1"/>
    </row>
    <row r="222" spans="1:15" ht="12.75" customHeight="1">
      <c r="A222" s="30">
        <v>212</v>
      </c>
      <c r="B222" s="334" t="s">
        <v>127</v>
      </c>
      <c r="C222" s="320">
        <v>9.5</v>
      </c>
      <c r="D222" s="321">
        <v>9.5666666666666664</v>
      </c>
      <c r="E222" s="321">
        <v>9.3833333333333329</v>
      </c>
      <c r="F222" s="321">
        <v>9.2666666666666657</v>
      </c>
      <c r="G222" s="321">
        <v>9.0833333333333321</v>
      </c>
      <c r="H222" s="321">
        <v>9.6833333333333336</v>
      </c>
      <c r="I222" s="321">
        <v>9.8666666666666671</v>
      </c>
      <c r="J222" s="321">
        <v>9.9833333333333343</v>
      </c>
      <c r="K222" s="320">
        <v>9.75</v>
      </c>
      <c r="L222" s="320">
        <v>9.4499999999999993</v>
      </c>
      <c r="M222" s="320">
        <v>902.89427999999998</v>
      </c>
      <c r="N222" s="1"/>
      <c r="O222" s="1"/>
    </row>
    <row r="223" spans="1:15" ht="12.75" customHeight="1">
      <c r="A223" s="30">
        <v>213</v>
      </c>
      <c r="B223" s="334" t="s">
        <v>394</v>
      </c>
      <c r="C223" s="320">
        <v>57.1</v>
      </c>
      <c r="D223" s="321">
        <v>57.383333333333326</v>
      </c>
      <c r="E223" s="321">
        <v>56.266666666666652</v>
      </c>
      <c r="F223" s="321">
        <v>55.433333333333323</v>
      </c>
      <c r="G223" s="321">
        <v>54.316666666666649</v>
      </c>
      <c r="H223" s="321">
        <v>58.216666666666654</v>
      </c>
      <c r="I223" s="321">
        <v>59.333333333333329</v>
      </c>
      <c r="J223" s="321">
        <v>60.166666666666657</v>
      </c>
      <c r="K223" s="320">
        <v>58.5</v>
      </c>
      <c r="L223" s="320">
        <v>56.55</v>
      </c>
      <c r="M223" s="320">
        <v>41.790790000000001</v>
      </c>
      <c r="N223" s="1"/>
      <c r="O223" s="1"/>
    </row>
    <row r="224" spans="1:15" ht="12.75" customHeight="1">
      <c r="A224" s="30">
        <v>214</v>
      </c>
      <c r="B224" s="334" t="s">
        <v>128</v>
      </c>
      <c r="C224" s="320">
        <v>39.5</v>
      </c>
      <c r="D224" s="321">
        <v>39.766666666666666</v>
      </c>
      <c r="E224" s="321">
        <v>39.033333333333331</v>
      </c>
      <c r="F224" s="321">
        <v>38.566666666666663</v>
      </c>
      <c r="G224" s="321">
        <v>37.833333333333329</v>
      </c>
      <c r="H224" s="321">
        <v>40.233333333333334</v>
      </c>
      <c r="I224" s="321">
        <v>40.966666666666669</v>
      </c>
      <c r="J224" s="321">
        <v>41.433333333333337</v>
      </c>
      <c r="K224" s="320">
        <v>40.5</v>
      </c>
      <c r="L224" s="320">
        <v>39.299999999999997</v>
      </c>
      <c r="M224" s="320">
        <v>246.04132999999999</v>
      </c>
      <c r="N224" s="1"/>
      <c r="O224" s="1"/>
    </row>
    <row r="225" spans="1:15" ht="12.75" customHeight="1">
      <c r="A225" s="30">
        <v>215</v>
      </c>
      <c r="B225" s="334" t="s">
        <v>405</v>
      </c>
      <c r="C225" s="320">
        <v>214.55</v>
      </c>
      <c r="D225" s="321">
        <v>214.33333333333334</v>
      </c>
      <c r="E225" s="321">
        <v>211.2166666666667</v>
      </c>
      <c r="F225" s="321">
        <v>207.88333333333335</v>
      </c>
      <c r="G225" s="321">
        <v>204.76666666666671</v>
      </c>
      <c r="H225" s="321">
        <v>217.66666666666669</v>
      </c>
      <c r="I225" s="321">
        <v>220.7833333333333</v>
      </c>
      <c r="J225" s="321">
        <v>224.11666666666667</v>
      </c>
      <c r="K225" s="320">
        <v>217.45</v>
      </c>
      <c r="L225" s="320">
        <v>211</v>
      </c>
      <c r="M225" s="320">
        <v>198.05664999999999</v>
      </c>
      <c r="N225" s="1"/>
      <c r="O225" s="1"/>
    </row>
    <row r="226" spans="1:15" ht="12.75" customHeight="1">
      <c r="A226" s="30">
        <v>216</v>
      </c>
      <c r="B226" s="334" t="s">
        <v>395</v>
      </c>
      <c r="C226" s="320">
        <v>961.55</v>
      </c>
      <c r="D226" s="321">
        <v>975.48333333333323</v>
      </c>
      <c r="E226" s="321">
        <v>931.06666666666649</v>
      </c>
      <c r="F226" s="321">
        <v>900.58333333333326</v>
      </c>
      <c r="G226" s="321">
        <v>856.16666666666652</v>
      </c>
      <c r="H226" s="321">
        <v>1005.9666666666665</v>
      </c>
      <c r="I226" s="321">
        <v>1050.3833333333332</v>
      </c>
      <c r="J226" s="321">
        <v>1080.8666666666663</v>
      </c>
      <c r="K226" s="320">
        <v>1019.9</v>
      </c>
      <c r="L226" s="320">
        <v>945</v>
      </c>
      <c r="M226" s="320">
        <v>1.7522599999999999</v>
      </c>
      <c r="N226" s="1"/>
      <c r="O226" s="1"/>
    </row>
    <row r="227" spans="1:15" ht="12.75" customHeight="1">
      <c r="A227" s="30">
        <v>217</v>
      </c>
      <c r="B227" s="334" t="s">
        <v>129</v>
      </c>
      <c r="C227" s="320">
        <v>352.4</v>
      </c>
      <c r="D227" s="321">
        <v>357.64999999999992</v>
      </c>
      <c r="E227" s="321">
        <v>345.89999999999986</v>
      </c>
      <c r="F227" s="321">
        <v>339.39999999999992</v>
      </c>
      <c r="G227" s="321">
        <v>327.64999999999986</v>
      </c>
      <c r="H227" s="321">
        <v>364.14999999999986</v>
      </c>
      <c r="I227" s="321">
        <v>375.9</v>
      </c>
      <c r="J227" s="321">
        <v>382.39999999999986</v>
      </c>
      <c r="K227" s="320">
        <v>369.4</v>
      </c>
      <c r="L227" s="320">
        <v>351.15</v>
      </c>
      <c r="M227" s="320">
        <v>55.735509999999998</v>
      </c>
      <c r="N227" s="1"/>
      <c r="O227" s="1"/>
    </row>
    <row r="228" spans="1:15" ht="12.75" customHeight="1">
      <c r="A228" s="30">
        <v>218</v>
      </c>
      <c r="B228" s="334" t="s">
        <v>396</v>
      </c>
      <c r="C228" s="320">
        <v>347.05</v>
      </c>
      <c r="D228" s="321">
        <v>354.01666666666665</v>
      </c>
      <c r="E228" s="321">
        <v>332.0333333333333</v>
      </c>
      <c r="F228" s="321">
        <v>317.01666666666665</v>
      </c>
      <c r="G228" s="321">
        <v>295.0333333333333</v>
      </c>
      <c r="H228" s="321">
        <v>369.0333333333333</v>
      </c>
      <c r="I228" s="321">
        <v>391.01666666666665</v>
      </c>
      <c r="J228" s="321">
        <v>406.0333333333333</v>
      </c>
      <c r="K228" s="320">
        <v>376</v>
      </c>
      <c r="L228" s="320">
        <v>339</v>
      </c>
      <c r="M228" s="320">
        <v>23.671019999999999</v>
      </c>
      <c r="N228" s="1"/>
      <c r="O228" s="1"/>
    </row>
    <row r="229" spans="1:15" ht="12.75" customHeight="1">
      <c r="A229" s="30">
        <v>219</v>
      </c>
      <c r="B229" s="334" t="s">
        <v>397</v>
      </c>
      <c r="C229" s="320">
        <v>1721.15</v>
      </c>
      <c r="D229" s="321">
        <v>1723.6833333333334</v>
      </c>
      <c r="E229" s="321">
        <v>1687.4666666666667</v>
      </c>
      <c r="F229" s="321">
        <v>1653.7833333333333</v>
      </c>
      <c r="G229" s="321">
        <v>1617.5666666666666</v>
      </c>
      <c r="H229" s="321">
        <v>1757.3666666666668</v>
      </c>
      <c r="I229" s="321">
        <v>1793.5833333333335</v>
      </c>
      <c r="J229" s="321">
        <v>1827.2666666666669</v>
      </c>
      <c r="K229" s="320">
        <v>1759.9</v>
      </c>
      <c r="L229" s="320">
        <v>1690</v>
      </c>
      <c r="M229" s="320">
        <v>0.38338</v>
      </c>
      <c r="N229" s="1"/>
      <c r="O229" s="1"/>
    </row>
    <row r="230" spans="1:15" ht="12.75" customHeight="1">
      <c r="A230" s="30">
        <v>220</v>
      </c>
      <c r="B230" s="334" t="s">
        <v>130</v>
      </c>
      <c r="C230" s="320">
        <v>256.5</v>
      </c>
      <c r="D230" s="321">
        <v>254.61666666666665</v>
      </c>
      <c r="E230" s="321">
        <v>248.93333333333328</v>
      </c>
      <c r="F230" s="321">
        <v>241.36666666666665</v>
      </c>
      <c r="G230" s="321">
        <v>235.68333333333328</v>
      </c>
      <c r="H230" s="321">
        <v>262.18333333333328</v>
      </c>
      <c r="I230" s="321">
        <v>267.86666666666662</v>
      </c>
      <c r="J230" s="321">
        <v>275.43333333333328</v>
      </c>
      <c r="K230" s="320">
        <v>260.3</v>
      </c>
      <c r="L230" s="320">
        <v>247.05</v>
      </c>
      <c r="M230" s="320">
        <v>174.84271000000001</v>
      </c>
      <c r="N230" s="1"/>
      <c r="O230" s="1"/>
    </row>
    <row r="231" spans="1:15" ht="12.75" customHeight="1">
      <c r="A231" s="30">
        <v>221</v>
      </c>
      <c r="B231" s="334" t="s">
        <v>402</v>
      </c>
      <c r="C231" s="320">
        <v>206.8</v>
      </c>
      <c r="D231" s="321">
        <v>208.41666666666666</v>
      </c>
      <c r="E231" s="321">
        <v>204.18333333333331</v>
      </c>
      <c r="F231" s="321">
        <v>201.56666666666666</v>
      </c>
      <c r="G231" s="321">
        <v>197.33333333333331</v>
      </c>
      <c r="H231" s="321">
        <v>211.0333333333333</v>
      </c>
      <c r="I231" s="321">
        <v>215.26666666666665</v>
      </c>
      <c r="J231" s="321">
        <v>217.8833333333333</v>
      </c>
      <c r="K231" s="320">
        <v>212.65</v>
      </c>
      <c r="L231" s="320">
        <v>205.8</v>
      </c>
      <c r="M231" s="320">
        <v>15.26731</v>
      </c>
      <c r="N231" s="1"/>
      <c r="O231" s="1"/>
    </row>
    <row r="232" spans="1:15" ht="12.75" customHeight="1">
      <c r="A232" s="30">
        <v>222</v>
      </c>
      <c r="B232" s="334" t="s">
        <v>264</v>
      </c>
      <c r="C232" s="320">
        <v>4914.75</v>
      </c>
      <c r="D232" s="321">
        <v>4866.1166666666668</v>
      </c>
      <c r="E232" s="321">
        <v>4688.2333333333336</v>
      </c>
      <c r="F232" s="321">
        <v>4461.7166666666672</v>
      </c>
      <c r="G232" s="321">
        <v>4283.8333333333339</v>
      </c>
      <c r="H232" s="321">
        <v>5092.6333333333332</v>
      </c>
      <c r="I232" s="321">
        <v>5270.5166666666664</v>
      </c>
      <c r="J232" s="321">
        <v>5497.0333333333328</v>
      </c>
      <c r="K232" s="320">
        <v>5044</v>
      </c>
      <c r="L232" s="320">
        <v>4639.6000000000004</v>
      </c>
      <c r="M232" s="320">
        <v>6.5781200000000002</v>
      </c>
      <c r="N232" s="1"/>
      <c r="O232" s="1"/>
    </row>
    <row r="233" spans="1:15" ht="12.75" customHeight="1">
      <c r="A233" s="30">
        <v>223</v>
      </c>
      <c r="B233" s="334" t="s">
        <v>404</v>
      </c>
      <c r="C233" s="320">
        <v>163.5</v>
      </c>
      <c r="D233" s="321">
        <v>163.11666666666667</v>
      </c>
      <c r="E233" s="321">
        <v>161.53333333333336</v>
      </c>
      <c r="F233" s="321">
        <v>159.56666666666669</v>
      </c>
      <c r="G233" s="321">
        <v>157.98333333333338</v>
      </c>
      <c r="H233" s="321">
        <v>165.08333333333334</v>
      </c>
      <c r="I233" s="321">
        <v>166.66666666666666</v>
      </c>
      <c r="J233" s="321">
        <v>168.63333333333333</v>
      </c>
      <c r="K233" s="320">
        <v>164.7</v>
      </c>
      <c r="L233" s="320">
        <v>161.15</v>
      </c>
      <c r="M233" s="320">
        <v>12.801629999999999</v>
      </c>
      <c r="N233" s="1"/>
      <c r="O233" s="1"/>
    </row>
    <row r="234" spans="1:15" ht="12.75" customHeight="1">
      <c r="A234" s="30">
        <v>224</v>
      </c>
      <c r="B234" s="334" t="s">
        <v>131</v>
      </c>
      <c r="C234" s="320">
        <v>1858.1</v>
      </c>
      <c r="D234" s="321">
        <v>1864.8666666666668</v>
      </c>
      <c r="E234" s="321">
        <v>1844.7333333333336</v>
      </c>
      <c r="F234" s="321">
        <v>1831.3666666666668</v>
      </c>
      <c r="G234" s="321">
        <v>1811.2333333333336</v>
      </c>
      <c r="H234" s="321">
        <v>1878.2333333333336</v>
      </c>
      <c r="I234" s="321">
        <v>1898.3666666666668</v>
      </c>
      <c r="J234" s="321">
        <v>1911.7333333333336</v>
      </c>
      <c r="K234" s="320">
        <v>1885</v>
      </c>
      <c r="L234" s="320">
        <v>1851.5</v>
      </c>
      <c r="M234" s="320">
        <v>4.08066</v>
      </c>
      <c r="N234" s="1"/>
      <c r="O234" s="1"/>
    </row>
    <row r="235" spans="1:15" ht="12.75" customHeight="1">
      <c r="A235" s="30">
        <v>225</v>
      </c>
      <c r="B235" s="334" t="s">
        <v>833</v>
      </c>
      <c r="C235" s="320">
        <v>1556</v>
      </c>
      <c r="D235" s="321">
        <v>1564.9666666666665</v>
      </c>
      <c r="E235" s="321">
        <v>1541.0333333333328</v>
      </c>
      <c r="F235" s="321">
        <v>1526.0666666666664</v>
      </c>
      <c r="G235" s="321">
        <v>1502.1333333333328</v>
      </c>
      <c r="H235" s="321">
        <v>1579.9333333333329</v>
      </c>
      <c r="I235" s="321">
        <v>1603.8666666666668</v>
      </c>
      <c r="J235" s="321">
        <v>1618.833333333333</v>
      </c>
      <c r="K235" s="320">
        <v>1588.9</v>
      </c>
      <c r="L235" s="320">
        <v>1550</v>
      </c>
      <c r="M235" s="320">
        <v>0.14230999999999999</v>
      </c>
      <c r="N235" s="1"/>
      <c r="O235" s="1"/>
    </row>
    <row r="236" spans="1:15" ht="12.75" customHeight="1">
      <c r="A236" s="30">
        <v>226</v>
      </c>
      <c r="B236" s="334" t="s">
        <v>408</v>
      </c>
      <c r="C236" s="320">
        <v>380.4</v>
      </c>
      <c r="D236" s="321">
        <v>382.7833333333333</v>
      </c>
      <c r="E236" s="321">
        <v>373.56666666666661</v>
      </c>
      <c r="F236" s="321">
        <v>366.73333333333329</v>
      </c>
      <c r="G236" s="321">
        <v>357.51666666666659</v>
      </c>
      <c r="H236" s="321">
        <v>389.61666666666662</v>
      </c>
      <c r="I236" s="321">
        <v>398.83333333333331</v>
      </c>
      <c r="J236" s="321">
        <v>405.66666666666663</v>
      </c>
      <c r="K236" s="320">
        <v>392</v>
      </c>
      <c r="L236" s="320">
        <v>375.95</v>
      </c>
      <c r="M236" s="320">
        <v>0.42621999999999999</v>
      </c>
      <c r="N236" s="1"/>
      <c r="O236" s="1"/>
    </row>
    <row r="237" spans="1:15" ht="12.75" customHeight="1">
      <c r="A237" s="30">
        <v>227</v>
      </c>
      <c r="B237" s="334" t="s">
        <v>132</v>
      </c>
      <c r="C237" s="320">
        <v>978.55</v>
      </c>
      <c r="D237" s="321">
        <v>987.75</v>
      </c>
      <c r="E237" s="321">
        <v>966</v>
      </c>
      <c r="F237" s="321">
        <v>953.45</v>
      </c>
      <c r="G237" s="321">
        <v>931.7</v>
      </c>
      <c r="H237" s="321">
        <v>1000.3</v>
      </c>
      <c r="I237" s="321">
        <v>1022.05</v>
      </c>
      <c r="J237" s="321">
        <v>1034.5999999999999</v>
      </c>
      <c r="K237" s="320">
        <v>1009.5</v>
      </c>
      <c r="L237" s="320">
        <v>975.2</v>
      </c>
      <c r="M237" s="320">
        <v>34.764420000000001</v>
      </c>
      <c r="N237" s="1"/>
      <c r="O237" s="1"/>
    </row>
    <row r="238" spans="1:15" ht="12.75" customHeight="1">
      <c r="A238" s="30">
        <v>228</v>
      </c>
      <c r="B238" s="334" t="s">
        <v>133</v>
      </c>
      <c r="C238" s="320">
        <v>209</v>
      </c>
      <c r="D238" s="321">
        <v>210.88333333333333</v>
      </c>
      <c r="E238" s="321">
        <v>206.56666666666666</v>
      </c>
      <c r="F238" s="321">
        <v>204.13333333333333</v>
      </c>
      <c r="G238" s="321">
        <v>199.81666666666666</v>
      </c>
      <c r="H238" s="321">
        <v>213.31666666666666</v>
      </c>
      <c r="I238" s="321">
        <v>217.63333333333333</v>
      </c>
      <c r="J238" s="321">
        <v>220.06666666666666</v>
      </c>
      <c r="K238" s="320">
        <v>215.2</v>
      </c>
      <c r="L238" s="320">
        <v>208.45</v>
      </c>
      <c r="M238" s="320">
        <v>39.582320000000003</v>
      </c>
      <c r="N238" s="1"/>
      <c r="O238" s="1"/>
    </row>
    <row r="239" spans="1:15" ht="12.75" customHeight="1">
      <c r="A239" s="30">
        <v>229</v>
      </c>
      <c r="B239" s="334" t="s">
        <v>409</v>
      </c>
      <c r="C239" s="320">
        <v>18.100000000000001</v>
      </c>
      <c r="D239" s="321">
        <v>18.133333333333336</v>
      </c>
      <c r="E239" s="321">
        <v>17.916666666666671</v>
      </c>
      <c r="F239" s="321">
        <v>17.733333333333334</v>
      </c>
      <c r="G239" s="321">
        <v>17.516666666666669</v>
      </c>
      <c r="H239" s="321">
        <v>18.316666666666674</v>
      </c>
      <c r="I239" s="321">
        <v>18.533333333333335</v>
      </c>
      <c r="J239" s="321">
        <v>18.716666666666676</v>
      </c>
      <c r="K239" s="320">
        <v>18.350000000000001</v>
      </c>
      <c r="L239" s="320">
        <v>17.95</v>
      </c>
      <c r="M239" s="320">
        <v>19.489270000000001</v>
      </c>
      <c r="N239" s="1"/>
      <c r="O239" s="1"/>
    </row>
    <row r="240" spans="1:15" ht="12.75" customHeight="1">
      <c r="A240" s="30">
        <v>230</v>
      </c>
      <c r="B240" s="334" t="s">
        <v>134</v>
      </c>
      <c r="C240" s="320">
        <v>1567.55</v>
      </c>
      <c r="D240" s="321">
        <v>1575.2166666666665</v>
      </c>
      <c r="E240" s="321">
        <v>1553.133333333333</v>
      </c>
      <c r="F240" s="321">
        <v>1538.7166666666665</v>
      </c>
      <c r="G240" s="321">
        <v>1516.633333333333</v>
      </c>
      <c r="H240" s="321">
        <v>1589.633333333333</v>
      </c>
      <c r="I240" s="321">
        <v>1611.7166666666665</v>
      </c>
      <c r="J240" s="321">
        <v>1626.133333333333</v>
      </c>
      <c r="K240" s="320">
        <v>1597.3</v>
      </c>
      <c r="L240" s="320">
        <v>1560.8</v>
      </c>
      <c r="M240" s="320">
        <v>98.313950000000006</v>
      </c>
      <c r="N240" s="1"/>
      <c r="O240" s="1"/>
    </row>
    <row r="241" spans="1:15" ht="12.75" customHeight="1">
      <c r="A241" s="30">
        <v>231</v>
      </c>
      <c r="B241" s="334" t="s">
        <v>410</v>
      </c>
      <c r="C241" s="320">
        <v>1701.5</v>
      </c>
      <c r="D241" s="321">
        <v>1707.4166666666667</v>
      </c>
      <c r="E241" s="321">
        <v>1681.9833333333336</v>
      </c>
      <c r="F241" s="321">
        <v>1662.4666666666669</v>
      </c>
      <c r="G241" s="321">
        <v>1637.0333333333338</v>
      </c>
      <c r="H241" s="321">
        <v>1726.9333333333334</v>
      </c>
      <c r="I241" s="321">
        <v>1752.3666666666663</v>
      </c>
      <c r="J241" s="321">
        <v>1771.8833333333332</v>
      </c>
      <c r="K241" s="320">
        <v>1732.85</v>
      </c>
      <c r="L241" s="320">
        <v>1687.9</v>
      </c>
      <c r="M241" s="320">
        <v>0.16869999999999999</v>
      </c>
      <c r="N241" s="1"/>
      <c r="O241" s="1"/>
    </row>
    <row r="242" spans="1:15" ht="12.75" customHeight="1">
      <c r="A242" s="30">
        <v>232</v>
      </c>
      <c r="B242" s="334" t="s">
        <v>411</v>
      </c>
      <c r="C242" s="320">
        <v>501.2</v>
      </c>
      <c r="D242" s="321">
        <v>503.45</v>
      </c>
      <c r="E242" s="321">
        <v>495.15</v>
      </c>
      <c r="F242" s="321">
        <v>489.09999999999997</v>
      </c>
      <c r="G242" s="321">
        <v>480.79999999999995</v>
      </c>
      <c r="H242" s="321">
        <v>509.5</v>
      </c>
      <c r="I242" s="321">
        <v>517.80000000000007</v>
      </c>
      <c r="J242" s="321">
        <v>523.85</v>
      </c>
      <c r="K242" s="320">
        <v>511.75</v>
      </c>
      <c r="L242" s="320">
        <v>497.4</v>
      </c>
      <c r="M242" s="320">
        <v>4.6501900000000003</v>
      </c>
      <c r="N242" s="1"/>
      <c r="O242" s="1"/>
    </row>
    <row r="243" spans="1:15" ht="12.75" customHeight="1">
      <c r="A243" s="30">
        <v>233</v>
      </c>
      <c r="B243" s="334" t="s">
        <v>412</v>
      </c>
      <c r="C243" s="320">
        <v>790.8</v>
      </c>
      <c r="D243" s="321">
        <v>799.56666666666661</v>
      </c>
      <c r="E243" s="321">
        <v>776.23333333333323</v>
      </c>
      <c r="F243" s="321">
        <v>761.66666666666663</v>
      </c>
      <c r="G243" s="321">
        <v>738.33333333333326</v>
      </c>
      <c r="H243" s="321">
        <v>814.13333333333321</v>
      </c>
      <c r="I243" s="321">
        <v>837.4666666666667</v>
      </c>
      <c r="J243" s="321">
        <v>852.03333333333319</v>
      </c>
      <c r="K243" s="320">
        <v>822.9</v>
      </c>
      <c r="L243" s="320">
        <v>785</v>
      </c>
      <c r="M243" s="320">
        <v>2.8955899999999999</v>
      </c>
      <c r="N243" s="1"/>
      <c r="O243" s="1"/>
    </row>
    <row r="244" spans="1:15" ht="12.75" customHeight="1">
      <c r="A244" s="30">
        <v>234</v>
      </c>
      <c r="B244" s="334" t="s">
        <v>406</v>
      </c>
      <c r="C244" s="320">
        <v>18.25</v>
      </c>
      <c r="D244" s="321">
        <v>18.283333333333331</v>
      </c>
      <c r="E244" s="321">
        <v>18.016666666666662</v>
      </c>
      <c r="F244" s="321">
        <v>17.783333333333331</v>
      </c>
      <c r="G244" s="321">
        <v>17.516666666666662</v>
      </c>
      <c r="H244" s="321">
        <v>18.516666666666662</v>
      </c>
      <c r="I244" s="321">
        <v>18.783333333333328</v>
      </c>
      <c r="J244" s="321">
        <v>19.016666666666662</v>
      </c>
      <c r="K244" s="320">
        <v>18.55</v>
      </c>
      <c r="L244" s="320">
        <v>18.05</v>
      </c>
      <c r="M244" s="320">
        <v>14.609780000000001</v>
      </c>
      <c r="N244" s="1"/>
      <c r="O244" s="1"/>
    </row>
    <row r="245" spans="1:15" ht="12.75" customHeight="1">
      <c r="A245" s="30">
        <v>235</v>
      </c>
      <c r="B245" s="334" t="s">
        <v>135</v>
      </c>
      <c r="C245" s="320">
        <v>126</v>
      </c>
      <c r="D245" s="321">
        <v>127.66666666666667</v>
      </c>
      <c r="E245" s="321">
        <v>123.93333333333334</v>
      </c>
      <c r="F245" s="321">
        <v>121.86666666666666</v>
      </c>
      <c r="G245" s="321">
        <v>118.13333333333333</v>
      </c>
      <c r="H245" s="321">
        <v>129.73333333333335</v>
      </c>
      <c r="I245" s="321">
        <v>133.46666666666667</v>
      </c>
      <c r="J245" s="321">
        <v>135.53333333333336</v>
      </c>
      <c r="K245" s="320">
        <v>131.4</v>
      </c>
      <c r="L245" s="320">
        <v>125.6</v>
      </c>
      <c r="M245" s="320">
        <v>86.755359999999996</v>
      </c>
      <c r="N245" s="1"/>
      <c r="O245" s="1"/>
    </row>
    <row r="246" spans="1:15" ht="12.75" customHeight="1">
      <c r="A246" s="30">
        <v>236</v>
      </c>
      <c r="B246" s="334" t="s">
        <v>398</v>
      </c>
      <c r="C246" s="320">
        <v>458</v>
      </c>
      <c r="D246" s="321">
        <v>462.75</v>
      </c>
      <c r="E246" s="321">
        <v>450.55</v>
      </c>
      <c r="F246" s="321">
        <v>443.1</v>
      </c>
      <c r="G246" s="321">
        <v>430.90000000000003</v>
      </c>
      <c r="H246" s="321">
        <v>470.2</v>
      </c>
      <c r="I246" s="321">
        <v>482.40000000000003</v>
      </c>
      <c r="J246" s="321">
        <v>489.84999999999997</v>
      </c>
      <c r="K246" s="320">
        <v>474.95</v>
      </c>
      <c r="L246" s="320">
        <v>455.3</v>
      </c>
      <c r="M246" s="320">
        <v>3.9877699999999998</v>
      </c>
      <c r="N246" s="1"/>
      <c r="O246" s="1"/>
    </row>
    <row r="247" spans="1:15" ht="12.75" customHeight="1">
      <c r="A247" s="30">
        <v>237</v>
      </c>
      <c r="B247" s="334" t="s">
        <v>265</v>
      </c>
      <c r="C247" s="320">
        <v>1011.75</v>
      </c>
      <c r="D247" s="321">
        <v>1017.6333333333333</v>
      </c>
      <c r="E247" s="321">
        <v>1000.7666666666667</v>
      </c>
      <c r="F247" s="321">
        <v>989.7833333333333</v>
      </c>
      <c r="G247" s="321">
        <v>972.91666666666663</v>
      </c>
      <c r="H247" s="321">
        <v>1028.6166666666668</v>
      </c>
      <c r="I247" s="321">
        <v>1045.4833333333331</v>
      </c>
      <c r="J247" s="321">
        <v>1056.4666666666667</v>
      </c>
      <c r="K247" s="320">
        <v>1034.5</v>
      </c>
      <c r="L247" s="320">
        <v>1006.65</v>
      </c>
      <c r="M247" s="320">
        <v>2.8694000000000002</v>
      </c>
      <c r="N247" s="1"/>
      <c r="O247" s="1"/>
    </row>
    <row r="248" spans="1:15" ht="12.75" customHeight="1">
      <c r="A248" s="30">
        <v>238</v>
      </c>
      <c r="B248" s="334" t="s">
        <v>399</v>
      </c>
      <c r="C248" s="320">
        <v>236.1</v>
      </c>
      <c r="D248" s="321">
        <v>238.33333333333334</v>
      </c>
      <c r="E248" s="321">
        <v>232.26666666666668</v>
      </c>
      <c r="F248" s="321">
        <v>228.43333333333334</v>
      </c>
      <c r="G248" s="321">
        <v>222.36666666666667</v>
      </c>
      <c r="H248" s="321">
        <v>242.16666666666669</v>
      </c>
      <c r="I248" s="321">
        <v>248.23333333333335</v>
      </c>
      <c r="J248" s="321">
        <v>252.06666666666669</v>
      </c>
      <c r="K248" s="320">
        <v>244.4</v>
      </c>
      <c r="L248" s="320">
        <v>234.5</v>
      </c>
      <c r="M248" s="320">
        <v>6.0745300000000002</v>
      </c>
      <c r="N248" s="1"/>
      <c r="O248" s="1"/>
    </row>
    <row r="249" spans="1:15" ht="12.75" customHeight="1">
      <c r="A249" s="30">
        <v>239</v>
      </c>
      <c r="B249" s="334" t="s">
        <v>400</v>
      </c>
      <c r="C249" s="320">
        <v>41.35</v>
      </c>
      <c r="D249" s="321">
        <v>41.516666666666666</v>
      </c>
      <c r="E249" s="321">
        <v>41.033333333333331</v>
      </c>
      <c r="F249" s="321">
        <v>40.716666666666669</v>
      </c>
      <c r="G249" s="321">
        <v>40.233333333333334</v>
      </c>
      <c r="H249" s="321">
        <v>41.833333333333329</v>
      </c>
      <c r="I249" s="321">
        <v>42.316666666666663</v>
      </c>
      <c r="J249" s="321">
        <v>42.633333333333326</v>
      </c>
      <c r="K249" s="320">
        <v>42</v>
      </c>
      <c r="L249" s="320">
        <v>41.2</v>
      </c>
      <c r="M249" s="320">
        <v>4.1703700000000001</v>
      </c>
      <c r="N249" s="1"/>
      <c r="O249" s="1"/>
    </row>
    <row r="250" spans="1:15" ht="12.75" customHeight="1">
      <c r="A250" s="30">
        <v>240</v>
      </c>
      <c r="B250" s="334" t="s">
        <v>136</v>
      </c>
      <c r="C250" s="320">
        <v>745.95</v>
      </c>
      <c r="D250" s="321">
        <v>752.5333333333333</v>
      </c>
      <c r="E250" s="321">
        <v>738.41666666666663</v>
      </c>
      <c r="F250" s="321">
        <v>730.88333333333333</v>
      </c>
      <c r="G250" s="321">
        <v>716.76666666666665</v>
      </c>
      <c r="H250" s="321">
        <v>760.06666666666661</v>
      </c>
      <c r="I250" s="321">
        <v>774.18333333333339</v>
      </c>
      <c r="J250" s="321">
        <v>781.71666666666658</v>
      </c>
      <c r="K250" s="320">
        <v>766.65</v>
      </c>
      <c r="L250" s="320">
        <v>745</v>
      </c>
      <c r="M250" s="320">
        <v>14.28538</v>
      </c>
      <c r="N250" s="1"/>
      <c r="O250" s="1"/>
    </row>
    <row r="251" spans="1:15" ht="12.75" customHeight="1">
      <c r="A251" s="30">
        <v>241</v>
      </c>
      <c r="B251" s="334" t="s">
        <v>826</v>
      </c>
      <c r="C251" s="320">
        <v>22.3</v>
      </c>
      <c r="D251" s="321">
        <v>22.383333333333336</v>
      </c>
      <c r="E251" s="321">
        <v>22.116666666666674</v>
      </c>
      <c r="F251" s="321">
        <v>21.933333333333337</v>
      </c>
      <c r="G251" s="321">
        <v>21.666666666666675</v>
      </c>
      <c r="H251" s="321">
        <v>22.566666666666674</v>
      </c>
      <c r="I251" s="321">
        <v>22.833333333333332</v>
      </c>
      <c r="J251" s="321">
        <v>23.016666666666673</v>
      </c>
      <c r="K251" s="320">
        <v>22.65</v>
      </c>
      <c r="L251" s="320">
        <v>22.2</v>
      </c>
      <c r="M251" s="320">
        <v>59.80303</v>
      </c>
      <c r="N251" s="1"/>
      <c r="O251" s="1"/>
    </row>
    <row r="252" spans="1:15" ht="12.75" customHeight="1">
      <c r="A252" s="30">
        <v>242</v>
      </c>
      <c r="B252" s="334" t="s">
        <v>263</v>
      </c>
      <c r="C252" s="320">
        <v>560.70000000000005</v>
      </c>
      <c r="D252" s="321">
        <v>569.0333333333333</v>
      </c>
      <c r="E252" s="321">
        <v>551.66666666666663</v>
      </c>
      <c r="F252" s="321">
        <v>542.63333333333333</v>
      </c>
      <c r="G252" s="321">
        <v>525.26666666666665</v>
      </c>
      <c r="H252" s="321">
        <v>578.06666666666661</v>
      </c>
      <c r="I252" s="321">
        <v>595.43333333333339</v>
      </c>
      <c r="J252" s="321">
        <v>604.46666666666658</v>
      </c>
      <c r="K252" s="320">
        <v>586.4</v>
      </c>
      <c r="L252" s="320">
        <v>560</v>
      </c>
      <c r="M252" s="320">
        <v>5.0148299999999999</v>
      </c>
      <c r="N252" s="1"/>
      <c r="O252" s="1"/>
    </row>
    <row r="253" spans="1:15" ht="12.75" customHeight="1">
      <c r="A253" s="30">
        <v>243</v>
      </c>
      <c r="B253" s="334" t="s">
        <v>137</v>
      </c>
      <c r="C253" s="320">
        <v>259.55</v>
      </c>
      <c r="D253" s="321">
        <v>260.34999999999997</v>
      </c>
      <c r="E253" s="321">
        <v>257.69999999999993</v>
      </c>
      <c r="F253" s="321">
        <v>255.84999999999997</v>
      </c>
      <c r="G253" s="321">
        <v>253.19999999999993</v>
      </c>
      <c r="H253" s="321">
        <v>262.19999999999993</v>
      </c>
      <c r="I253" s="321">
        <v>264.84999999999991</v>
      </c>
      <c r="J253" s="321">
        <v>266.69999999999993</v>
      </c>
      <c r="K253" s="320">
        <v>263</v>
      </c>
      <c r="L253" s="320">
        <v>258.5</v>
      </c>
      <c r="M253" s="320">
        <v>204.19904</v>
      </c>
      <c r="N253" s="1"/>
      <c r="O253" s="1"/>
    </row>
    <row r="254" spans="1:15" ht="12.75" customHeight="1">
      <c r="A254" s="30">
        <v>244</v>
      </c>
      <c r="B254" s="334" t="s">
        <v>401</v>
      </c>
      <c r="C254" s="320">
        <v>100.65</v>
      </c>
      <c r="D254" s="321">
        <v>101.55</v>
      </c>
      <c r="E254" s="321">
        <v>99.1</v>
      </c>
      <c r="F254" s="321">
        <v>97.55</v>
      </c>
      <c r="G254" s="321">
        <v>95.1</v>
      </c>
      <c r="H254" s="321">
        <v>103.1</v>
      </c>
      <c r="I254" s="321">
        <v>105.55000000000001</v>
      </c>
      <c r="J254" s="321">
        <v>107.1</v>
      </c>
      <c r="K254" s="320">
        <v>104</v>
      </c>
      <c r="L254" s="320">
        <v>100</v>
      </c>
      <c r="M254" s="320">
        <v>3.9458700000000002</v>
      </c>
      <c r="N254" s="1"/>
      <c r="O254" s="1"/>
    </row>
    <row r="255" spans="1:15" ht="12.75" customHeight="1">
      <c r="A255" s="30">
        <v>245</v>
      </c>
      <c r="B255" s="334" t="s">
        <v>419</v>
      </c>
      <c r="C255" s="320">
        <v>110.3</v>
      </c>
      <c r="D255" s="321">
        <v>111.35000000000001</v>
      </c>
      <c r="E255" s="321">
        <v>108.45000000000002</v>
      </c>
      <c r="F255" s="321">
        <v>106.60000000000001</v>
      </c>
      <c r="G255" s="321">
        <v>103.70000000000002</v>
      </c>
      <c r="H255" s="321">
        <v>113.20000000000002</v>
      </c>
      <c r="I255" s="321">
        <v>116.10000000000002</v>
      </c>
      <c r="J255" s="321">
        <v>117.95000000000002</v>
      </c>
      <c r="K255" s="320">
        <v>114.25</v>
      </c>
      <c r="L255" s="320">
        <v>109.5</v>
      </c>
      <c r="M255" s="320">
        <v>8.8639500000000009</v>
      </c>
      <c r="N255" s="1"/>
      <c r="O255" s="1"/>
    </row>
    <row r="256" spans="1:15" ht="12.75" customHeight="1">
      <c r="A256" s="30">
        <v>246</v>
      </c>
      <c r="B256" s="334" t="s">
        <v>413</v>
      </c>
      <c r="C256" s="320">
        <v>1718.9</v>
      </c>
      <c r="D256" s="321">
        <v>1718.7333333333333</v>
      </c>
      <c r="E256" s="321">
        <v>1668.1666666666667</v>
      </c>
      <c r="F256" s="321">
        <v>1617.4333333333334</v>
      </c>
      <c r="G256" s="321">
        <v>1566.8666666666668</v>
      </c>
      <c r="H256" s="321">
        <v>1769.4666666666667</v>
      </c>
      <c r="I256" s="321">
        <v>1820.0333333333333</v>
      </c>
      <c r="J256" s="321">
        <v>1870.7666666666667</v>
      </c>
      <c r="K256" s="320">
        <v>1769.3</v>
      </c>
      <c r="L256" s="320">
        <v>1668</v>
      </c>
      <c r="M256" s="320">
        <v>0.84164000000000005</v>
      </c>
      <c r="N256" s="1"/>
      <c r="O256" s="1"/>
    </row>
    <row r="257" spans="1:15" ht="12.75" customHeight="1">
      <c r="A257" s="30">
        <v>247</v>
      </c>
      <c r="B257" s="334" t="s">
        <v>423</v>
      </c>
      <c r="C257" s="320">
        <v>1967.55</v>
      </c>
      <c r="D257" s="321">
        <v>1975.4333333333334</v>
      </c>
      <c r="E257" s="321">
        <v>1943.3166666666668</v>
      </c>
      <c r="F257" s="321">
        <v>1919.0833333333335</v>
      </c>
      <c r="G257" s="321">
        <v>1886.9666666666669</v>
      </c>
      <c r="H257" s="321">
        <v>1999.6666666666667</v>
      </c>
      <c r="I257" s="321">
        <v>2031.7833333333335</v>
      </c>
      <c r="J257" s="321">
        <v>2056.0166666666664</v>
      </c>
      <c r="K257" s="320">
        <v>2007.55</v>
      </c>
      <c r="L257" s="320">
        <v>1951.2</v>
      </c>
      <c r="M257" s="320">
        <v>4.0329999999999998E-2</v>
      </c>
      <c r="N257" s="1"/>
      <c r="O257" s="1"/>
    </row>
    <row r="258" spans="1:15" ht="12.75" customHeight="1">
      <c r="A258" s="30">
        <v>248</v>
      </c>
      <c r="B258" s="334" t="s">
        <v>420</v>
      </c>
      <c r="C258" s="320">
        <v>92.35</v>
      </c>
      <c r="D258" s="321">
        <v>92.75</v>
      </c>
      <c r="E258" s="321">
        <v>91.5</v>
      </c>
      <c r="F258" s="321">
        <v>90.65</v>
      </c>
      <c r="G258" s="321">
        <v>89.4</v>
      </c>
      <c r="H258" s="321">
        <v>93.6</v>
      </c>
      <c r="I258" s="321">
        <v>94.85</v>
      </c>
      <c r="J258" s="321">
        <v>95.699999999999989</v>
      </c>
      <c r="K258" s="320">
        <v>94</v>
      </c>
      <c r="L258" s="320">
        <v>91.9</v>
      </c>
      <c r="M258" s="320">
        <v>6.2857200000000004</v>
      </c>
      <c r="N258" s="1"/>
      <c r="O258" s="1"/>
    </row>
    <row r="259" spans="1:15" ht="12.75" customHeight="1">
      <c r="A259" s="30">
        <v>249</v>
      </c>
      <c r="B259" s="334" t="s">
        <v>138</v>
      </c>
      <c r="C259" s="320">
        <v>540.04999999999995</v>
      </c>
      <c r="D259" s="321">
        <v>543.38333333333333</v>
      </c>
      <c r="E259" s="321">
        <v>534.81666666666661</v>
      </c>
      <c r="F259" s="321">
        <v>529.58333333333326</v>
      </c>
      <c r="G259" s="321">
        <v>521.01666666666654</v>
      </c>
      <c r="H259" s="321">
        <v>548.61666666666667</v>
      </c>
      <c r="I259" s="321">
        <v>557.18333333333351</v>
      </c>
      <c r="J259" s="321">
        <v>562.41666666666674</v>
      </c>
      <c r="K259" s="320">
        <v>551.95000000000005</v>
      </c>
      <c r="L259" s="320">
        <v>538.15</v>
      </c>
      <c r="M259" s="320">
        <v>44.270110000000003</v>
      </c>
      <c r="N259" s="1"/>
      <c r="O259" s="1"/>
    </row>
    <row r="260" spans="1:15" ht="12.75" customHeight="1">
      <c r="A260" s="30">
        <v>250</v>
      </c>
      <c r="B260" s="334" t="s">
        <v>414</v>
      </c>
      <c r="C260" s="320">
        <v>2647.1</v>
      </c>
      <c r="D260" s="321">
        <v>2657.6666666666665</v>
      </c>
      <c r="E260" s="321">
        <v>2616.5333333333328</v>
      </c>
      <c r="F260" s="321">
        <v>2585.9666666666662</v>
      </c>
      <c r="G260" s="321">
        <v>2544.8333333333326</v>
      </c>
      <c r="H260" s="321">
        <v>2688.2333333333331</v>
      </c>
      <c r="I260" s="321">
        <v>2729.3666666666672</v>
      </c>
      <c r="J260" s="321">
        <v>2759.9333333333334</v>
      </c>
      <c r="K260" s="320">
        <v>2698.8</v>
      </c>
      <c r="L260" s="320">
        <v>2627.1</v>
      </c>
      <c r="M260" s="320">
        <v>1.1400300000000001</v>
      </c>
      <c r="N260" s="1"/>
      <c r="O260" s="1"/>
    </row>
    <row r="261" spans="1:15" ht="12.75" customHeight="1">
      <c r="A261" s="30">
        <v>251</v>
      </c>
      <c r="B261" s="334" t="s">
        <v>415</v>
      </c>
      <c r="C261" s="320">
        <v>442.1</v>
      </c>
      <c r="D261" s="321">
        <v>444.81666666666666</v>
      </c>
      <c r="E261" s="321">
        <v>434.63333333333333</v>
      </c>
      <c r="F261" s="321">
        <v>427.16666666666669</v>
      </c>
      <c r="G261" s="321">
        <v>416.98333333333335</v>
      </c>
      <c r="H261" s="321">
        <v>452.2833333333333</v>
      </c>
      <c r="I261" s="321">
        <v>462.46666666666658</v>
      </c>
      <c r="J261" s="321">
        <v>469.93333333333328</v>
      </c>
      <c r="K261" s="320">
        <v>455</v>
      </c>
      <c r="L261" s="320">
        <v>437.35</v>
      </c>
      <c r="M261" s="320">
        <v>0.65442999999999996</v>
      </c>
      <c r="N261" s="1"/>
      <c r="O261" s="1"/>
    </row>
    <row r="262" spans="1:15" ht="12.75" customHeight="1">
      <c r="A262" s="30">
        <v>252</v>
      </c>
      <c r="B262" s="334" t="s">
        <v>416</v>
      </c>
      <c r="C262" s="320">
        <v>358.1</v>
      </c>
      <c r="D262" s="321">
        <v>361.88333333333338</v>
      </c>
      <c r="E262" s="321">
        <v>350.21666666666675</v>
      </c>
      <c r="F262" s="321">
        <v>342.33333333333337</v>
      </c>
      <c r="G262" s="321">
        <v>330.66666666666674</v>
      </c>
      <c r="H262" s="321">
        <v>369.76666666666677</v>
      </c>
      <c r="I262" s="321">
        <v>381.43333333333339</v>
      </c>
      <c r="J262" s="321">
        <v>389.31666666666678</v>
      </c>
      <c r="K262" s="320">
        <v>373.55</v>
      </c>
      <c r="L262" s="320">
        <v>354</v>
      </c>
      <c r="M262" s="320">
        <v>14.468299999999999</v>
      </c>
      <c r="N262" s="1"/>
      <c r="O262" s="1"/>
    </row>
    <row r="263" spans="1:15" ht="12.75" customHeight="1">
      <c r="A263" s="30">
        <v>253</v>
      </c>
      <c r="B263" s="334" t="s">
        <v>417</v>
      </c>
      <c r="C263" s="320">
        <v>128.4</v>
      </c>
      <c r="D263" s="321">
        <v>129.16666666666666</v>
      </c>
      <c r="E263" s="321">
        <v>126.93333333333331</v>
      </c>
      <c r="F263" s="321">
        <v>125.46666666666665</v>
      </c>
      <c r="G263" s="321">
        <v>123.23333333333331</v>
      </c>
      <c r="H263" s="321">
        <v>130.63333333333333</v>
      </c>
      <c r="I263" s="321">
        <v>132.86666666666667</v>
      </c>
      <c r="J263" s="321">
        <v>134.33333333333331</v>
      </c>
      <c r="K263" s="320">
        <v>131.4</v>
      </c>
      <c r="L263" s="320">
        <v>127.7</v>
      </c>
      <c r="M263" s="320">
        <v>7.2372100000000001</v>
      </c>
      <c r="N263" s="1"/>
      <c r="O263" s="1"/>
    </row>
    <row r="264" spans="1:15" ht="12.75" customHeight="1">
      <c r="A264" s="30">
        <v>254</v>
      </c>
      <c r="B264" s="334" t="s">
        <v>418</v>
      </c>
      <c r="C264" s="320">
        <v>76.849999999999994</v>
      </c>
      <c r="D264" s="321">
        <v>77.066666666666663</v>
      </c>
      <c r="E264" s="321">
        <v>74.133333333333326</v>
      </c>
      <c r="F264" s="321">
        <v>71.416666666666657</v>
      </c>
      <c r="G264" s="321">
        <v>68.48333333333332</v>
      </c>
      <c r="H264" s="321">
        <v>79.783333333333331</v>
      </c>
      <c r="I264" s="321">
        <v>82.716666666666669</v>
      </c>
      <c r="J264" s="321">
        <v>85.433333333333337</v>
      </c>
      <c r="K264" s="320">
        <v>80</v>
      </c>
      <c r="L264" s="320">
        <v>74.349999999999994</v>
      </c>
      <c r="M264" s="320">
        <v>98.662310000000005</v>
      </c>
      <c r="N264" s="1"/>
      <c r="O264" s="1"/>
    </row>
    <row r="265" spans="1:15" ht="12.75" customHeight="1">
      <c r="A265" s="30">
        <v>255</v>
      </c>
      <c r="B265" s="334" t="s">
        <v>422</v>
      </c>
      <c r="C265" s="320">
        <v>182.9</v>
      </c>
      <c r="D265" s="321">
        <v>184.31666666666669</v>
      </c>
      <c r="E265" s="321">
        <v>179.73333333333338</v>
      </c>
      <c r="F265" s="321">
        <v>176.56666666666669</v>
      </c>
      <c r="G265" s="321">
        <v>171.98333333333338</v>
      </c>
      <c r="H265" s="321">
        <v>187.48333333333338</v>
      </c>
      <c r="I265" s="321">
        <v>192.06666666666669</v>
      </c>
      <c r="J265" s="321">
        <v>195.23333333333338</v>
      </c>
      <c r="K265" s="320">
        <v>188.9</v>
      </c>
      <c r="L265" s="320">
        <v>181.15</v>
      </c>
      <c r="M265" s="320">
        <v>7.0100300000000004</v>
      </c>
      <c r="N265" s="1"/>
      <c r="O265" s="1"/>
    </row>
    <row r="266" spans="1:15" ht="12.75" customHeight="1">
      <c r="A266" s="30">
        <v>256</v>
      </c>
      <c r="B266" s="334" t="s">
        <v>421</v>
      </c>
      <c r="C266" s="320">
        <v>357.85</v>
      </c>
      <c r="D266" s="321">
        <v>358.18333333333334</v>
      </c>
      <c r="E266" s="321">
        <v>351.66666666666669</v>
      </c>
      <c r="F266" s="321">
        <v>345.48333333333335</v>
      </c>
      <c r="G266" s="321">
        <v>338.9666666666667</v>
      </c>
      <c r="H266" s="321">
        <v>364.36666666666667</v>
      </c>
      <c r="I266" s="321">
        <v>370.88333333333333</v>
      </c>
      <c r="J266" s="321">
        <v>377.06666666666666</v>
      </c>
      <c r="K266" s="320">
        <v>364.7</v>
      </c>
      <c r="L266" s="320">
        <v>352</v>
      </c>
      <c r="M266" s="320">
        <v>1.6196299999999999</v>
      </c>
      <c r="N266" s="1"/>
      <c r="O266" s="1"/>
    </row>
    <row r="267" spans="1:15" ht="12.75" customHeight="1">
      <c r="A267" s="30">
        <v>257</v>
      </c>
      <c r="B267" s="334" t="s">
        <v>266</v>
      </c>
      <c r="C267" s="320">
        <v>317.64999999999998</v>
      </c>
      <c r="D267" s="321">
        <v>322.38333333333333</v>
      </c>
      <c r="E267" s="321">
        <v>310.26666666666665</v>
      </c>
      <c r="F267" s="321">
        <v>302.88333333333333</v>
      </c>
      <c r="G267" s="321">
        <v>290.76666666666665</v>
      </c>
      <c r="H267" s="321">
        <v>329.76666666666665</v>
      </c>
      <c r="I267" s="321">
        <v>341.88333333333333</v>
      </c>
      <c r="J267" s="321">
        <v>349.26666666666665</v>
      </c>
      <c r="K267" s="320">
        <v>334.5</v>
      </c>
      <c r="L267" s="320">
        <v>315</v>
      </c>
      <c r="M267" s="320">
        <v>4.5223699999999996</v>
      </c>
      <c r="N267" s="1"/>
      <c r="O267" s="1"/>
    </row>
    <row r="268" spans="1:15" ht="12.75" customHeight="1">
      <c r="A268" s="30">
        <v>258</v>
      </c>
      <c r="B268" s="334" t="s">
        <v>139</v>
      </c>
      <c r="C268" s="320">
        <v>727.15</v>
      </c>
      <c r="D268" s="321">
        <v>730.15</v>
      </c>
      <c r="E268" s="321">
        <v>720.3</v>
      </c>
      <c r="F268" s="321">
        <v>713.44999999999993</v>
      </c>
      <c r="G268" s="321">
        <v>703.59999999999991</v>
      </c>
      <c r="H268" s="321">
        <v>737</v>
      </c>
      <c r="I268" s="321">
        <v>746.85000000000014</v>
      </c>
      <c r="J268" s="321">
        <v>753.7</v>
      </c>
      <c r="K268" s="320">
        <v>740</v>
      </c>
      <c r="L268" s="320">
        <v>723.3</v>
      </c>
      <c r="M268" s="320">
        <v>36.22889</v>
      </c>
      <c r="N268" s="1"/>
      <c r="O268" s="1"/>
    </row>
    <row r="269" spans="1:15" ht="12.75" customHeight="1">
      <c r="A269" s="30">
        <v>259</v>
      </c>
      <c r="B269" s="334" t="s">
        <v>140</v>
      </c>
      <c r="C269" s="320">
        <v>546</v>
      </c>
      <c r="D269" s="321">
        <v>550.51666666666665</v>
      </c>
      <c r="E269" s="321">
        <v>539.0333333333333</v>
      </c>
      <c r="F269" s="321">
        <v>532.06666666666661</v>
      </c>
      <c r="G269" s="321">
        <v>520.58333333333326</v>
      </c>
      <c r="H269" s="321">
        <v>557.48333333333335</v>
      </c>
      <c r="I269" s="321">
        <v>568.9666666666667</v>
      </c>
      <c r="J269" s="321">
        <v>575.93333333333339</v>
      </c>
      <c r="K269" s="320">
        <v>562</v>
      </c>
      <c r="L269" s="320">
        <v>543.54999999999995</v>
      </c>
      <c r="M269" s="320">
        <v>33.149529999999999</v>
      </c>
      <c r="N269" s="1"/>
      <c r="O269" s="1"/>
    </row>
    <row r="270" spans="1:15" ht="12.75" customHeight="1">
      <c r="A270" s="30">
        <v>260</v>
      </c>
      <c r="B270" s="334" t="s">
        <v>834</v>
      </c>
      <c r="C270" s="320">
        <v>503.15</v>
      </c>
      <c r="D270" s="321">
        <v>506.59999999999997</v>
      </c>
      <c r="E270" s="321">
        <v>496.29999999999995</v>
      </c>
      <c r="F270" s="321">
        <v>489.45</v>
      </c>
      <c r="G270" s="321">
        <v>479.15</v>
      </c>
      <c r="H270" s="321">
        <v>513.44999999999993</v>
      </c>
      <c r="I270" s="321">
        <v>523.75</v>
      </c>
      <c r="J270" s="321">
        <v>530.59999999999991</v>
      </c>
      <c r="K270" s="320">
        <v>516.9</v>
      </c>
      <c r="L270" s="320">
        <v>499.75</v>
      </c>
      <c r="M270" s="320">
        <v>6.7961799999999997</v>
      </c>
      <c r="N270" s="1"/>
      <c r="O270" s="1"/>
    </row>
    <row r="271" spans="1:15" ht="12.75" customHeight="1">
      <c r="A271" s="30">
        <v>261</v>
      </c>
      <c r="B271" s="334" t="s">
        <v>835</v>
      </c>
      <c r="C271" s="320">
        <v>471.65</v>
      </c>
      <c r="D271" s="321">
        <v>466.65000000000003</v>
      </c>
      <c r="E271" s="321">
        <v>458.30000000000007</v>
      </c>
      <c r="F271" s="321">
        <v>444.95000000000005</v>
      </c>
      <c r="G271" s="321">
        <v>436.60000000000008</v>
      </c>
      <c r="H271" s="321">
        <v>480.00000000000006</v>
      </c>
      <c r="I271" s="321">
        <v>488.35000000000008</v>
      </c>
      <c r="J271" s="321">
        <v>501.70000000000005</v>
      </c>
      <c r="K271" s="320">
        <v>475</v>
      </c>
      <c r="L271" s="320">
        <v>453.3</v>
      </c>
      <c r="M271" s="320">
        <v>1.59493</v>
      </c>
      <c r="N271" s="1"/>
      <c r="O271" s="1"/>
    </row>
    <row r="272" spans="1:15" ht="12.75" customHeight="1">
      <c r="A272" s="30">
        <v>262</v>
      </c>
      <c r="B272" s="334" t="s">
        <v>424</v>
      </c>
      <c r="C272" s="320">
        <v>859</v>
      </c>
      <c r="D272" s="321">
        <v>875.85</v>
      </c>
      <c r="E272" s="321">
        <v>833.15000000000009</v>
      </c>
      <c r="F272" s="321">
        <v>807.30000000000007</v>
      </c>
      <c r="G272" s="321">
        <v>764.60000000000014</v>
      </c>
      <c r="H272" s="321">
        <v>901.7</v>
      </c>
      <c r="I272" s="321">
        <v>944.40000000000009</v>
      </c>
      <c r="J272" s="321">
        <v>970.25</v>
      </c>
      <c r="K272" s="320">
        <v>918.55</v>
      </c>
      <c r="L272" s="320">
        <v>850</v>
      </c>
      <c r="M272" s="320">
        <v>10.4276</v>
      </c>
      <c r="N272" s="1"/>
      <c r="O272" s="1"/>
    </row>
    <row r="273" spans="1:15" ht="12.75" customHeight="1">
      <c r="A273" s="30">
        <v>263</v>
      </c>
      <c r="B273" s="334" t="s">
        <v>425</v>
      </c>
      <c r="C273" s="320">
        <v>154.30000000000001</v>
      </c>
      <c r="D273" s="321">
        <v>154.36666666666667</v>
      </c>
      <c r="E273" s="321">
        <v>152.93333333333334</v>
      </c>
      <c r="F273" s="321">
        <v>151.56666666666666</v>
      </c>
      <c r="G273" s="321">
        <v>150.13333333333333</v>
      </c>
      <c r="H273" s="321">
        <v>155.73333333333335</v>
      </c>
      <c r="I273" s="321">
        <v>157.16666666666669</v>
      </c>
      <c r="J273" s="321">
        <v>158.53333333333336</v>
      </c>
      <c r="K273" s="320">
        <v>155.80000000000001</v>
      </c>
      <c r="L273" s="320">
        <v>153</v>
      </c>
      <c r="M273" s="320">
        <v>1.28302</v>
      </c>
      <c r="N273" s="1"/>
      <c r="O273" s="1"/>
    </row>
    <row r="274" spans="1:15" ht="12.75" customHeight="1">
      <c r="A274" s="30">
        <v>264</v>
      </c>
      <c r="B274" s="334" t="s">
        <v>432</v>
      </c>
      <c r="C274" s="320">
        <v>1033.5</v>
      </c>
      <c r="D274" s="321">
        <v>1033.6833333333334</v>
      </c>
      <c r="E274" s="321">
        <v>1021.3666666666668</v>
      </c>
      <c r="F274" s="321">
        <v>1009.2333333333333</v>
      </c>
      <c r="G274" s="321">
        <v>996.91666666666674</v>
      </c>
      <c r="H274" s="321">
        <v>1045.8166666666668</v>
      </c>
      <c r="I274" s="321">
        <v>1058.1333333333334</v>
      </c>
      <c r="J274" s="321">
        <v>1070.2666666666669</v>
      </c>
      <c r="K274" s="320">
        <v>1046</v>
      </c>
      <c r="L274" s="320">
        <v>1021.55</v>
      </c>
      <c r="M274" s="320">
        <v>0.47708</v>
      </c>
      <c r="N274" s="1"/>
      <c r="O274" s="1"/>
    </row>
    <row r="275" spans="1:15" ht="12.75" customHeight="1">
      <c r="A275" s="30">
        <v>265</v>
      </c>
      <c r="B275" s="334" t="s">
        <v>433</v>
      </c>
      <c r="C275" s="320">
        <v>359.95</v>
      </c>
      <c r="D275" s="321">
        <v>361.7833333333333</v>
      </c>
      <c r="E275" s="321">
        <v>353.81666666666661</v>
      </c>
      <c r="F275" s="321">
        <v>347.68333333333328</v>
      </c>
      <c r="G275" s="321">
        <v>339.71666666666658</v>
      </c>
      <c r="H275" s="321">
        <v>367.91666666666663</v>
      </c>
      <c r="I275" s="321">
        <v>375.88333333333333</v>
      </c>
      <c r="J275" s="321">
        <v>382.01666666666665</v>
      </c>
      <c r="K275" s="320">
        <v>369.75</v>
      </c>
      <c r="L275" s="320">
        <v>355.65</v>
      </c>
      <c r="M275" s="320">
        <v>0.73658999999999997</v>
      </c>
      <c r="N275" s="1"/>
      <c r="O275" s="1"/>
    </row>
    <row r="276" spans="1:15" ht="12.75" customHeight="1">
      <c r="A276" s="30">
        <v>266</v>
      </c>
      <c r="B276" s="334" t="s">
        <v>836</v>
      </c>
      <c r="C276" s="320">
        <v>60.9</v>
      </c>
      <c r="D276" s="321">
        <v>61.366666666666674</v>
      </c>
      <c r="E276" s="321">
        <v>60.233333333333348</v>
      </c>
      <c r="F276" s="321">
        <v>59.566666666666677</v>
      </c>
      <c r="G276" s="321">
        <v>58.433333333333351</v>
      </c>
      <c r="H276" s="321">
        <v>62.033333333333346</v>
      </c>
      <c r="I276" s="321">
        <v>63.166666666666671</v>
      </c>
      <c r="J276" s="321">
        <v>63.833333333333343</v>
      </c>
      <c r="K276" s="320">
        <v>62.5</v>
      </c>
      <c r="L276" s="320">
        <v>60.7</v>
      </c>
      <c r="M276" s="320">
        <v>3.2587100000000002</v>
      </c>
      <c r="N276" s="1"/>
      <c r="O276" s="1"/>
    </row>
    <row r="277" spans="1:15" ht="12.75" customHeight="1">
      <c r="A277" s="30">
        <v>267</v>
      </c>
      <c r="B277" s="334" t="s">
        <v>434</v>
      </c>
      <c r="C277" s="320">
        <v>469.55</v>
      </c>
      <c r="D277" s="321">
        <v>470.16666666666669</v>
      </c>
      <c r="E277" s="321">
        <v>466.38333333333338</v>
      </c>
      <c r="F277" s="321">
        <v>463.2166666666667</v>
      </c>
      <c r="G277" s="321">
        <v>459.43333333333339</v>
      </c>
      <c r="H277" s="321">
        <v>473.33333333333337</v>
      </c>
      <c r="I277" s="321">
        <v>477.11666666666667</v>
      </c>
      <c r="J277" s="321">
        <v>480.28333333333336</v>
      </c>
      <c r="K277" s="320">
        <v>473.95</v>
      </c>
      <c r="L277" s="320">
        <v>467</v>
      </c>
      <c r="M277" s="320">
        <v>0.41385</v>
      </c>
      <c r="N277" s="1"/>
      <c r="O277" s="1"/>
    </row>
    <row r="278" spans="1:15" ht="12.75" customHeight="1">
      <c r="A278" s="30">
        <v>268</v>
      </c>
      <c r="B278" s="334" t="s">
        <v>435</v>
      </c>
      <c r="C278" s="320">
        <v>48.85</v>
      </c>
      <c r="D278" s="321">
        <v>49.283333333333331</v>
      </c>
      <c r="E278" s="321">
        <v>47.716666666666661</v>
      </c>
      <c r="F278" s="321">
        <v>46.583333333333329</v>
      </c>
      <c r="G278" s="321">
        <v>45.016666666666659</v>
      </c>
      <c r="H278" s="321">
        <v>50.416666666666664</v>
      </c>
      <c r="I278" s="321">
        <v>51.983333333333327</v>
      </c>
      <c r="J278" s="321">
        <v>53.116666666666667</v>
      </c>
      <c r="K278" s="320">
        <v>50.85</v>
      </c>
      <c r="L278" s="320">
        <v>48.15</v>
      </c>
      <c r="M278" s="320">
        <v>36.497489999999999</v>
      </c>
      <c r="N278" s="1"/>
      <c r="O278" s="1"/>
    </row>
    <row r="279" spans="1:15" ht="12.75" customHeight="1">
      <c r="A279" s="30">
        <v>269</v>
      </c>
      <c r="B279" s="334" t="s">
        <v>437</v>
      </c>
      <c r="C279" s="320">
        <v>397.35</v>
      </c>
      <c r="D279" s="321">
        <v>398.84999999999997</v>
      </c>
      <c r="E279" s="321">
        <v>393.49999999999994</v>
      </c>
      <c r="F279" s="321">
        <v>389.65</v>
      </c>
      <c r="G279" s="321">
        <v>384.29999999999995</v>
      </c>
      <c r="H279" s="321">
        <v>402.69999999999993</v>
      </c>
      <c r="I279" s="321">
        <v>408.04999999999995</v>
      </c>
      <c r="J279" s="321">
        <v>411.89999999999992</v>
      </c>
      <c r="K279" s="320">
        <v>404.2</v>
      </c>
      <c r="L279" s="320">
        <v>395</v>
      </c>
      <c r="M279" s="320">
        <v>1.32054</v>
      </c>
      <c r="N279" s="1"/>
      <c r="O279" s="1"/>
    </row>
    <row r="280" spans="1:15" ht="12.75" customHeight="1">
      <c r="A280" s="30">
        <v>270</v>
      </c>
      <c r="B280" s="334" t="s">
        <v>427</v>
      </c>
      <c r="C280" s="320">
        <v>1207.2</v>
      </c>
      <c r="D280" s="321">
        <v>1226.3833333333334</v>
      </c>
      <c r="E280" s="321">
        <v>1180.8166666666668</v>
      </c>
      <c r="F280" s="321">
        <v>1154.4333333333334</v>
      </c>
      <c r="G280" s="321">
        <v>1108.8666666666668</v>
      </c>
      <c r="H280" s="321">
        <v>1252.7666666666669</v>
      </c>
      <c r="I280" s="321">
        <v>1298.3333333333335</v>
      </c>
      <c r="J280" s="321">
        <v>1324.7166666666669</v>
      </c>
      <c r="K280" s="320">
        <v>1271.95</v>
      </c>
      <c r="L280" s="320">
        <v>1200</v>
      </c>
      <c r="M280" s="320">
        <v>1.15696</v>
      </c>
      <c r="N280" s="1"/>
      <c r="O280" s="1"/>
    </row>
    <row r="281" spans="1:15" ht="12.75" customHeight="1">
      <c r="A281" s="30">
        <v>271</v>
      </c>
      <c r="B281" s="334" t="s">
        <v>428</v>
      </c>
      <c r="C281" s="320">
        <v>270.35000000000002</v>
      </c>
      <c r="D281" s="321">
        <v>271.76666666666665</v>
      </c>
      <c r="E281" s="321">
        <v>266.58333333333331</v>
      </c>
      <c r="F281" s="321">
        <v>262.81666666666666</v>
      </c>
      <c r="G281" s="321">
        <v>257.63333333333333</v>
      </c>
      <c r="H281" s="321">
        <v>275.5333333333333</v>
      </c>
      <c r="I281" s="321">
        <v>280.7166666666667</v>
      </c>
      <c r="J281" s="321">
        <v>284.48333333333329</v>
      </c>
      <c r="K281" s="320">
        <v>276.95</v>
      </c>
      <c r="L281" s="320">
        <v>268</v>
      </c>
      <c r="M281" s="320">
        <v>2.8002699999999998</v>
      </c>
      <c r="N281" s="1"/>
      <c r="O281" s="1"/>
    </row>
    <row r="282" spans="1:15" ht="12.75" customHeight="1">
      <c r="A282" s="30">
        <v>272</v>
      </c>
      <c r="B282" s="334" t="s">
        <v>141</v>
      </c>
      <c r="C282" s="320">
        <v>1790.75</v>
      </c>
      <c r="D282" s="321">
        <v>1789.3500000000001</v>
      </c>
      <c r="E282" s="321">
        <v>1768.4000000000003</v>
      </c>
      <c r="F282" s="321">
        <v>1746.0500000000002</v>
      </c>
      <c r="G282" s="321">
        <v>1725.1000000000004</v>
      </c>
      <c r="H282" s="321">
        <v>1811.7000000000003</v>
      </c>
      <c r="I282" s="321">
        <v>1832.65</v>
      </c>
      <c r="J282" s="321">
        <v>1855.0000000000002</v>
      </c>
      <c r="K282" s="320">
        <v>1810.3</v>
      </c>
      <c r="L282" s="320">
        <v>1767</v>
      </c>
      <c r="M282" s="320">
        <v>36.886589999999998</v>
      </c>
      <c r="N282" s="1"/>
      <c r="O282" s="1"/>
    </row>
    <row r="283" spans="1:15" ht="12.75" customHeight="1">
      <c r="A283" s="30">
        <v>273</v>
      </c>
      <c r="B283" s="334" t="s">
        <v>429</v>
      </c>
      <c r="C283" s="320">
        <v>553.85</v>
      </c>
      <c r="D283" s="321">
        <v>558.4666666666667</v>
      </c>
      <c r="E283" s="321">
        <v>542.98333333333335</v>
      </c>
      <c r="F283" s="321">
        <v>532.11666666666667</v>
      </c>
      <c r="G283" s="321">
        <v>516.63333333333333</v>
      </c>
      <c r="H283" s="321">
        <v>569.33333333333337</v>
      </c>
      <c r="I283" s="321">
        <v>584.81666666666672</v>
      </c>
      <c r="J283" s="321">
        <v>595.68333333333339</v>
      </c>
      <c r="K283" s="320">
        <v>573.95000000000005</v>
      </c>
      <c r="L283" s="320">
        <v>547.6</v>
      </c>
      <c r="M283" s="320">
        <v>21.887779999999999</v>
      </c>
      <c r="N283" s="1"/>
      <c r="O283" s="1"/>
    </row>
    <row r="284" spans="1:15" ht="12.75" customHeight="1">
      <c r="A284" s="30">
        <v>274</v>
      </c>
      <c r="B284" s="334" t="s">
        <v>426</v>
      </c>
      <c r="C284" s="320">
        <v>630.20000000000005</v>
      </c>
      <c r="D284" s="321">
        <v>638.38333333333333</v>
      </c>
      <c r="E284" s="321">
        <v>618.31666666666661</v>
      </c>
      <c r="F284" s="321">
        <v>606.43333333333328</v>
      </c>
      <c r="G284" s="321">
        <v>586.36666666666656</v>
      </c>
      <c r="H284" s="321">
        <v>650.26666666666665</v>
      </c>
      <c r="I284" s="321">
        <v>670.33333333333348</v>
      </c>
      <c r="J284" s="321">
        <v>682.2166666666667</v>
      </c>
      <c r="K284" s="320">
        <v>658.45</v>
      </c>
      <c r="L284" s="320">
        <v>626.5</v>
      </c>
      <c r="M284" s="320">
        <v>4.7952199999999996</v>
      </c>
      <c r="N284" s="1"/>
      <c r="O284" s="1"/>
    </row>
    <row r="285" spans="1:15" ht="12.75" customHeight="1">
      <c r="A285" s="30">
        <v>275</v>
      </c>
      <c r="B285" s="334" t="s">
        <v>430</v>
      </c>
      <c r="C285" s="320">
        <v>239.2</v>
      </c>
      <c r="D285" s="321">
        <v>242.56666666666669</v>
      </c>
      <c r="E285" s="321">
        <v>232.43333333333339</v>
      </c>
      <c r="F285" s="321">
        <v>225.66666666666671</v>
      </c>
      <c r="G285" s="321">
        <v>215.53333333333342</v>
      </c>
      <c r="H285" s="321">
        <v>249.33333333333337</v>
      </c>
      <c r="I285" s="321">
        <v>259.46666666666664</v>
      </c>
      <c r="J285" s="321">
        <v>266.23333333333335</v>
      </c>
      <c r="K285" s="320">
        <v>252.7</v>
      </c>
      <c r="L285" s="320">
        <v>235.8</v>
      </c>
      <c r="M285" s="320">
        <v>5.4282199999999996</v>
      </c>
      <c r="N285" s="1"/>
      <c r="O285" s="1"/>
    </row>
    <row r="286" spans="1:15" ht="12.75" customHeight="1">
      <c r="A286" s="30">
        <v>276</v>
      </c>
      <c r="B286" s="334" t="s">
        <v>431</v>
      </c>
      <c r="C286" s="320">
        <v>1334.9</v>
      </c>
      <c r="D286" s="321">
        <v>1333.5</v>
      </c>
      <c r="E286" s="321">
        <v>1309.75</v>
      </c>
      <c r="F286" s="321">
        <v>1284.5999999999999</v>
      </c>
      <c r="G286" s="321">
        <v>1260.8499999999999</v>
      </c>
      <c r="H286" s="321">
        <v>1358.65</v>
      </c>
      <c r="I286" s="321">
        <v>1382.4</v>
      </c>
      <c r="J286" s="321">
        <v>1407.5500000000002</v>
      </c>
      <c r="K286" s="320">
        <v>1357.25</v>
      </c>
      <c r="L286" s="320">
        <v>1308.3499999999999</v>
      </c>
      <c r="M286" s="320">
        <v>0.15451999999999999</v>
      </c>
      <c r="N286" s="1"/>
      <c r="O286" s="1"/>
    </row>
    <row r="287" spans="1:15" ht="12.75" customHeight="1">
      <c r="A287" s="30">
        <v>277</v>
      </c>
      <c r="B287" s="334" t="s">
        <v>436</v>
      </c>
      <c r="C287" s="320">
        <v>539.20000000000005</v>
      </c>
      <c r="D287" s="321">
        <v>544.63333333333333</v>
      </c>
      <c r="E287" s="321">
        <v>529.56666666666661</v>
      </c>
      <c r="F287" s="321">
        <v>519.93333333333328</v>
      </c>
      <c r="G287" s="321">
        <v>504.86666666666656</v>
      </c>
      <c r="H287" s="321">
        <v>554.26666666666665</v>
      </c>
      <c r="I287" s="321">
        <v>569.33333333333348</v>
      </c>
      <c r="J287" s="321">
        <v>578.9666666666667</v>
      </c>
      <c r="K287" s="320">
        <v>559.70000000000005</v>
      </c>
      <c r="L287" s="320">
        <v>535</v>
      </c>
      <c r="M287" s="320">
        <v>1.56667</v>
      </c>
      <c r="N287" s="1"/>
      <c r="O287" s="1"/>
    </row>
    <row r="288" spans="1:15" ht="12.75" customHeight="1">
      <c r="A288" s="30">
        <v>278</v>
      </c>
      <c r="B288" s="334" t="s">
        <v>142</v>
      </c>
      <c r="C288" s="320">
        <v>87.55</v>
      </c>
      <c r="D288" s="321">
        <v>88.433333333333337</v>
      </c>
      <c r="E288" s="321">
        <v>86.166666666666671</v>
      </c>
      <c r="F288" s="321">
        <v>84.783333333333331</v>
      </c>
      <c r="G288" s="321">
        <v>82.516666666666666</v>
      </c>
      <c r="H288" s="321">
        <v>89.816666666666677</v>
      </c>
      <c r="I288" s="321">
        <v>92.083333333333329</v>
      </c>
      <c r="J288" s="321">
        <v>93.466666666666683</v>
      </c>
      <c r="K288" s="320">
        <v>90.7</v>
      </c>
      <c r="L288" s="320">
        <v>87.05</v>
      </c>
      <c r="M288" s="320">
        <v>158.55453</v>
      </c>
      <c r="N288" s="1"/>
      <c r="O288" s="1"/>
    </row>
    <row r="289" spans="1:15" ht="12.75" customHeight="1">
      <c r="A289" s="30">
        <v>279</v>
      </c>
      <c r="B289" s="334" t="s">
        <v>143</v>
      </c>
      <c r="C289" s="320">
        <v>2600</v>
      </c>
      <c r="D289" s="321">
        <v>2637.7166666666667</v>
      </c>
      <c r="E289" s="321">
        <v>2542.2833333333333</v>
      </c>
      <c r="F289" s="321">
        <v>2484.5666666666666</v>
      </c>
      <c r="G289" s="321">
        <v>2389.1333333333332</v>
      </c>
      <c r="H289" s="321">
        <v>2695.4333333333334</v>
      </c>
      <c r="I289" s="321">
        <v>2790.8666666666668</v>
      </c>
      <c r="J289" s="321">
        <v>2848.5833333333335</v>
      </c>
      <c r="K289" s="320">
        <v>2733.15</v>
      </c>
      <c r="L289" s="320">
        <v>2580</v>
      </c>
      <c r="M289" s="320">
        <v>2.14052</v>
      </c>
      <c r="N289" s="1"/>
      <c r="O289" s="1"/>
    </row>
    <row r="290" spans="1:15" ht="12.75" customHeight="1">
      <c r="A290" s="30">
        <v>280</v>
      </c>
      <c r="B290" s="334" t="s">
        <v>438</v>
      </c>
      <c r="C290" s="320">
        <v>305</v>
      </c>
      <c r="D290" s="321">
        <v>306.40000000000003</v>
      </c>
      <c r="E290" s="321">
        <v>298.85000000000008</v>
      </c>
      <c r="F290" s="321">
        <v>292.70000000000005</v>
      </c>
      <c r="G290" s="321">
        <v>285.15000000000009</v>
      </c>
      <c r="H290" s="321">
        <v>312.55000000000007</v>
      </c>
      <c r="I290" s="321">
        <v>320.10000000000002</v>
      </c>
      <c r="J290" s="321">
        <v>326.25000000000006</v>
      </c>
      <c r="K290" s="320">
        <v>313.95</v>
      </c>
      <c r="L290" s="320">
        <v>300.25</v>
      </c>
      <c r="M290" s="320">
        <v>6.9121199999999998</v>
      </c>
      <c r="N290" s="1"/>
      <c r="O290" s="1"/>
    </row>
    <row r="291" spans="1:15" ht="12.75" customHeight="1">
      <c r="A291" s="30">
        <v>281</v>
      </c>
      <c r="B291" s="334" t="s">
        <v>267</v>
      </c>
      <c r="C291" s="320">
        <v>583.35</v>
      </c>
      <c r="D291" s="321">
        <v>576.28333333333342</v>
      </c>
      <c r="E291" s="321">
        <v>562.36666666666679</v>
      </c>
      <c r="F291" s="321">
        <v>541.38333333333333</v>
      </c>
      <c r="G291" s="321">
        <v>527.4666666666667</v>
      </c>
      <c r="H291" s="321">
        <v>597.26666666666688</v>
      </c>
      <c r="I291" s="321">
        <v>611.18333333333362</v>
      </c>
      <c r="J291" s="321">
        <v>632.16666666666697</v>
      </c>
      <c r="K291" s="320">
        <v>590.20000000000005</v>
      </c>
      <c r="L291" s="320">
        <v>555.29999999999995</v>
      </c>
      <c r="M291" s="320">
        <v>41.71067</v>
      </c>
      <c r="N291" s="1"/>
      <c r="O291" s="1"/>
    </row>
    <row r="292" spans="1:15" ht="12.75" customHeight="1">
      <c r="A292" s="30">
        <v>282</v>
      </c>
      <c r="B292" s="334" t="s">
        <v>439</v>
      </c>
      <c r="C292" s="320">
        <v>9384.1</v>
      </c>
      <c r="D292" s="321">
        <v>9457.7500000000018</v>
      </c>
      <c r="E292" s="321">
        <v>9276.5500000000029</v>
      </c>
      <c r="F292" s="321">
        <v>9169.0000000000018</v>
      </c>
      <c r="G292" s="321">
        <v>8987.8000000000029</v>
      </c>
      <c r="H292" s="321">
        <v>9565.3000000000029</v>
      </c>
      <c r="I292" s="321">
        <v>9746.5000000000036</v>
      </c>
      <c r="J292" s="321">
        <v>9854.0500000000029</v>
      </c>
      <c r="K292" s="320">
        <v>9638.9500000000007</v>
      </c>
      <c r="L292" s="320">
        <v>9350.2000000000007</v>
      </c>
      <c r="M292" s="320">
        <v>2.8500000000000001E-2</v>
      </c>
      <c r="N292" s="1"/>
      <c r="O292" s="1"/>
    </row>
    <row r="293" spans="1:15" ht="12.75" customHeight="1">
      <c r="A293" s="30">
        <v>283</v>
      </c>
      <c r="B293" s="334" t="s">
        <v>440</v>
      </c>
      <c r="C293" s="320">
        <v>66.400000000000006</v>
      </c>
      <c r="D293" s="321">
        <v>66.866666666666674</v>
      </c>
      <c r="E293" s="321">
        <v>65.333333333333343</v>
      </c>
      <c r="F293" s="321">
        <v>64.266666666666666</v>
      </c>
      <c r="G293" s="321">
        <v>62.733333333333334</v>
      </c>
      <c r="H293" s="321">
        <v>67.933333333333351</v>
      </c>
      <c r="I293" s="321">
        <v>69.466666666666683</v>
      </c>
      <c r="J293" s="321">
        <v>70.53333333333336</v>
      </c>
      <c r="K293" s="320">
        <v>68.400000000000006</v>
      </c>
      <c r="L293" s="320">
        <v>65.8</v>
      </c>
      <c r="M293" s="320">
        <v>70.874849999999995</v>
      </c>
      <c r="N293" s="1"/>
      <c r="O293" s="1"/>
    </row>
    <row r="294" spans="1:15" ht="12.75" customHeight="1">
      <c r="A294" s="30">
        <v>284</v>
      </c>
      <c r="B294" s="334" t="s">
        <v>144</v>
      </c>
      <c r="C294" s="320">
        <v>378.7</v>
      </c>
      <c r="D294" s="321">
        <v>382.95</v>
      </c>
      <c r="E294" s="321">
        <v>371.95</v>
      </c>
      <c r="F294" s="321">
        <v>365.2</v>
      </c>
      <c r="G294" s="321">
        <v>354.2</v>
      </c>
      <c r="H294" s="321">
        <v>389.7</v>
      </c>
      <c r="I294" s="321">
        <v>400.7</v>
      </c>
      <c r="J294" s="321">
        <v>407.45</v>
      </c>
      <c r="K294" s="320">
        <v>393.95</v>
      </c>
      <c r="L294" s="320">
        <v>376.2</v>
      </c>
      <c r="M294" s="320">
        <v>42.193199999999997</v>
      </c>
      <c r="N294" s="1"/>
      <c r="O294" s="1"/>
    </row>
    <row r="295" spans="1:15" ht="12.75" customHeight="1">
      <c r="A295" s="30">
        <v>285</v>
      </c>
      <c r="B295" s="334" t="s">
        <v>441</v>
      </c>
      <c r="C295" s="320">
        <v>3581.65</v>
      </c>
      <c r="D295" s="321">
        <v>3586.85</v>
      </c>
      <c r="E295" s="321">
        <v>3524.7999999999997</v>
      </c>
      <c r="F295" s="321">
        <v>3467.95</v>
      </c>
      <c r="G295" s="321">
        <v>3405.8999999999996</v>
      </c>
      <c r="H295" s="321">
        <v>3643.7</v>
      </c>
      <c r="I295" s="321">
        <v>3705.75</v>
      </c>
      <c r="J295" s="321">
        <v>3762.6</v>
      </c>
      <c r="K295" s="320">
        <v>3648.9</v>
      </c>
      <c r="L295" s="320">
        <v>3530</v>
      </c>
      <c r="M295" s="320">
        <v>1.3877999999999999</v>
      </c>
      <c r="N295" s="1"/>
      <c r="O295" s="1"/>
    </row>
    <row r="296" spans="1:15" ht="12.75" customHeight="1">
      <c r="A296" s="30">
        <v>286</v>
      </c>
      <c r="B296" s="334" t="s">
        <v>837</v>
      </c>
      <c r="C296" s="320">
        <v>1009.1</v>
      </c>
      <c r="D296" s="321">
        <v>1011.2166666666667</v>
      </c>
      <c r="E296" s="321">
        <v>963.38333333333344</v>
      </c>
      <c r="F296" s="321">
        <v>917.66666666666674</v>
      </c>
      <c r="G296" s="321">
        <v>869.83333333333348</v>
      </c>
      <c r="H296" s="321">
        <v>1056.9333333333334</v>
      </c>
      <c r="I296" s="321">
        <v>1104.7666666666664</v>
      </c>
      <c r="J296" s="321">
        <v>1150.4833333333333</v>
      </c>
      <c r="K296" s="320">
        <v>1059.05</v>
      </c>
      <c r="L296" s="320">
        <v>965.5</v>
      </c>
      <c r="M296" s="320">
        <v>1.1988000000000001</v>
      </c>
      <c r="N296" s="1"/>
      <c r="O296" s="1"/>
    </row>
    <row r="297" spans="1:15" ht="12.75" customHeight="1">
      <c r="A297" s="30">
        <v>287</v>
      </c>
      <c r="B297" s="334" t="s">
        <v>145</v>
      </c>
      <c r="C297" s="320">
        <v>1694.35</v>
      </c>
      <c r="D297" s="321">
        <v>1706.8333333333333</v>
      </c>
      <c r="E297" s="321">
        <v>1674.6666666666665</v>
      </c>
      <c r="F297" s="321">
        <v>1654.9833333333333</v>
      </c>
      <c r="G297" s="321">
        <v>1622.8166666666666</v>
      </c>
      <c r="H297" s="321">
        <v>1726.5166666666664</v>
      </c>
      <c r="I297" s="321">
        <v>1758.6833333333329</v>
      </c>
      <c r="J297" s="321">
        <v>1778.3666666666663</v>
      </c>
      <c r="K297" s="320">
        <v>1739</v>
      </c>
      <c r="L297" s="320">
        <v>1687.15</v>
      </c>
      <c r="M297" s="320">
        <v>24.048300000000001</v>
      </c>
      <c r="N297" s="1"/>
      <c r="O297" s="1"/>
    </row>
    <row r="298" spans="1:15" ht="12.75" customHeight="1">
      <c r="A298" s="30">
        <v>288</v>
      </c>
      <c r="B298" s="334" t="s">
        <v>146</v>
      </c>
      <c r="C298" s="320">
        <v>4839.05</v>
      </c>
      <c r="D298" s="321">
        <v>4872.2166666666662</v>
      </c>
      <c r="E298" s="321">
        <v>4789.4333333333325</v>
      </c>
      <c r="F298" s="321">
        <v>4739.8166666666666</v>
      </c>
      <c r="G298" s="321">
        <v>4657.0333333333328</v>
      </c>
      <c r="H298" s="321">
        <v>4921.8333333333321</v>
      </c>
      <c r="I298" s="321">
        <v>5004.6166666666668</v>
      </c>
      <c r="J298" s="321">
        <v>5054.2333333333318</v>
      </c>
      <c r="K298" s="320">
        <v>4955</v>
      </c>
      <c r="L298" s="320">
        <v>4822.6000000000004</v>
      </c>
      <c r="M298" s="320">
        <v>3.9007299999999998</v>
      </c>
      <c r="N298" s="1"/>
      <c r="O298" s="1"/>
    </row>
    <row r="299" spans="1:15" ht="12.75" customHeight="1">
      <c r="A299" s="30">
        <v>289</v>
      </c>
      <c r="B299" s="334" t="s">
        <v>147</v>
      </c>
      <c r="C299" s="320">
        <v>4091.65</v>
      </c>
      <c r="D299" s="321">
        <v>4114.583333333333</v>
      </c>
      <c r="E299" s="321">
        <v>4054.1666666666661</v>
      </c>
      <c r="F299" s="321">
        <v>4016.6833333333329</v>
      </c>
      <c r="G299" s="321">
        <v>3956.266666666666</v>
      </c>
      <c r="H299" s="321">
        <v>4152.0666666666657</v>
      </c>
      <c r="I299" s="321">
        <v>4212.4833333333318</v>
      </c>
      <c r="J299" s="321">
        <v>4249.9666666666662</v>
      </c>
      <c r="K299" s="320">
        <v>4175</v>
      </c>
      <c r="L299" s="320">
        <v>4077.1</v>
      </c>
      <c r="M299" s="320">
        <v>2.0156399999999999</v>
      </c>
      <c r="N299" s="1"/>
      <c r="O299" s="1"/>
    </row>
    <row r="300" spans="1:15" ht="12.75" customHeight="1">
      <c r="A300" s="30">
        <v>290</v>
      </c>
      <c r="B300" s="334" t="s">
        <v>148</v>
      </c>
      <c r="C300" s="320">
        <v>744.65</v>
      </c>
      <c r="D300" s="321">
        <v>751.65</v>
      </c>
      <c r="E300" s="321">
        <v>735.44999999999993</v>
      </c>
      <c r="F300" s="321">
        <v>726.25</v>
      </c>
      <c r="G300" s="321">
        <v>710.05</v>
      </c>
      <c r="H300" s="321">
        <v>760.84999999999991</v>
      </c>
      <c r="I300" s="321">
        <v>777.05</v>
      </c>
      <c r="J300" s="321">
        <v>786.24999999999989</v>
      </c>
      <c r="K300" s="320">
        <v>767.85</v>
      </c>
      <c r="L300" s="320">
        <v>742.45</v>
      </c>
      <c r="M300" s="320">
        <v>9.1961899999999996</v>
      </c>
      <c r="N300" s="1"/>
      <c r="O300" s="1"/>
    </row>
    <row r="301" spans="1:15" ht="12.75" customHeight="1">
      <c r="A301" s="30">
        <v>291</v>
      </c>
      <c r="B301" s="334" t="s">
        <v>442</v>
      </c>
      <c r="C301" s="320">
        <v>2314.1999999999998</v>
      </c>
      <c r="D301" s="321">
        <v>2326.4</v>
      </c>
      <c r="E301" s="321">
        <v>2287.8000000000002</v>
      </c>
      <c r="F301" s="321">
        <v>2261.4</v>
      </c>
      <c r="G301" s="321">
        <v>2222.8000000000002</v>
      </c>
      <c r="H301" s="321">
        <v>2352.8000000000002</v>
      </c>
      <c r="I301" s="321">
        <v>2391.3999999999996</v>
      </c>
      <c r="J301" s="321">
        <v>2417.8000000000002</v>
      </c>
      <c r="K301" s="320">
        <v>2365</v>
      </c>
      <c r="L301" s="320">
        <v>2300</v>
      </c>
      <c r="M301" s="320">
        <v>0.29322999999999999</v>
      </c>
      <c r="N301" s="1"/>
      <c r="O301" s="1"/>
    </row>
    <row r="302" spans="1:15" ht="12.75" customHeight="1">
      <c r="A302" s="30">
        <v>292</v>
      </c>
      <c r="B302" s="334" t="s">
        <v>838</v>
      </c>
      <c r="C302" s="320">
        <v>418.1</v>
      </c>
      <c r="D302" s="321">
        <v>421.73333333333329</v>
      </c>
      <c r="E302" s="321">
        <v>409.51666666666659</v>
      </c>
      <c r="F302" s="321">
        <v>400.93333333333328</v>
      </c>
      <c r="G302" s="321">
        <v>388.71666666666658</v>
      </c>
      <c r="H302" s="321">
        <v>430.31666666666661</v>
      </c>
      <c r="I302" s="321">
        <v>442.5333333333333</v>
      </c>
      <c r="J302" s="321">
        <v>451.11666666666662</v>
      </c>
      <c r="K302" s="320">
        <v>433.95</v>
      </c>
      <c r="L302" s="320">
        <v>413.15</v>
      </c>
      <c r="M302" s="320">
        <v>7.6798200000000003</v>
      </c>
      <c r="N302" s="1"/>
      <c r="O302" s="1"/>
    </row>
    <row r="303" spans="1:15" ht="12.75" customHeight="1">
      <c r="A303" s="30">
        <v>293</v>
      </c>
      <c r="B303" s="334" t="s">
        <v>149</v>
      </c>
      <c r="C303" s="320">
        <v>922.1</v>
      </c>
      <c r="D303" s="321">
        <v>926.44999999999993</v>
      </c>
      <c r="E303" s="321">
        <v>913.64999999999986</v>
      </c>
      <c r="F303" s="321">
        <v>905.19999999999993</v>
      </c>
      <c r="G303" s="321">
        <v>892.39999999999986</v>
      </c>
      <c r="H303" s="321">
        <v>934.89999999999986</v>
      </c>
      <c r="I303" s="321">
        <v>947.69999999999982</v>
      </c>
      <c r="J303" s="321">
        <v>956.14999999999986</v>
      </c>
      <c r="K303" s="320">
        <v>939.25</v>
      </c>
      <c r="L303" s="320">
        <v>918</v>
      </c>
      <c r="M303" s="320">
        <v>34.677909999999997</v>
      </c>
      <c r="N303" s="1"/>
      <c r="O303" s="1"/>
    </row>
    <row r="304" spans="1:15" ht="12.75" customHeight="1">
      <c r="A304" s="30">
        <v>294</v>
      </c>
      <c r="B304" s="334" t="s">
        <v>150</v>
      </c>
      <c r="C304" s="320">
        <v>183.15</v>
      </c>
      <c r="D304" s="321">
        <v>185.5</v>
      </c>
      <c r="E304" s="321">
        <v>179.9</v>
      </c>
      <c r="F304" s="321">
        <v>176.65</v>
      </c>
      <c r="G304" s="321">
        <v>171.05</v>
      </c>
      <c r="H304" s="321">
        <v>188.75</v>
      </c>
      <c r="I304" s="321">
        <v>194.35000000000002</v>
      </c>
      <c r="J304" s="321">
        <v>197.6</v>
      </c>
      <c r="K304" s="320">
        <v>191.1</v>
      </c>
      <c r="L304" s="320">
        <v>182.25</v>
      </c>
      <c r="M304" s="320">
        <v>62.299489999999999</v>
      </c>
      <c r="N304" s="1"/>
      <c r="O304" s="1"/>
    </row>
    <row r="305" spans="1:15" ht="12.75" customHeight="1">
      <c r="A305" s="30">
        <v>295</v>
      </c>
      <c r="B305" s="334" t="s">
        <v>316</v>
      </c>
      <c r="C305" s="320">
        <v>17.95</v>
      </c>
      <c r="D305" s="321">
        <v>18.099999999999998</v>
      </c>
      <c r="E305" s="321">
        <v>17.599999999999994</v>
      </c>
      <c r="F305" s="321">
        <v>17.249999999999996</v>
      </c>
      <c r="G305" s="321">
        <v>16.749999999999993</v>
      </c>
      <c r="H305" s="321">
        <v>18.449999999999996</v>
      </c>
      <c r="I305" s="321">
        <v>18.950000000000003</v>
      </c>
      <c r="J305" s="321">
        <v>19.299999999999997</v>
      </c>
      <c r="K305" s="320">
        <v>18.600000000000001</v>
      </c>
      <c r="L305" s="320">
        <v>17.75</v>
      </c>
      <c r="M305" s="320">
        <v>40.969479999999997</v>
      </c>
      <c r="N305" s="1"/>
      <c r="O305" s="1"/>
    </row>
    <row r="306" spans="1:15" ht="12.75" customHeight="1">
      <c r="A306" s="30">
        <v>296</v>
      </c>
      <c r="B306" s="334" t="s">
        <v>445</v>
      </c>
      <c r="C306" s="320">
        <v>221.2</v>
      </c>
      <c r="D306" s="321">
        <v>223.68333333333331</v>
      </c>
      <c r="E306" s="321">
        <v>216.11666666666662</v>
      </c>
      <c r="F306" s="321">
        <v>211.0333333333333</v>
      </c>
      <c r="G306" s="321">
        <v>203.46666666666661</v>
      </c>
      <c r="H306" s="321">
        <v>228.76666666666662</v>
      </c>
      <c r="I306" s="321">
        <v>236.33333333333329</v>
      </c>
      <c r="J306" s="321">
        <v>241.41666666666663</v>
      </c>
      <c r="K306" s="320">
        <v>231.25</v>
      </c>
      <c r="L306" s="320">
        <v>218.6</v>
      </c>
      <c r="M306" s="320">
        <v>14.327719999999999</v>
      </c>
      <c r="N306" s="1"/>
      <c r="O306" s="1"/>
    </row>
    <row r="307" spans="1:15" ht="12.75" customHeight="1">
      <c r="A307" s="30">
        <v>297</v>
      </c>
      <c r="B307" s="334" t="s">
        <v>447</v>
      </c>
      <c r="C307" s="320">
        <v>516.1</v>
      </c>
      <c r="D307" s="321">
        <v>516.91666666666663</v>
      </c>
      <c r="E307" s="321">
        <v>508.7833333333333</v>
      </c>
      <c r="F307" s="321">
        <v>501.4666666666667</v>
      </c>
      <c r="G307" s="321">
        <v>493.33333333333337</v>
      </c>
      <c r="H307" s="321">
        <v>524.23333333333323</v>
      </c>
      <c r="I307" s="321">
        <v>532.36666666666667</v>
      </c>
      <c r="J307" s="321">
        <v>539.68333333333317</v>
      </c>
      <c r="K307" s="320">
        <v>525.04999999999995</v>
      </c>
      <c r="L307" s="320">
        <v>509.6</v>
      </c>
      <c r="M307" s="320">
        <v>2.1147100000000001</v>
      </c>
      <c r="N307" s="1"/>
      <c r="O307" s="1"/>
    </row>
    <row r="308" spans="1:15" ht="12.75" customHeight="1">
      <c r="A308" s="30">
        <v>298</v>
      </c>
      <c r="B308" s="334" t="s">
        <v>151</v>
      </c>
      <c r="C308" s="320">
        <v>115.1</v>
      </c>
      <c r="D308" s="321">
        <v>116.03333333333335</v>
      </c>
      <c r="E308" s="321">
        <v>113.66666666666669</v>
      </c>
      <c r="F308" s="321">
        <v>112.23333333333333</v>
      </c>
      <c r="G308" s="321">
        <v>109.86666666666667</v>
      </c>
      <c r="H308" s="321">
        <v>117.4666666666667</v>
      </c>
      <c r="I308" s="321">
        <v>119.83333333333334</v>
      </c>
      <c r="J308" s="321">
        <v>121.26666666666671</v>
      </c>
      <c r="K308" s="320">
        <v>118.4</v>
      </c>
      <c r="L308" s="320">
        <v>114.6</v>
      </c>
      <c r="M308" s="320">
        <v>29.83672</v>
      </c>
      <c r="N308" s="1"/>
      <c r="O308" s="1"/>
    </row>
    <row r="309" spans="1:15" ht="12.75" customHeight="1">
      <c r="A309" s="30">
        <v>299</v>
      </c>
      <c r="B309" s="334" t="s">
        <v>152</v>
      </c>
      <c r="C309" s="320">
        <v>521.70000000000005</v>
      </c>
      <c r="D309" s="321">
        <v>527.40000000000009</v>
      </c>
      <c r="E309" s="321">
        <v>513.70000000000016</v>
      </c>
      <c r="F309" s="321">
        <v>505.70000000000005</v>
      </c>
      <c r="G309" s="321">
        <v>492.00000000000011</v>
      </c>
      <c r="H309" s="321">
        <v>535.4000000000002</v>
      </c>
      <c r="I309" s="321">
        <v>549.1</v>
      </c>
      <c r="J309" s="321">
        <v>557.10000000000025</v>
      </c>
      <c r="K309" s="320">
        <v>541.1</v>
      </c>
      <c r="L309" s="320">
        <v>519.4</v>
      </c>
      <c r="M309" s="320">
        <v>29.65286</v>
      </c>
      <c r="N309" s="1"/>
      <c r="O309" s="1"/>
    </row>
    <row r="310" spans="1:15" ht="12.75" customHeight="1">
      <c r="A310" s="30">
        <v>300</v>
      </c>
      <c r="B310" s="334" t="s">
        <v>153</v>
      </c>
      <c r="C310" s="320">
        <v>7717.8</v>
      </c>
      <c r="D310" s="321">
        <v>7763.4333333333334</v>
      </c>
      <c r="E310" s="321">
        <v>7580.3666666666668</v>
      </c>
      <c r="F310" s="321">
        <v>7442.9333333333334</v>
      </c>
      <c r="G310" s="321">
        <v>7259.8666666666668</v>
      </c>
      <c r="H310" s="321">
        <v>7900.8666666666668</v>
      </c>
      <c r="I310" s="321">
        <v>8083.9333333333343</v>
      </c>
      <c r="J310" s="321">
        <v>8221.3666666666668</v>
      </c>
      <c r="K310" s="320">
        <v>7946.5</v>
      </c>
      <c r="L310" s="320">
        <v>7626</v>
      </c>
      <c r="M310" s="320">
        <v>11.62749</v>
      </c>
      <c r="N310" s="1"/>
      <c r="O310" s="1"/>
    </row>
    <row r="311" spans="1:15" ht="12.75" customHeight="1">
      <c r="A311" s="30">
        <v>301</v>
      </c>
      <c r="B311" s="334" t="s">
        <v>839</v>
      </c>
      <c r="C311" s="320">
        <v>2813.25</v>
      </c>
      <c r="D311" s="321">
        <v>2827.5</v>
      </c>
      <c r="E311" s="321">
        <v>2783.9</v>
      </c>
      <c r="F311" s="321">
        <v>2754.55</v>
      </c>
      <c r="G311" s="321">
        <v>2710.9500000000003</v>
      </c>
      <c r="H311" s="321">
        <v>2856.85</v>
      </c>
      <c r="I311" s="321">
        <v>2900.4500000000003</v>
      </c>
      <c r="J311" s="321">
        <v>2929.7999999999997</v>
      </c>
      <c r="K311" s="320">
        <v>2871.1</v>
      </c>
      <c r="L311" s="320">
        <v>2798.15</v>
      </c>
      <c r="M311" s="320">
        <v>0.38575999999999999</v>
      </c>
      <c r="N311" s="1"/>
      <c r="O311" s="1"/>
    </row>
    <row r="312" spans="1:15" ht="12.75" customHeight="1">
      <c r="A312" s="30">
        <v>302</v>
      </c>
      <c r="B312" s="334" t="s">
        <v>449</v>
      </c>
      <c r="C312" s="320">
        <v>413.85</v>
      </c>
      <c r="D312" s="321">
        <v>409.83333333333331</v>
      </c>
      <c r="E312" s="321">
        <v>402.71666666666664</v>
      </c>
      <c r="F312" s="321">
        <v>391.58333333333331</v>
      </c>
      <c r="G312" s="321">
        <v>384.46666666666664</v>
      </c>
      <c r="H312" s="321">
        <v>420.96666666666664</v>
      </c>
      <c r="I312" s="321">
        <v>428.08333333333331</v>
      </c>
      <c r="J312" s="321">
        <v>439.21666666666664</v>
      </c>
      <c r="K312" s="320">
        <v>416.95</v>
      </c>
      <c r="L312" s="320">
        <v>398.7</v>
      </c>
      <c r="M312" s="320">
        <v>16.944099999999999</v>
      </c>
      <c r="N312" s="1"/>
      <c r="O312" s="1"/>
    </row>
    <row r="313" spans="1:15" ht="12.75" customHeight="1">
      <c r="A313" s="30">
        <v>303</v>
      </c>
      <c r="B313" s="334" t="s">
        <v>450</v>
      </c>
      <c r="C313" s="320">
        <v>300.2</v>
      </c>
      <c r="D313" s="321">
        <v>305.58333333333331</v>
      </c>
      <c r="E313" s="321">
        <v>292.16666666666663</v>
      </c>
      <c r="F313" s="321">
        <v>284.13333333333333</v>
      </c>
      <c r="G313" s="321">
        <v>270.71666666666664</v>
      </c>
      <c r="H313" s="321">
        <v>313.61666666666662</v>
      </c>
      <c r="I313" s="321">
        <v>327.03333333333325</v>
      </c>
      <c r="J313" s="321">
        <v>335.06666666666661</v>
      </c>
      <c r="K313" s="320">
        <v>319</v>
      </c>
      <c r="L313" s="320">
        <v>297.55</v>
      </c>
      <c r="M313" s="320">
        <v>4.5632400000000004</v>
      </c>
      <c r="N313" s="1"/>
      <c r="O313" s="1"/>
    </row>
    <row r="314" spans="1:15" ht="12.75" customHeight="1">
      <c r="A314" s="30">
        <v>304</v>
      </c>
      <c r="B314" s="334" t="s">
        <v>154</v>
      </c>
      <c r="C314" s="320">
        <v>862.85</v>
      </c>
      <c r="D314" s="321">
        <v>868.51666666666677</v>
      </c>
      <c r="E314" s="321">
        <v>854.53333333333353</v>
      </c>
      <c r="F314" s="321">
        <v>846.21666666666681</v>
      </c>
      <c r="G314" s="321">
        <v>832.23333333333358</v>
      </c>
      <c r="H314" s="321">
        <v>876.83333333333348</v>
      </c>
      <c r="I314" s="321">
        <v>890.81666666666683</v>
      </c>
      <c r="J314" s="321">
        <v>899.13333333333344</v>
      </c>
      <c r="K314" s="320">
        <v>882.5</v>
      </c>
      <c r="L314" s="320">
        <v>860.2</v>
      </c>
      <c r="M314" s="320">
        <v>15.24361</v>
      </c>
      <c r="N314" s="1"/>
      <c r="O314" s="1"/>
    </row>
    <row r="315" spans="1:15" ht="12.75" customHeight="1">
      <c r="A315" s="30">
        <v>305</v>
      </c>
      <c r="B315" s="334" t="s">
        <v>455</v>
      </c>
      <c r="C315" s="320">
        <v>1430.2</v>
      </c>
      <c r="D315" s="321">
        <v>1418.7333333333333</v>
      </c>
      <c r="E315" s="321">
        <v>1398.4666666666667</v>
      </c>
      <c r="F315" s="321">
        <v>1366.7333333333333</v>
      </c>
      <c r="G315" s="321">
        <v>1346.4666666666667</v>
      </c>
      <c r="H315" s="321">
        <v>1450.4666666666667</v>
      </c>
      <c r="I315" s="321">
        <v>1470.7333333333336</v>
      </c>
      <c r="J315" s="321">
        <v>1502.4666666666667</v>
      </c>
      <c r="K315" s="320">
        <v>1439</v>
      </c>
      <c r="L315" s="320">
        <v>1387</v>
      </c>
      <c r="M315" s="320">
        <v>9.7161100000000005</v>
      </c>
      <c r="N315" s="1"/>
      <c r="O315" s="1"/>
    </row>
    <row r="316" spans="1:15" ht="12.75" customHeight="1">
      <c r="A316" s="30">
        <v>306</v>
      </c>
      <c r="B316" s="334" t="s">
        <v>155</v>
      </c>
      <c r="C316" s="320">
        <v>2397.8000000000002</v>
      </c>
      <c r="D316" s="321">
        <v>2400.9833333333336</v>
      </c>
      <c r="E316" s="321">
        <v>2371.9666666666672</v>
      </c>
      <c r="F316" s="321">
        <v>2346.1333333333337</v>
      </c>
      <c r="G316" s="321">
        <v>2317.1166666666672</v>
      </c>
      <c r="H316" s="321">
        <v>2426.8166666666671</v>
      </c>
      <c r="I316" s="321">
        <v>2455.8333333333335</v>
      </c>
      <c r="J316" s="321">
        <v>2481.666666666667</v>
      </c>
      <c r="K316" s="320">
        <v>2430</v>
      </c>
      <c r="L316" s="320">
        <v>2375.15</v>
      </c>
      <c r="M316" s="320">
        <v>1.88392</v>
      </c>
      <c r="N316" s="1"/>
      <c r="O316" s="1"/>
    </row>
    <row r="317" spans="1:15" ht="12.75" customHeight="1">
      <c r="A317" s="30">
        <v>307</v>
      </c>
      <c r="B317" s="334" t="s">
        <v>156</v>
      </c>
      <c r="C317" s="320">
        <v>757.6</v>
      </c>
      <c r="D317" s="321">
        <v>762.63333333333333</v>
      </c>
      <c r="E317" s="321">
        <v>745.86666666666667</v>
      </c>
      <c r="F317" s="321">
        <v>734.13333333333333</v>
      </c>
      <c r="G317" s="321">
        <v>717.36666666666667</v>
      </c>
      <c r="H317" s="321">
        <v>774.36666666666667</v>
      </c>
      <c r="I317" s="321">
        <v>791.13333333333333</v>
      </c>
      <c r="J317" s="321">
        <v>802.86666666666667</v>
      </c>
      <c r="K317" s="320">
        <v>779.4</v>
      </c>
      <c r="L317" s="320">
        <v>750.9</v>
      </c>
      <c r="M317" s="320">
        <v>3.6677200000000001</v>
      </c>
      <c r="N317" s="1"/>
      <c r="O317" s="1"/>
    </row>
    <row r="318" spans="1:15" ht="12.75" customHeight="1">
      <c r="A318" s="30">
        <v>308</v>
      </c>
      <c r="B318" s="334" t="s">
        <v>157</v>
      </c>
      <c r="C318" s="320">
        <v>769.2</v>
      </c>
      <c r="D318" s="321">
        <v>784.98333333333323</v>
      </c>
      <c r="E318" s="321">
        <v>750.21666666666647</v>
      </c>
      <c r="F318" s="321">
        <v>731.23333333333323</v>
      </c>
      <c r="G318" s="321">
        <v>696.46666666666647</v>
      </c>
      <c r="H318" s="321">
        <v>803.96666666666647</v>
      </c>
      <c r="I318" s="321">
        <v>838.73333333333312</v>
      </c>
      <c r="J318" s="321">
        <v>857.71666666666647</v>
      </c>
      <c r="K318" s="320">
        <v>819.75</v>
      </c>
      <c r="L318" s="320">
        <v>766</v>
      </c>
      <c r="M318" s="320">
        <v>13.48564</v>
      </c>
      <c r="N318" s="1"/>
      <c r="O318" s="1"/>
    </row>
    <row r="319" spans="1:15" ht="12.75" customHeight="1">
      <c r="A319" s="30">
        <v>309</v>
      </c>
      <c r="B319" s="334" t="s">
        <v>446</v>
      </c>
      <c r="C319" s="320">
        <v>255.3</v>
      </c>
      <c r="D319" s="321">
        <v>255.43333333333331</v>
      </c>
      <c r="E319" s="321">
        <v>245.86666666666662</v>
      </c>
      <c r="F319" s="321">
        <v>236.43333333333331</v>
      </c>
      <c r="G319" s="321">
        <v>226.86666666666662</v>
      </c>
      <c r="H319" s="321">
        <v>264.86666666666662</v>
      </c>
      <c r="I319" s="321">
        <v>274.43333333333328</v>
      </c>
      <c r="J319" s="321">
        <v>283.86666666666662</v>
      </c>
      <c r="K319" s="320">
        <v>265</v>
      </c>
      <c r="L319" s="320">
        <v>246</v>
      </c>
      <c r="M319" s="320">
        <v>29.657489999999999</v>
      </c>
      <c r="N319" s="1"/>
      <c r="O319" s="1"/>
    </row>
    <row r="320" spans="1:15" ht="12.75" customHeight="1">
      <c r="A320" s="30">
        <v>310</v>
      </c>
      <c r="B320" s="334" t="s">
        <v>453</v>
      </c>
      <c r="C320" s="320">
        <v>192.4</v>
      </c>
      <c r="D320" s="321">
        <v>194.03333333333333</v>
      </c>
      <c r="E320" s="321">
        <v>189.36666666666667</v>
      </c>
      <c r="F320" s="321">
        <v>186.33333333333334</v>
      </c>
      <c r="G320" s="321">
        <v>181.66666666666669</v>
      </c>
      <c r="H320" s="321">
        <v>197.06666666666666</v>
      </c>
      <c r="I320" s="321">
        <v>201.73333333333335</v>
      </c>
      <c r="J320" s="321">
        <v>204.76666666666665</v>
      </c>
      <c r="K320" s="320">
        <v>198.7</v>
      </c>
      <c r="L320" s="320">
        <v>191</v>
      </c>
      <c r="M320" s="320">
        <v>2.9797199999999999</v>
      </c>
      <c r="N320" s="1"/>
      <c r="O320" s="1"/>
    </row>
    <row r="321" spans="1:15" ht="12.75" customHeight="1">
      <c r="A321" s="30">
        <v>311</v>
      </c>
      <c r="B321" s="334" t="s">
        <v>451</v>
      </c>
      <c r="C321" s="320">
        <v>247.9</v>
      </c>
      <c r="D321" s="321">
        <v>250.68333333333331</v>
      </c>
      <c r="E321" s="321">
        <v>242.26666666666659</v>
      </c>
      <c r="F321" s="321">
        <v>236.6333333333333</v>
      </c>
      <c r="G321" s="321">
        <v>228.21666666666658</v>
      </c>
      <c r="H321" s="321">
        <v>256.31666666666661</v>
      </c>
      <c r="I321" s="321">
        <v>264.73333333333329</v>
      </c>
      <c r="J321" s="321">
        <v>270.36666666666662</v>
      </c>
      <c r="K321" s="320">
        <v>259.10000000000002</v>
      </c>
      <c r="L321" s="320">
        <v>245.05</v>
      </c>
      <c r="M321" s="320">
        <v>7.0310499999999996</v>
      </c>
      <c r="N321" s="1"/>
      <c r="O321" s="1"/>
    </row>
    <row r="322" spans="1:15" ht="12.75" customHeight="1">
      <c r="A322" s="30">
        <v>312</v>
      </c>
      <c r="B322" s="334" t="s">
        <v>452</v>
      </c>
      <c r="C322" s="320">
        <v>914.7</v>
      </c>
      <c r="D322" s="321">
        <v>919.51666666666677</v>
      </c>
      <c r="E322" s="321">
        <v>905.18333333333351</v>
      </c>
      <c r="F322" s="321">
        <v>895.66666666666674</v>
      </c>
      <c r="G322" s="321">
        <v>881.33333333333348</v>
      </c>
      <c r="H322" s="321">
        <v>929.03333333333353</v>
      </c>
      <c r="I322" s="321">
        <v>943.36666666666679</v>
      </c>
      <c r="J322" s="321">
        <v>952.88333333333355</v>
      </c>
      <c r="K322" s="320">
        <v>933.85</v>
      </c>
      <c r="L322" s="320">
        <v>910</v>
      </c>
      <c r="M322" s="320">
        <v>1.23011</v>
      </c>
      <c r="N322" s="1"/>
      <c r="O322" s="1"/>
    </row>
    <row r="323" spans="1:15" ht="12.75" customHeight="1">
      <c r="A323" s="30">
        <v>313</v>
      </c>
      <c r="B323" s="334" t="s">
        <v>158</v>
      </c>
      <c r="C323" s="320">
        <v>3552.15</v>
      </c>
      <c r="D323" s="321">
        <v>3580.1333333333332</v>
      </c>
      <c r="E323" s="321">
        <v>3510.2666666666664</v>
      </c>
      <c r="F323" s="321">
        <v>3468.3833333333332</v>
      </c>
      <c r="G323" s="321">
        <v>3398.5166666666664</v>
      </c>
      <c r="H323" s="321">
        <v>3622.0166666666664</v>
      </c>
      <c r="I323" s="321">
        <v>3691.8833333333332</v>
      </c>
      <c r="J323" s="321">
        <v>3733.7666666666664</v>
      </c>
      <c r="K323" s="320">
        <v>3650</v>
      </c>
      <c r="L323" s="320">
        <v>3538.25</v>
      </c>
      <c r="M323" s="320">
        <v>11.007009999999999</v>
      </c>
      <c r="N323" s="1"/>
      <c r="O323" s="1"/>
    </row>
    <row r="324" spans="1:15" ht="12.75" customHeight="1">
      <c r="A324" s="30">
        <v>314</v>
      </c>
      <c r="B324" s="334" t="s">
        <v>443</v>
      </c>
      <c r="C324" s="320">
        <v>45.1</v>
      </c>
      <c r="D324" s="321">
        <v>45.616666666666674</v>
      </c>
      <c r="E324" s="321">
        <v>44.283333333333346</v>
      </c>
      <c r="F324" s="321">
        <v>43.466666666666669</v>
      </c>
      <c r="G324" s="321">
        <v>42.13333333333334</v>
      </c>
      <c r="H324" s="321">
        <v>46.433333333333351</v>
      </c>
      <c r="I324" s="321">
        <v>47.76666666666668</v>
      </c>
      <c r="J324" s="321">
        <v>48.583333333333357</v>
      </c>
      <c r="K324" s="320">
        <v>46.95</v>
      </c>
      <c r="L324" s="320">
        <v>44.8</v>
      </c>
      <c r="M324" s="320">
        <v>20.893319999999999</v>
      </c>
      <c r="N324" s="1"/>
      <c r="O324" s="1"/>
    </row>
    <row r="325" spans="1:15" ht="12.75" customHeight="1">
      <c r="A325" s="30">
        <v>315</v>
      </c>
      <c r="B325" s="334" t="s">
        <v>444</v>
      </c>
      <c r="C325" s="320">
        <v>177.8</v>
      </c>
      <c r="D325" s="321">
        <v>178.25</v>
      </c>
      <c r="E325" s="321">
        <v>176.55</v>
      </c>
      <c r="F325" s="321">
        <v>175.3</v>
      </c>
      <c r="G325" s="321">
        <v>173.60000000000002</v>
      </c>
      <c r="H325" s="321">
        <v>179.5</v>
      </c>
      <c r="I325" s="321">
        <v>181.2</v>
      </c>
      <c r="J325" s="321">
        <v>182.45</v>
      </c>
      <c r="K325" s="320">
        <v>179.95</v>
      </c>
      <c r="L325" s="320">
        <v>177</v>
      </c>
      <c r="M325" s="320">
        <v>1.8451599999999999</v>
      </c>
      <c r="N325" s="1"/>
      <c r="O325" s="1"/>
    </row>
    <row r="326" spans="1:15" ht="12.75" customHeight="1">
      <c r="A326" s="30">
        <v>316</v>
      </c>
      <c r="B326" s="334" t="s">
        <v>454</v>
      </c>
      <c r="C326" s="320">
        <v>903.85</v>
      </c>
      <c r="D326" s="321">
        <v>918.0333333333333</v>
      </c>
      <c r="E326" s="321">
        <v>876.06666666666661</v>
      </c>
      <c r="F326" s="321">
        <v>848.2833333333333</v>
      </c>
      <c r="G326" s="321">
        <v>806.31666666666661</v>
      </c>
      <c r="H326" s="321">
        <v>945.81666666666661</v>
      </c>
      <c r="I326" s="321">
        <v>987.7833333333333</v>
      </c>
      <c r="J326" s="321">
        <v>1015.5666666666666</v>
      </c>
      <c r="K326" s="320">
        <v>960</v>
      </c>
      <c r="L326" s="320">
        <v>890.25</v>
      </c>
      <c r="M326" s="320">
        <v>5.10677</v>
      </c>
      <c r="N326" s="1"/>
      <c r="O326" s="1"/>
    </row>
    <row r="327" spans="1:15" ht="12.75" customHeight="1">
      <c r="A327" s="30">
        <v>317</v>
      </c>
      <c r="B327" s="334" t="s">
        <v>160</v>
      </c>
      <c r="C327" s="320">
        <v>2843.2</v>
      </c>
      <c r="D327" s="321">
        <v>2835.4</v>
      </c>
      <c r="E327" s="321">
        <v>2797.8</v>
      </c>
      <c r="F327" s="321">
        <v>2752.4</v>
      </c>
      <c r="G327" s="321">
        <v>2714.8</v>
      </c>
      <c r="H327" s="321">
        <v>2880.8</v>
      </c>
      <c r="I327" s="321">
        <v>2918.3999999999996</v>
      </c>
      <c r="J327" s="321">
        <v>2963.8</v>
      </c>
      <c r="K327" s="320">
        <v>2873</v>
      </c>
      <c r="L327" s="320">
        <v>2790</v>
      </c>
      <c r="M327" s="320">
        <v>6.8076800000000004</v>
      </c>
      <c r="N327" s="1"/>
      <c r="O327" s="1"/>
    </row>
    <row r="328" spans="1:15" ht="12.75" customHeight="1">
      <c r="A328" s="30">
        <v>318</v>
      </c>
      <c r="B328" s="334" t="s">
        <v>161</v>
      </c>
      <c r="C328" s="320">
        <v>72729</v>
      </c>
      <c r="D328" s="321">
        <v>72643.433333333334</v>
      </c>
      <c r="E328" s="321">
        <v>71886.866666666669</v>
      </c>
      <c r="F328" s="321">
        <v>71044.733333333337</v>
      </c>
      <c r="G328" s="321">
        <v>70288.166666666672</v>
      </c>
      <c r="H328" s="321">
        <v>73485.566666666666</v>
      </c>
      <c r="I328" s="321">
        <v>74242.133333333346</v>
      </c>
      <c r="J328" s="321">
        <v>75084.266666666663</v>
      </c>
      <c r="K328" s="320">
        <v>73400</v>
      </c>
      <c r="L328" s="320">
        <v>71801.3</v>
      </c>
      <c r="M328" s="320">
        <v>0.11934</v>
      </c>
      <c r="N328" s="1"/>
      <c r="O328" s="1"/>
    </row>
    <row r="329" spans="1:15" ht="12.75" customHeight="1">
      <c r="A329" s="30">
        <v>319</v>
      </c>
      <c r="B329" s="334" t="s">
        <v>448</v>
      </c>
      <c r="C329" s="320">
        <v>73.75</v>
      </c>
      <c r="D329" s="321">
        <v>73.350000000000009</v>
      </c>
      <c r="E329" s="321">
        <v>70.90000000000002</v>
      </c>
      <c r="F329" s="321">
        <v>68.050000000000011</v>
      </c>
      <c r="G329" s="321">
        <v>65.600000000000023</v>
      </c>
      <c r="H329" s="321">
        <v>76.200000000000017</v>
      </c>
      <c r="I329" s="321">
        <v>78.650000000000006</v>
      </c>
      <c r="J329" s="321">
        <v>81.500000000000014</v>
      </c>
      <c r="K329" s="320">
        <v>75.8</v>
      </c>
      <c r="L329" s="320">
        <v>70.5</v>
      </c>
      <c r="M329" s="320">
        <v>305.75783000000001</v>
      </c>
      <c r="N329" s="1"/>
      <c r="O329" s="1"/>
    </row>
    <row r="330" spans="1:15" ht="12.75" customHeight="1">
      <c r="A330" s="30">
        <v>320</v>
      </c>
      <c r="B330" s="334" t="s">
        <v>162</v>
      </c>
      <c r="C330" s="320">
        <v>1262.95</v>
      </c>
      <c r="D330" s="321">
        <v>1272.7</v>
      </c>
      <c r="E330" s="321">
        <v>1250.25</v>
      </c>
      <c r="F330" s="321">
        <v>1237.55</v>
      </c>
      <c r="G330" s="321">
        <v>1215.0999999999999</v>
      </c>
      <c r="H330" s="321">
        <v>1285.4000000000001</v>
      </c>
      <c r="I330" s="321">
        <v>1307.8500000000004</v>
      </c>
      <c r="J330" s="321">
        <v>1320.5500000000002</v>
      </c>
      <c r="K330" s="320">
        <v>1295.1500000000001</v>
      </c>
      <c r="L330" s="320">
        <v>1260</v>
      </c>
      <c r="M330" s="320">
        <v>5.6662299999999997</v>
      </c>
      <c r="N330" s="1"/>
      <c r="O330" s="1"/>
    </row>
    <row r="331" spans="1:15" ht="12.75" customHeight="1">
      <c r="A331" s="30">
        <v>321</v>
      </c>
      <c r="B331" s="334" t="s">
        <v>163</v>
      </c>
      <c r="C331" s="320">
        <v>316.5</v>
      </c>
      <c r="D331" s="321">
        <v>318.7833333333333</v>
      </c>
      <c r="E331" s="321">
        <v>313.16666666666663</v>
      </c>
      <c r="F331" s="321">
        <v>309.83333333333331</v>
      </c>
      <c r="G331" s="321">
        <v>304.21666666666664</v>
      </c>
      <c r="H331" s="321">
        <v>322.11666666666662</v>
      </c>
      <c r="I331" s="321">
        <v>327.73333333333329</v>
      </c>
      <c r="J331" s="321">
        <v>331.06666666666661</v>
      </c>
      <c r="K331" s="320">
        <v>324.39999999999998</v>
      </c>
      <c r="L331" s="320">
        <v>315.45</v>
      </c>
      <c r="M331" s="320">
        <v>6.11381</v>
      </c>
      <c r="N331" s="1"/>
      <c r="O331" s="1"/>
    </row>
    <row r="332" spans="1:15" ht="12.75" customHeight="1">
      <c r="A332" s="30">
        <v>322</v>
      </c>
      <c r="B332" s="334" t="s">
        <v>268</v>
      </c>
      <c r="C332" s="320">
        <v>786.85</v>
      </c>
      <c r="D332" s="321">
        <v>790.48333333333346</v>
      </c>
      <c r="E332" s="321">
        <v>777.01666666666688</v>
      </c>
      <c r="F332" s="321">
        <v>767.18333333333339</v>
      </c>
      <c r="G332" s="321">
        <v>753.71666666666681</v>
      </c>
      <c r="H332" s="321">
        <v>800.31666666666695</v>
      </c>
      <c r="I332" s="321">
        <v>813.78333333333342</v>
      </c>
      <c r="J332" s="321">
        <v>823.61666666666702</v>
      </c>
      <c r="K332" s="320">
        <v>803.95</v>
      </c>
      <c r="L332" s="320">
        <v>780.65</v>
      </c>
      <c r="M332" s="320">
        <v>0.78820000000000001</v>
      </c>
      <c r="N332" s="1"/>
      <c r="O332" s="1"/>
    </row>
    <row r="333" spans="1:15" ht="12.75" customHeight="1">
      <c r="A333" s="30">
        <v>323</v>
      </c>
      <c r="B333" s="334" t="s">
        <v>164</v>
      </c>
      <c r="C333" s="320">
        <v>105.05</v>
      </c>
      <c r="D333" s="321">
        <v>106.25</v>
      </c>
      <c r="E333" s="321">
        <v>103.1</v>
      </c>
      <c r="F333" s="321">
        <v>101.14999999999999</v>
      </c>
      <c r="G333" s="321">
        <v>97.999999999999986</v>
      </c>
      <c r="H333" s="321">
        <v>108.2</v>
      </c>
      <c r="I333" s="321">
        <v>111.35000000000001</v>
      </c>
      <c r="J333" s="321">
        <v>113.30000000000001</v>
      </c>
      <c r="K333" s="320">
        <v>109.4</v>
      </c>
      <c r="L333" s="320">
        <v>104.3</v>
      </c>
      <c r="M333" s="320">
        <v>159.14627999999999</v>
      </c>
      <c r="N333" s="1"/>
      <c r="O333" s="1"/>
    </row>
    <row r="334" spans="1:15" ht="12.75" customHeight="1">
      <c r="A334" s="30">
        <v>324</v>
      </c>
      <c r="B334" s="334" t="s">
        <v>165</v>
      </c>
      <c r="C334" s="320">
        <v>4651.25</v>
      </c>
      <c r="D334" s="321">
        <v>4716.4000000000005</v>
      </c>
      <c r="E334" s="321">
        <v>4568.2000000000007</v>
      </c>
      <c r="F334" s="321">
        <v>4485.1500000000005</v>
      </c>
      <c r="G334" s="321">
        <v>4336.9500000000007</v>
      </c>
      <c r="H334" s="321">
        <v>4799.4500000000007</v>
      </c>
      <c r="I334" s="321">
        <v>4947.6499999999996</v>
      </c>
      <c r="J334" s="321">
        <v>5030.7000000000007</v>
      </c>
      <c r="K334" s="320">
        <v>4864.6000000000004</v>
      </c>
      <c r="L334" s="320">
        <v>4633.3500000000004</v>
      </c>
      <c r="M334" s="320">
        <v>5.1729799999999999</v>
      </c>
      <c r="N334" s="1"/>
      <c r="O334" s="1"/>
    </row>
    <row r="335" spans="1:15" ht="12.75" customHeight="1">
      <c r="A335" s="30">
        <v>325</v>
      </c>
      <c r="B335" s="334" t="s">
        <v>166</v>
      </c>
      <c r="C335" s="320">
        <v>3931.8</v>
      </c>
      <c r="D335" s="321">
        <v>3960.6666666666665</v>
      </c>
      <c r="E335" s="321">
        <v>3889.333333333333</v>
      </c>
      <c r="F335" s="321">
        <v>3846.8666666666663</v>
      </c>
      <c r="G335" s="321">
        <v>3775.5333333333328</v>
      </c>
      <c r="H335" s="321">
        <v>4003.1333333333332</v>
      </c>
      <c r="I335" s="321">
        <v>4074.4666666666662</v>
      </c>
      <c r="J335" s="321">
        <v>4116.9333333333334</v>
      </c>
      <c r="K335" s="320">
        <v>4032</v>
      </c>
      <c r="L335" s="320">
        <v>3918.2</v>
      </c>
      <c r="M335" s="320">
        <v>0.61297000000000001</v>
      </c>
      <c r="N335" s="1"/>
      <c r="O335" s="1"/>
    </row>
    <row r="336" spans="1:15" ht="12.75" customHeight="1">
      <c r="A336" s="30">
        <v>326</v>
      </c>
      <c r="B336" s="334" t="s">
        <v>840</v>
      </c>
      <c r="C336" s="320">
        <v>1560.9</v>
      </c>
      <c r="D336" s="321">
        <v>1572.7333333333336</v>
      </c>
      <c r="E336" s="321">
        <v>1540.5166666666671</v>
      </c>
      <c r="F336" s="321">
        <v>1520.1333333333334</v>
      </c>
      <c r="G336" s="321">
        <v>1487.916666666667</v>
      </c>
      <c r="H336" s="321">
        <v>1593.1166666666672</v>
      </c>
      <c r="I336" s="321">
        <v>1625.3333333333335</v>
      </c>
      <c r="J336" s="321">
        <v>1645.7166666666674</v>
      </c>
      <c r="K336" s="320">
        <v>1604.95</v>
      </c>
      <c r="L336" s="320">
        <v>1552.35</v>
      </c>
      <c r="M336" s="320">
        <v>1.5985799999999999</v>
      </c>
      <c r="N336" s="1"/>
      <c r="O336" s="1"/>
    </row>
    <row r="337" spans="1:15" ht="12.75" customHeight="1">
      <c r="A337" s="30">
        <v>327</v>
      </c>
      <c r="B337" s="334" t="s">
        <v>456</v>
      </c>
      <c r="C337" s="320">
        <v>37.9</v>
      </c>
      <c r="D337" s="321">
        <v>38.233333333333334</v>
      </c>
      <c r="E337" s="321">
        <v>37.466666666666669</v>
      </c>
      <c r="F337" s="321">
        <v>37.033333333333331</v>
      </c>
      <c r="G337" s="321">
        <v>36.266666666666666</v>
      </c>
      <c r="H337" s="321">
        <v>38.666666666666671</v>
      </c>
      <c r="I337" s="321">
        <v>39.433333333333337</v>
      </c>
      <c r="J337" s="321">
        <v>39.866666666666674</v>
      </c>
      <c r="K337" s="320">
        <v>39</v>
      </c>
      <c r="L337" s="320">
        <v>37.799999999999997</v>
      </c>
      <c r="M337" s="320">
        <v>28.023389999999999</v>
      </c>
      <c r="N337" s="1"/>
      <c r="O337" s="1"/>
    </row>
    <row r="338" spans="1:15" ht="12.75" customHeight="1">
      <c r="A338" s="30">
        <v>328</v>
      </c>
      <c r="B338" s="334" t="s">
        <v>457</v>
      </c>
      <c r="C338" s="320">
        <v>68.55</v>
      </c>
      <c r="D338" s="321">
        <v>68.61666666666666</v>
      </c>
      <c r="E338" s="321">
        <v>67.183333333333323</v>
      </c>
      <c r="F338" s="321">
        <v>65.816666666666663</v>
      </c>
      <c r="G338" s="321">
        <v>64.383333333333326</v>
      </c>
      <c r="H338" s="321">
        <v>69.98333333333332</v>
      </c>
      <c r="I338" s="321">
        <v>71.416666666666657</v>
      </c>
      <c r="J338" s="321">
        <v>72.783333333333317</v>
      </c>
      <c r="K338" s="320">
        <v>70.05</v>
      </c>
      <c r="L338" s="320">
        <v>67.25</v>
      </c>
      <c r="M338" s="320">
        <v>20.57865</v>
      </c>
      <c r="N338" s="1"/>
      <c r="O338" s="1"/>
    </row>
    <row r="339" spans="1:15" ht="12.75" customHeight="1">
      <c r="A339" s="30">
        <v>329</v>
      </c>
      <c r="B339" s="334" t="s">
        <v>458</v>
      </c>
      <c r="C339" s="320">
        <v>575.15</v>
      </c>
      <c r="D339" s="321">
        <v>574.85</v>
      </c>
      <c r="E339" s="321">
        <v>568.70000000000005</v>
      </c>
      <c r="F339" s="321">
        <v>562.25</v>
      </c>
      <c r="G339" s="321">
        <v>556.1</v>
      </c>
      <c r="H339" s="321">
        <v>581.30000000000007</v>
      </c>
      <c r="I339" s="321">
        <v>587.44999999999993</v>
      </c>
      <c r="J339" s="321">
        <v>593.90000000000009</v>
      </c>
      <c r="K339" s="320">
        <v>581</v>
      </c>
      <c r="L339" s="320">
        <v>568.4</v>
      </c>
      <c r="M339" s="320">
        <v>0.40194000000000002</v>
      </c>
      <c r="N339" s="1"/>
      <c r="O339" s="1"/>
    </row>
    <row r="340" spans="1:15" ht="12.75" customHeight="1">
      <c r="A340" s="30">
        <v>330</v>
      </c>
      <c r="B340" s="334" t="s">
        <v>167</v>
      </c>
      <c r="C340" s="320">
        <v>18330.3</v>
      </c>
      <c r="D340" s="321">
        <v>18420.566666666666</v>
      </c>
      <c r="E340" s="321">
        <v>18175.533333333333</v>
      </c>
      <c r="F340" s="321">
        <v>18020.766666666666</v>
      </c>
      <c r="G340" s="321">
        <v>17775.733333333334</v>
      </c>
      <c r="H340" s="321">
        <v>18575.333333333332</v>
      </c>
      <c r="I340" s="321">
        <v>18820.366666666665</v>
      </c>
      <c r="J340" s="321">
        <v>18975.133333333331</v>
      </c>
      <c r="K340" s="320">
        <v>18665.599999999999</v>
      </c>
      <c r="L340" s="320">
        <v>18265.8</v>
      </c>
      <c r="M340" s="320">
        <v>0.63397999999999999</v>
      </c>
      <c r="N340" s="1"/>
      <c r="O340" s="1"/>
    </row>
    <row r="341" spans="1:15" ht="12.75" customHeight="1">
      <c r="A341" s="30">
        <v>331</v>
      </c>
      <c r="B341" s="334" t="s">
        <v>464</v>
      </c>
      <c r="C341" s="320">
        <v>86.2</v>
      </c>
      <c r="D341" s="321">
        <v>88.899999999999991</v>
      </c>
      <c r="E341" s="321">
        <v>81.799999999999983</v>
      </c>
      <c r="F341" s="321">
        <v>77.399999999999991</v>
      </c>
      <c r="G341" s="321">
        <v>70.299999999999983</v>
      </c>
      <c r="H341" s="321">
        <v>93.299999999999983</v>
      </c>
      <c r="I341" s="321">
        <v>100.39999999999998</v>
      </c>
      <c r="J341" s="321">
        <v>104.79999999999998</v>
      </c>
      <c r="K341" s="320">
        <v>96</v>
      </c>
      <c r="L341" s="320">
        <v>84.5</v>
      </c>
      <c r="M341" s="320">
        <v>264.89990999999998</v>
      </c>
      <c r="N341" s="1"/>
      <c r="O341" s="1"/>
    </row>
    <row r="342" spans="1:15" ht="12.75" customHeight="1">
      <c r="A342" s="30">
        <v>332</v>
      </c>
      <c r="B342" s="334" t="s">
        <v>463</v>
      </c>
      <c r="C342" s="320">
        <v>58.9</v>
      </c>
      <c r="D342" s="321">
        <v>59.316666666666663</v>
      </c>
      <c r="E342" s="321">
        <v>57.783333333333324</v>
      </c>
      <c r="F342" s="321">
        <v>56.666666666666664</v>
      </c>
      <c r="G342" s="321">
        <v>55.133333333333326</v>
      </c>
      <c r="H342" s="321">
        <v>60.433333333333323</v>
      </c>
      <c r="I342" s="321">
        <v>61.966666666666654</v>
      </c>
      <c r="J342" s="321">
        <v>63.083333333333321</v>
      </c>
      <c r="K342" s="320">
        <v>60.85</v>
      </c>
      <c r="L342" s="320">
        <v>58.2</v>
      </c>
      <c r="M342" s="320">
        <v>19.053560000000001</v>
      </c>
      <c r="N342" s="1"/>
      <c r="O342" s="1"/>
    </row>
    <row r="343" spans="1:15" ht="12.75" customHeight="1">
      <c r="A343" s="30">
        <v>333</v>
      </c>
      <c r="B343" s="334" t="s">
        <v>462</v>
      </c>
      <c r="C343" s="320">
        <v>700.15</v>
      </c>
      <c r="D343" s="321">
        <v>705.18333333333339</v>
      </c>
      <c r="E343" s="321">
        <v>689.36666666666679</v>
      </c>
      <c r="F343" s="321">
        <v>678.58333333333337</v>
      </c>
      <c r="G343" s="321">
        <v>662.76666666666677</v>
      </c>
      <c r="H343" s="321">
        <v>715.96666666666681</v>
      </c>
      <c r="I343" s="321">
        <v>731.78333333333342</v>
      </c>
      <c r="J343" s="321">
        <v>742.56666666666683</v>
      </c>
      <c r="K343" s="320">
        <v>721</v>
      </c>
      <c r="L343" s="320">
        <v>694.4</v>
      </c>
      <c r="M343" s="320">
        <v>1.2042600000000001</v>
      </c>
      <c r="N343" s="1"/>
      <c r="O343" s="1"/>
    </row>
    <row r="344" spans="1:15" ht="12.75" customHeight="1">
      <c r="A344" s="30">
        <v>334</v>
      </c>
      <c r="B344" s="334" t="s">
        <v>459</v>
      </c>
      <c r="C344" s="320">
        <v>33.200000000000003</v>
      </c>
      <c r="D344" s="321">
        <v>33.6</v>
      </c>
      <c r="E344" s="321">
        <v>32.5</v>
      </c>
      <c r="F344" s="321">
        <v>31.799999999999997</v>
      </c>
      <c r="G344" s="321">
        <v>30.699999999999996</v>
      </c>
      <c r="H344" s="321">
        <v>34.300000000000004</v>
      </c>
      <c r="I344" s="321">
        <v>35.400000000000013</v>
      </c>
      <c r="J344" s="321">
        <v>36.100000000000009</v>
      </c>
      <c r="K344" s="320">
        <v>34.700000000000003</v>
      </c>
      <c r="L344" s="320">
        <v>32.9</v>
      </c>
      <c r="M344" s="320">
        <v>108.01652</v>
      </c>
      <c r="N344" s="1"/>
      <c r="O344" s="1"/>
    </row>
    <row r="345" spans="1:15" ht="12.75" customHeight="1">
      <c r="A345" s="30">
        <v>335</v>
      </c>
      <c r="B345" s="334" t="s">
        <v>534</v>
      </c>
      <c r="C345" s="320">
        <v>118.15</v>
      </c>
      <c r="D345" s="321">
        <v>117.51666666666667</v>
      </c>
      <c r="E345" s="321">
        <v>114.13333333333333</v>
      </c>
      <c r="F345" s="321">
        <v>110.11666666666666</v>
      </c>
      <c r="G345" s="321">
        <v>106.73333333333332</v>
      </c>
      <c r="H345" s="321">
        <v>121.53333333333333</v>
      </c>
      <c r="I345" s="321">
        <v>124.91666666666669</v>
      </c>
      <c r="J345" s="321">
        <v>128.93333333333334</v>
      </c>
      <c r="K345" s="320">
        <v>120.9</v>
      </c>
      <c r="L345" s="320">
        <v>113.5</v>
      </c>
      <c r="M345" s="320">
        <v>22.580030000000001</v>
      </c>
      <c r="N345" s="1"/>
      <c r="O345" s="1"/>
    </row>
    <row r="346" spans="1:15" ht="12.75" customHeight="1">
      <c r="A346" s="30">
        <v>336</v>
      </c>
      <c r="B346" s="334" t="s">
        <v>465</v>
      </c>
      <c r="C346" s="320">
        <v>2028.75</v>
      </c>
      <c r="D346" s="321">
        <v>2036.25</v>
      </c>
      <c r="E346" s="321">
        <v>2017.5</v>
      </c>
      <c r="F346" s="321">
        <v>2006.25</v>
      </c>
      <c r="G346" s="321">
        <v>1987.5</v>
      </c>
      <c r="H346" s="321">
        <v>2047.5</v>
      </c>
      <c r="I346" s="321">
        <v>2066.25</v>
      </c>
      <c r="J346" s="321">
        <v>2077.5</v>
      </c>
      <c r="K346" s="320">
        <v>2055</v>
      </c>
      <c r="L346" s="320">
        <v>2025</v>
      </c>
      <c r="M346" s="320">
        <v>3.3709999999999997E-2</v>
      </c>
      <c r="N346" s="1"/>
      <c r="O346" s="1"/>
    </row>
    <row r="347" spans="1:15" ht="12.75" customHeight="1">
      <c r="A347" s="30">
        <v>337</v>
      </c>
      <c r="B347" s="334" t="s">
        <v>460</v>
      </c>
      <c r="C347" s="320">
        <v>81.8</v>
      </c>
      <c r="D347" s="321">
        <v>82.216666666666654</v>
      </c>
      <c r="E347" s="321">
        <v>80.583333333333314</v>
      </c>
      <c r="F347" s="321">
        <v>79.36666666666666</v>
      </c>
      <c r="G347" s="321">
        <v>77.73333333333332</v>
      </c>
      <c r="H347" s="321">
        <v>83.433333333333309</v>
      </c>
      <c r="I347" s="321">
        <v>85.066666666666663</v>
      </c>
      <c r="J347" s="321">
        <v>86.283333333333303</v>
      </c>
      <c r="K347" s="320">
        <v>83.85</v>
      </c>
      <c r="L347" s="320">
        <v>81</v>
      </c>
      <c r="M347" s="320">
        <v>85.474850000000004</v>
      </c>
      <c r="N347" s="1"/>
      <c r="O347" s="1"/>
    </row>
    <row r="348" spans="1:15" ht="12.75" customHeight="1">
      <c r="A348" s="30">
        <v>338</v>
      </c>
      <c r="B348" s="334" t="s">
        <v>168</v>
      </c>
      <c r="C348" s="320">
        <v>160.65</v>
      </c>
      <c r="D348" s="321">
        <v>161.76666666666668</v>
      </c>
      <c r="E348" s="321">
        <v>158.83333333333337</v>
      </c>
      <c r="F348" s="321">
        <v>157.01666666666668</v>
      </c>
      <c r="G348" s="321">
        <v>154.08333333333337</v>
      </c>
      <c r="H348" s="321">
        <v>163.58333333333337</v>
      </c>
      <c r="I348" s="321">
        <v>166.51666666666671</v>
      </c>
      <c r="J348" s="321">
        <v>168.33333333333337</v>
      </c>
      <c r="K348" s="320">
        <v>164.7</v>
      </c>
      <c r="L348" s="320">
        <v>159.94999999999999</v>
      </c>
      <c r="M348" s="320">
        <v>33.261719999999997</v>
      </c>
      <c r="N348" s="1"/>
      <c r="O348" s="1"/>
    </row>
    <row r="349" spans="1:15" ht="12.75" customHeight="1">
      <c r="A349" s="30">
        <v>339</v>
      </c>
      <c r="B349" s="334" t="s">
        <v>461</v>
      </c>
      <c r="C349" s="320">
        <v>226.8</v>
      </c>
      <c r="D349" s="321">
        <v>228.41666666666666</v>
      </c>
      <c r="E349" s="321">
        <v>223.0333333333333</v>
      </c>
      <c r="F349" s="321">
        <v>219.26666666666665</v>
      </c>
      <c r="G349" s="321">
        <v>213.8833333333333</v>
      </c>
      <c r="H349" s="321">
        <v>232.18333333333331</v>
      </c>
      <c r="I349" s="321">
        <v>237.56666666666669</v>
      </c>
      <c r="J349" s="321">
        <v>241.33333333333331</v>
      </c>
      <c r="K349" s="320">
        <v>233.8</v>
      </c>
      <c r="L349" s="320">
        <v>224.65</v>
      </c>
      <c r="M349" s="320">
        <v>3.9055</v>
      </c>
      <c r="N349" s="1"/>
      <c r="O349" s="1"/>
    </row>
    <row r="350" spans="1:15" ht="12.75" customHeight="1">
      <c r="A350" s="30">
        <v>340</v>
      </c>
      <c r="B350" s="334" t="s">
        <v>170</v>
      </c>
      <c r="C350" s="320">
        <v>156.19999999999999</v>
      </c>
      <c r="D350" s="321">
        <v>157.63333333333333</v>
      </c>
      <c r="E350" s="321">
        <v>154.26666666666665</v>
      </c>
      <c r="F350" s="321">
        <v>152.33333333333331</v>
      </c>
      <c r="G350" s="321">
        <v>148.96666666666664</v>
      </c>
      <c r="H350" s="321">
        <v>159.56666666666666</v>
      </c>
      <c r="I350" s="321">
        <v>162.93333333333334</v>
      </c>
      <c r="J350" s="321">
        <v>164.86666666666667</v>
      </c>
      <c r="K350" s="320">
        <v>161</v>
      </c>
      <c r="L350" s="320">
        <v>155.69999999999999</v>
      </c>
      <c r="M350" s="320">
        <v>289.41215999999997</v>
      </c>
      <c r="N350" s="1"/>
      <c r="O350" s="1"/>
    </row>
    <row r="351" spans="1:15" ht="12.75" customHeight="1">
      <c r="A351" s="30">
        <v>341</v>
      </c>
      <c r="B351" s="334" t="s">
        <v>269</v>
      </c>
      <c r="C351" s="320">
        <v>960.25</v>
      </c>
      <c r="D351" s="321">
        <v>966.75</v>
      </c>
      <c r="E351" s="321">
        <v>948.5</v>
      </c>
      <c r="F351" s="321">
        <v>936.75</v>
      </c>
      <c r="G351" s="321">
        <v>918.5</v>
      </c>
      <c r="H351" s="321">
        <v>978.5</v>
      </c>
      <c r="I351" s="321">
        <v>996.75</v>
      </c>
      <c r="J351" s="321">
        <v>1008.5</v>
      </c>
      <c r="K351" s="320">
        <v>985</v>
      </c>
      <c r="L351" s="320">
        <v>955</v>
      </c>
      <c r="M351" s="320">
        <v>3.8455499999999998</v>
      </c>
      <c r="N351" s="1"/>
      <c r="O351" s="1"/>
    </row>
    <row r="352" spans="1:15" ht="12.75" customHeight="1">
      <c r="A352" s="30">
        <v>342</v>
      </c>
      <c r="B352" s="334" t="s">
        <v>466</v>
      </c>
      <c r="C352" s="320">
        <v>3561.25</v>
      </c>
      <c r="D352" s="321">
        <v>3558.0500000000006</v>
      </c>
      <c r="E352" s="321">
        <v>3531.2500000000014</v>
      </c>
      <c r="F352" s="321">
        <v>3501.2500000000009</v>
      </c>
      <c r="G352" s="321">
        <v>3474.4500000000016</v>
      </c>
      <c r="H352" s="321">
        <v>3588.0500000000011</v>
      </c>
      <c r="I352" s="321">
        <v>3614.8500000000004</v>
      </c>
      <c r="J352" s="321">
        <v>3644.8500000000008</v>
      </c>
      <c r="K352" s="320">
        <v>3584.85</v>
      </c>
      <c r="L352" s="320">
        <v>3528.05</v>
      </c>
      <c r="M352" s="320">
        <v>0.41186</v>
      </c>
      <c r="N352" s="1"/>
      <c r="O352" s="1"/>
    </row>
    <row r="353" spans="1:15" ht="12.75" customHeight="1">
      <c r="A353" s="30">
        <v>343</v>
      </c>
      <c r="B353" s="334" t="s">
        <v>270</v>
      </c>
      <c r="C353" s="320">
        <v>228.45</v>
      </c>
      <c r="D353" s="321">
        <v>230.1</v>
      </c>
      <c r="E353" s="321">
        <v>225.45</v>
      </c>
      <c r="F353" s="321">
        <v>222.45</v>
      </c>
      <c r="G353" s="321">
        <v>217.79999999999998</v>
      </c>
      <c r="H353" s="321">
        <v>233.1</v>
      </c>
      <c r="I353" s="321">
        <v>237.75000000000003</v>
      </c>
      <c r="J353" s="321">
        <v>240.75</v>
      </c>
      <c r="K353" s="320">
        <v>234.75</v>
      </c>
      <c r="L353" s="320">
        <v>227.1</v>
      </c>
      <c r="M353" s="320">
        <v>12.391730000000001</v>
      </c>
      <c r="N353" s="1"/>
      <c r="O353" s="1"/>
    </row>
    <row r="354" spans="1:15" ht="12.75" customHeight="1">
      <c r="A354" s="30">
        <v>344</v>
      </c>
      <c r="B354" s="334" t="s">
        <v>171</v>
      </c>
      <c r="C354" s="320">
        <v>160.44999999999999</v>
      </c>
      <c r="D354" s="321">
        <v>162.46666666666667</v>
      </c>
      <c r="E354" s="321">
        <v>157.48333333333335</v>
      </c>
      <c r="F354" s="321">
        <v>154.51666666666668</v>
      </c>
      <c r="G354" s="321">
        <v>149.53333333333336</v>
      </c>
      <c r="H354" s="321">
        <v>165.43333333333334</v>
      </c>
      <c r="I354" s="321">
        <v>170.41666666666663</v>
      </c>
      <c r="J354" s="321">
        <v>173.38333333333333</v>
      </c>
      <c r="K354" s="320">
        <v>167.45</v>
      </c>
      <c r="L354" s="320">
        <v>159.5</v>
      </c>
      <c r="M354" s="320">
        <v>159.64743000000001</v>
      </c>
      <c r="N354" s="1"/>
      <c r="O354" s="1"/>
    </row>
    <row r="355" spans="1:15" ht="12.75" customHeight="1">
      <c r="A355" s="30">
        <v>345</v>
      </c>
      <c r="B355" s="334" t="s">
        <v>467</v>
      </c>
      <c r="C355" s="320">
        <v>329.55</v>
      </c>
      <c r="D355" s="321">
        <v>329.18333333333334</v>
      </c>
      <c r="E355" s="321">
        <v>325.36666666666667</v>
      </c>
      <c r="F355" s="321">
        <v>321.18333333333334</v>
      </c>
      <c r="G355" s="321">
        <v>317.36666666666667</v>
      </c>
      <c r="H355" s="321">
        <v>333.36666666666667</v>
      </c>
      <c r="I355" s="321">
        <v>337.18333333333339</v>
      </c>
      <c r="J355" s="321">
        <v>341.36666666666667</v>
      </c>
      <c r="K355" s="320">
        <v>333</v>
      </c>
      <c r="L355" s="320">
        <v>325</v>
      </c>
      <c r="M355" s="320">
        <v>1.5756300000000001</v>
      </c>
      <c r="N355" s="1"/>
      <c r="O355" s="1"/>
    </row>
    <row r="356" spans="1:15" ht="12.75" customHeight="1">
      <c r="A356" s="30">
        <v>346</v>
      </c>
      <c r="B356" s="334" t="s">
        <v>172</v>
      </c>
      <c r="C356" s="320">
        <v>45578.75</v>
      </c>
      <c r="D356" s="321">
        <v>45758.1</v>
      </c>
      <c r="E356" s="321">
        <v>45268.2</v>
      </c>
      <c r="F356" s="321">
        <v>44957.65</v>
      </c>
      <c r="G356" s="321">
        <v>44467.75</v>
      </c>
      <c r="H356" s="321">
        <v>46068.649999999994</v>
      </c>
      <c r="I356" s="321">
        <v>46558.55</v>
      </c>
      <c r="J356" s="321">
        <v>46869.099999999991</v>
      </c>
      <c r="K356" s="320">
        <v>46248</v>
      </c>
      <c r="L356" s="320">
        <v>45447.55</v>
      </c>
      <c r="M356" s="320">
        <v>0.13644000000000001</v>
      </c>
      <c r="N356" s="1"/>
      <c r="O356" s="1"/>
    </row>
    <row r="357" spans="1:15" ht="12.75" customHeight="1">
      <c r="A357" s="30">
        <v>347</v>
      </c>
      <c r="B357" s="334" t="s">
        <v>859</v>
      </c>
      <c r="C357" s="320">
        <v>110.8</v>
      </c>
      <c r="D357" s="321">
        <v>111.76666666666667</v>
      </c>
      <c r="E357" s="321">
        <v>109.03333333333333</v>
      </c>
      <c r="F357" s="321">
        <v>107.26666666666667</v>
      </c>
      <c r="G357" s="321">
        <v>104.53333333333333</v>
      </c>
      <c r="H357" s="321">
        <v>113.53333333333333</v>
      </c>
      <c r="I357" s="321">
        <v>116.26666666666665</v>
      </c>
      <c r="J357" s="321">
        <v>118.03333333333333</v>
      </c>
      <c r="K357" s="320">
        <v>114.5</v>
      </c>
      <c r="L357" s="320">
        <v>110</v>
      </c>
      <c r="M357" s="320">
        <v>10.069789999999999</v>
      </c>
      <c r="N357" s="1"/>
      <c r="O357" s="1"/>
    </row>
    <row r="358" spans="1:15" ht="12.75" customHeight="1">
      <c r="A358" s="30">
        <v>348</v>
      </c>
      <c r="B358" s="334" t="s">
        <v>173</v>
      </c>
      <c r="C358" s="320">
        <v>2160</v>
      </c>
      <c r="D358" s="321">
        <v>2181.1333333333332</v>
      </c>
      <c r="E358" s="321">
        <v>2129.8666666666663</v>
      </c>
      <c r="F358" s="321">
        <v>2099.7333333333331</v>
      </c>
      <c r="G358" s="321">
        <v>2048.4666666666662</v>
      </c>
      <c r="H358" s="321">
        <v>2211.2666666666664</v>
      </c>
      <c r="I358" s="321">
        <v>2262.5333333333328</v>
      </c>
      <c r="J358" s="321">
        <v>2292.6666666666665</v>
      </c>
      <c r="K358" s="320">
        <v>2232.4</v>
      </c>
      <c r="L358" s="320">
        <v>2151</v>
      </c>
      <c r="M358" s="320">
        <v>7.5110099999999997</v>
      </c>
      <c r="N358" s="1"/>
      <c r="O358" s="1"/>
    </row>
    <row r="359" spans="1:15" ht="12.75" customHeight="1">
      <c r="A359" s="30">
        <v>349</v>
      </c>
      <c r="B359" s="334" t="s">
        <v>471</v>
      </c>
      <c r="C359" s="320">
        <v>4320.6499999999996</v>
      </c>
      <c r="D359" s="321">
        <v>4332.2</v>
      </c>
      <c r="E359" s="321">
        <v>4270</v>
      </c>
      <c r="F359" s="321">
        <v>4219.3500000000004</v>
      </c>
      <c r="G359" s="321">
        <v>4157.1500000000005</v>
      </c>
      <c r="H359" s="321">
        <v>4382.8499999999995</v>
      </c>
      <c r="I359" s="321">
        <v>4445.0499999999984</v>
      </c>
      <c r="J359" s="321">
        <v>4495.6999999999989</v>
      </c>
      <c r="K359" s="320">
        <v>4394.3999999999996</v>
      </c>
      <c r="L359" s="320">
        <v>4281.55</v>
      </c>
      <c r="M359" s="320">
        <v>3.7345100000000002</v>
      </c>
      <c r="N359" s="1"/>
      <c r="O359" s="1"/>
    </row>
    <row r="360" spans="1:15" ht="12.75" customHeight="1">
      <c r="A360" s="30">
        <v>350</v>
      </c>
      <c r="B360" s="334" t="s">
        <v>174</v>
      </c>
      <c r="C360" s="320">
        <v>203.9</v>
      </c>
      <c r="D360" s="321">
        <v>205.29999999999998</v>
      </c>
      <c r="E360" s="321">
        <v>201.49999999999997</v>
      </c>
      <c r="F360" s="321">
        <v>199.1</v>
      </c>
      <c r="G360" s="321">
        <v>195.29999999999998</v>
      </c>
      <c r="H360" s="321">
        <v>207.69999999999996</v>
      </c>
      <c r="I360" s="321">
        <v>211.49999999999997</v>
      </c>
      <c r="J360" s="321">
        <v>213.89999999999995</v>
      </c>
      <c r="K360" s="320">
        <v>209.1</v>
      </c>
      <c r="L360" s="320">
        <v>202.9</v>
      </c>
      <c r="M360" s="320">
        <v>50.14029</v>
      </c>
      <c r="N360" s="1"/>
      <c r="O360" s="1"/>
    </row>
    <row r="361" spans="1:15" ht="12.75" customHeight="1">
      <c r="A361" s="30">
        <v>351</v>
      </c>
      <c r="B361" s="334" t="s">
        <v>175</v>
      </c>
      <c r="C361" s="320">
        <v>117.75</v>
      </c>
      <c r="D361" s="321">
        <v>118.53333333333335</v>
      </c>
      <c r="E361" s="321">
        <v>116.56666666666669</v>
      </c>
      <c r="F361" s="321">
        <v>115.38333333333334</v>
      </c>
      <c r="G361" s="321">
        <v>113.41666666666669</v>
      </c>
      <c r="H361" s="321">
        <v>119.7166666666667</v>
      </c>
      <c r="I361" s="321">
        <v>121.68333333333337</v>
      </c>
      <c r="J361" s="321">
        <v>122.8666666666667</v>
      </c>
      <c r="K361" s="320">
        <v>120.5</v>
      </c>
      <c r="L361" s="320">
        <v>117.35</v>
      </c>
      <c r="M361" s="320">
        <v>28.812180000000001</v>
      </c>
      <c r="N361" s="1"/>
      <c r="O361" s="1"/>
    </row>
    <row r="362" spans="1:15" ht="12.75" customHeight="1">
      <c r="A362" s="30">
        <v>352</v>
      </c>
      <c r="B362" s="334" t="s">
        <v>176</v>
      </c>
      <c r="C362" s="320">
        <v>4385.8999999999996</v>
      </c>
      <c r="D362" s="321">
        <v>4389.75</v>
      </c>
      <c r="E362" s="321">
        <v>4333.5</v>
      </c>
      <c r="F362" s="321">
        <v>4281.1000000000004</v>
      </c>
      <c r="G362" s="321">
        <v>4224.8500000000004</v>
      </c>
      <c r="H362" s="321">
        <v>4442.1499999999996</v>
      </c>
      <c r="I362" s="321">
        <v>4498.3999999999996</v>
      </c>
      <c r="J362" s="321">
        <v>4550.7999999999993</v>
      </c>
      <c r="K362" s="320">
        <v>4446</v>
      </c>
      <c r="L362" s="320">
        <v>4337.3500000000004</v>
      </c>
      <c r="M362" s="320">
        <v>0.49188999999999999</v>
      </c>
      <c r="N362" s="1"/>
      <c r="O362" s="1"/>
    </row>
    <row r="363" spans="1:15" ht="12.75" customHeight="1">
      <c r="A363" s="30">
        <v>353</v>
      </c>
      <c r="B363" s="334" t="s">
        <v>273</v>
      </c>
      <c r="C363" s="320">
        <v>14023.9</v>
      </c>
      <c r="D363" s="321">
        <v>14165.65</v>
      </c>
      <c r="E363" s="321">
        <v>13833.3</v>
      </c>
      <c r="F363" s="321">
        <v>13642.699999999999</v>
      </c>
      <c r="G363" s="321">
        <v>13310.349999999999</v>
      </c>
      <c r="H363" s="321">
        <v>14356.25</v>
      </c>
      <c r="I363" s="321">
        <v>14688.600000000002</v>
      </c>
      <c r="J363" s="321">
        <v>14879.2</v>
      </c>
      <c r="K363" s="320">
        <v>14498</v>
      </c>
      <c r="L363" s="320">
        <v>13975.05</v>
      </c>
      <c r="M363" s="320">
        <v>5.5289999999999999E-2</v>
      </c>
      <c r="N363" s="1"/>
      <c r="O363" s="1"/>
    </row>
    <row r="364" spans="1:15" ht="12.75" customHeight="1">
      <c r="A364" s="30">
        <v>354</v>
      </c>
      <c r="B364" s="334" t="s">
        <v>478</v>
      </c>
      <c r="C364" s="320">
        <v>4436.8500000000004</v>
      </c>
      <c r="D364" s="321">
        <v>4416.1000000000004</v>
      </c>
      <c r="E364" s="321">
        <v>4342.1500000000005</v>
      </c>
      <c r="F364" s="321">
        <v>4247.45</v>
      </c>
      <c r="G364" s="321">
        <v>4173.5</v>
      </c>
      <c r="H364" s="321">
        <v>4510.8000000000011</v>
      </c>
      <c r="I364" s="321">
        <v>4584.7500000000018</v>
      </c>
      <c r="J364" s="321">
        <v>4679.4500000000016</v>
      </c>
      <c r="K364" s="320">
        <v>4490.05</v>
      </c>
      <c r="L364" s="320">
        <v>4321.3999999999996</v>
      </c>
      <c r="M364" s="320">
        <v>0.13636000000000001</v>
      </c>
      <c r="N364" s="1"/>
      <c r="O364" s="1"/>
    </row>
    <row r="365" spans="1:15" ht="12.75" customHeight="1">
      <c r="A365" s="30">
        <v>355</v>
      </c>
      <c r="B365" s="334" t="s">
        <v>473</v>
      </c>
      <c r="C365" s="320">
        <v>1086.45</v>
      </c>
      <c r="D365" s="321">
        <v>1087.4833333333333</v>
      </c>
      <c r="E365" s="321">
        <v>1049.9666666666667</v>
      </c>
      <c r="F365" s="321">
        <v>1013.4833333333333</v>
      </c>
      <c r="G365" s="321">
        <v>975.9666666666667</v>
      </c>
      <c r="H365" s="321">
        <v>1123.9666666666667</v>
      </c>
      <c r="I365" s="321">
        <v>1161.4833333333336</v>
      </c>
      <c r="J365" s="321">
        <v>1197.9666666666667</v>
      </c>
      <c r="K365" s="320">
        <v>1125</v>
      </c>
      <c r="L365" s="320">
        <v>1051</v>
      </c>
      <c r="M365" s="320">
        <v>4.0383500000000003</v>
      </c>
      <c r="N365" s="1"/>
      <c r="O365" s="1"/>
    </row>
    <row r="366" spans="1:15" ht="12.75" customHeight="1">
      <c r="A366" s="30">
        <v>356</v>
      </c>
      <c r="B366" s="334" t="s">
        <v>177</v>
      </c>
      <c r="C366" s="320">
        <v>2423.6999999999998</v>
      </c>
      <c r="D366" s="321">
        <v>2435.15</v>
      </c>
      <c r="E366" s="321">
        <v>2403.3000000000002</v>
      </c>
      <c r="F366" s="321">
        <v>2382.9</v>
      </c>
      <c r="G366" s="321">
        <v>2351.0500000000002</v>
      </c>
      <c r="H366" s="321">
        <v>2455.5500000000002</v>
      </c>
      <c r="I366" s="321">
        <v>2487.3999999999996</v>
      </c>
      <c r="J366" s="321">
        <v>2507.8000000000002</v>
      </c>
      <c r="K366" s="320">
        <v>2467</v>
      </c>
      <c r="L366" s="320">
        <v>2414.75</v>
      </c>
      <c r="M366" s="320">
        <v>3.8269500000000001</v>
      </c>
      <c r="N366" s="1"/>
      <c r="O366" s="1"/>
    </row>
    <row r="367" spans="1:15" ht="12.75" customHeight="1">
      <c r="A367" s="30">
        <v>357</v>
      </c>
      <c r="B367" s="334" t="s">
        <v>178</v>
      </c>
      <c r="C367" s="320">
        <v>2847.95</v>
      </c>
      <c r="D367" s="321">
        <v>2869.7999999999997</v>
      </c>
      <c r="E367" s="321">
        <v>2813.2499999999995</v>
      </c>
      <c r="F367" s="321">
        <v>2778.5499999999997</v>
      </c>
      <c r="G367" s="321">
        <v>2721.9999999999995</v>
      </c>
      <c r="H367" s="321">
        <v>2904.4999999999995</v>
      </c>
      <c r="I367" s="321">
        <v>2961.0499999999997</v>
      </c>
      <c r="J367" s="321">
        <v>2995.7499999999995</v>
      </c>
      <c r="K367" s="320">
        <v>2926.35</v>
      </c>
      <c r="L367" s="320">
        <v>2835.1</v>
      </c>
      <c r="M367" s="320">
        <v>1.33758</v>
      </c>
      <c r="N367" s="1"/>
      <c r="O367" s="1"/>
    </row>
    <row r="368" spans="1:15" ht="12.75" customHeight="1">
      <c r="A368" s="30">
        <v>358</v>
      </c>
      <c r="B368" s="334" t="s">
        <v>179</v>
      </c>
      <c r="C368" s="320">
        <v>35.1</v>
      </c>
      <c r="D368" s="321">
        <v>35.300000000000004</v>
      </c>
      <c r="E368" s="321">
        <v>34.800000000000011</v>
      </c>
      <c r="F368" s="321">
        <v>34.500000000000007</v>
      </c>
      <c r="G368" s="321">
        <v>34.000000000000014</v>
      </c>
      <c r="H368" s="321">
        <v>35.600000000000009</v>
      </c>
      <c r="I368" s="321">
        <v>36.099999999999994</v>
      </c>
      <c r="J368" s="321">
        <v>36.400000000000006</v>
      </c>
      <c r="K368" s="320">
        <v>35.799999999999997</v>
      </c>
      <c r="L368" s="320">
        <v>35</v>
      </c>
      <c r="M368" s="320">
        <v>256.17648000000003</v>
      </c>
      <c r="N368" s="1"/>
      <c r="O368" s="1"/>
    </row>
    <row r="369" spans="1:15" ht="12.75" customHeight="1">
      <c r="A369" s="30">
        <v>359</v>
      </c>
      <c r="B369" s="334" t="s">
        <v>469</v>
      </c>
      <c r="C369" s="320">
        <v>377.9</v>
      </c>
      <c r="D369" s="321">
        <v>382.56666666666666</v>
      </c>
      <c r="E369" s="321">
        <v>370.33333333333331</v>
      </c>
      <c r="F369" s="321">
        <v>362.76666666666665</v>
      </c>
      <c r="G369" s="321">
        <v>350.5333333333333</v>
      </c>
      <c r="H369" s="321">
        <v>390.13333333333333</v>
      </c>
      <c r="I369" s="321">
        <v>402.36666666666667</v>
      </c>
      <c r="J369" s="321">
        <v>409.93333333333334</v>
      </c>
      <c r="K369" s="320">
        <v>394.8</v>
      </c>
      <c r="L369" s="320">
        <v>375</v>
      </c>
      <c r="M369" s="320">
        <v>3.0063499999999999</v>
      </c>
      <c r="N369" s="1"/>
      <c r="O369" s="1"/>
    </row>
    <row r="370" spans="1:15" ht="12.75" customHeight="1">
      <c r="A370" s="30">
        <v>360</v>
      </c>
      <c r="B370" s="334" t="s">
        <v>470</v>
      </c>
      <c r="C370" s="320">
        <v>256.39999999999998</v>
      </c>
      <c r="D370" s="321">
        <v>258.75</v>
      </c>
      <c r="E370" s="321">
        <v>251.45</v>
      </c>
      <c r="F370" s="321">
        <v>246.5</v>
      </c>
      <c r="G370" s="321">
        <v>239.2</v>
      </c>
      <c r="H370" s="321">
        <v>263.7</v>
      </c>
      <c r="I370" s="321">
        <v>270.99999999999994</v>
      </c>
      <c r="J370" s="321">
        <v>275.95</v>
      </c>
      <c r="K370" s="320">
        <v>266.05</v>
      </c>
      <c r="L370" s="320">
        <v>253.8</v>
      </c>
      <c r="M370" s="320">
        <v>2.9502999999999999</v>
      </c>
      <c r="N370" s="1"/>
      <c r="O370" s="1"/>
    </row>
    <row r="371" spans="1:15" ht="12.75" customHeight="1">
      <c r="A371" s="30">
        <v>361</v>
      </c>
      <c r="B371" s="334" t="s">
        <v>271</v>
      </c>
      <c r="C371" s="320">
        <v>2486.15</v>
      </c>
      <c r="D371" s="321">
        <v>2500.5833333333335</v>
      </c>
      <c r="E371" s="321">
        <v>2452.0666666666671</v>
      </c>
      <c r="F371" s="321">
        <v>2417.9833333333336</v>
      </c>
      <c r="G371" s="321">
        <v>2369.4666666666672</v>
      </c>
      <c r="H371" s="321">
        <v>2534.666666666667</v>
      </c>
      <c r="I371" s="321">
        <v>2583.1833333333334</v>
      </c>
      <c r="J371" s="321">
        <v>2617.2666666666669</v>
      </c>
      <c r="K371" s="320">
        <v>2549.1</v>
      </c>
      <c r="L371" s="320">
        <v>2466.5</v>
      </c>
      <c r="M371" s="320">
        <v>2.1047799999999999</v>
      </c>
      <c r="N371" s="1"/>
      <c r="O371" s="1"/>
    </row>
    <row r="372" spans="1:15" ht="12.75" customHeight="1">
      <c r="A372" s="30">
        <v>362</v>
      </c>
      <c r="B372" s="334" t="s">
        <v>474</v>
      </c>
      <c r="C372" s="320">
        <v>872.9</v>
      </c>
      <c r="D372" s="321">
        <v>886.44999999999993</v>
      </c>
      <c r="E372" s="321">
        <v>848.94999999999982</v>
      </c>
      <c r="F372" s="321">
        <v>824.99999999999989</v>
      </c>
      <c r="G372" s="321">
        <v>787.49999999999977</v>
      </c>
      <c r="H372" s="321">
        <v>910.39999999999986</v>
      </c>
      <c r="I372" s="321">
        <v>947.90000000000009</v>
      </c>
      <c r="J372" s="321">
        <v>971.84999999999991</v>
      </c>
      <c r="K372" s="320">
        <v>923.95</v>
      </c>
      <c r="L372" s="320">
        <v>862.5</v>
      </c>
      <c r="M372" s="320">
        <v>1.2015800000000001</v>
      </c>
      <c r="N372" s="1"/>
      <c r="O372" s="1"/>
    </row>
    <row r="373" spans="1:15" ht="12.75" customHeight="1">
      <c r="A373" s="30">
        <v>363</v>
      </c>
      <c r="B373" s="334" t="s">
        <v>475</v>
      </c>
      <c r="C373" s="320">
        <v>2733.4</v>
      </c>
      <c r="D373" s="321">
        <v>2762.65</v>
      </c>
      <c r="E373" s="321">
        <v>2676.3</v>
      </c>
      <c r="F373" s="321">
        <v>2619.2000000000003</v>
      </c>
      <c r="G373" s="321">
        <v>2532.8500000000004</v>
      </c>
      <c r="H373" s="321">
        <v>2819.75</v>
      </c>
      <c r="I373" s="321">
        <v>2906.0999999999995</v>
      </c>
      <c r="J373" s="321">
        <v>2963.2</v>
      </c>
      <c r="K373" s="320">
        <v>2849</v>
      </c>
      <c r="L373" s="320">
        <v>2705.55</v>
      </c>
      <c r="M373" s="320">
        <v>1.9602900000000001</v>
      </c>
      <c r="N373" s="1"/>
      <c r="O373" s="1"/>
    </row>
    <row r="374" spans="1:15" ht="12.75" customHeight="1">
      <c r="A374" s="30">
        <v>364</v>
      </c>
      <c r="B374" s="334" t="s">
        <v>841</v>
      </c>
      <c r="C374" s="320">
        <v>306.45</v>
      </c>
      <c r="D374" s="321">
        <v>310.15000000000003</v>
      </c>
      <c r="E374" s="321">
        <v>301.30000000000007</v>
      </c>
      <c r="F374" s="321">
        <v>296.15000000000003</v>
      </c>
      <c r="G374" s="321">
        <v>287.30000000000007</v>
      </c>
      <c r="H374" s="321">
        <v>315.30000000000007</v>
      </c>
      <c r="I374" s="321">
        <v>324.15000000000009</v>
      </c>
      <c r="J374" s="321">
        <v>329.30000000000007</v>
      </c>
      <c r="K374" s="320">
        <v>319</v>
      </c>
      <c r="L374" s="320">
        <v>305</v>
      </c>
      <c r="M374" s="320">
        <v>25.239239999999999</v>
      </c>
      <c r="N374" s="1"/>
      <c r="O374" s="1"/>
    </row>
    <row r="375" spans="1:15" ht="12.75" customHeight="1">
      <c r="A375" s="30">
        <v>365</v>
      </c>
      <c r="B375" s="334" t="s">
        <v>180</v>
      </c>
      <c r="C375" s="320">
        <v>227.75</v>
      </c>
      <c r="D375" s="321">
        <v>230.38333333333335</v>
      </c>
      <c r="E375" s="321">
        <v>224.41666666666671</v>
      </c>
      <c r="F375" s="321">
        <v>221.08333333333337</v>
      </c>
      <c r="G375" s="321">
        <v>215.11666666666673</v>
      </c>
      <c r="H375" s="321">
        <v>233.7166666666667</v>
      </c>
      <c r="I375" s="321">
        <v>239.68333333333334</v>
      </c>
      <c r="J375" s="321">
        <v>243.01666666666668</v>
      </c>
      <c r="K375" s="320">
        <v>236.35</v>
      </c>
      <c r="L375" s="320">
        <v>227.05</v>
      </c>
      <c r="M375" s="320">
        <v>67.697490000000002</v>
      </c>
      <c r="N375" s="1"/>
      <c r="O375" s="1"/>
    </row>
    <row r="376" spans="1:15" ht="12.75" customHeight="1">
      <c r="A376" s="30">
        <v>366</v>
      </c>
      <c r="B376" s="334" t="s">
        <v>290</v>
      </c>
      <c r="C376" s="320">
        <v>3149</v>
      </c>
      <c r="D376" s="321">
        <v>3178.1833333333329</v>
      </c>
      <c r="E376" s="321">
        <v>3090.8166666666657</v>
      </c>
      <c r="F376" s="321">
        <v>3032.6333333333328</v>
      </c>
      <c r="G376" s="321">
        <v>2945.2666666666655</v>
      </c>
      <c r="H376" s="321">
        <v>3236.3666666666659</v>
      </c>
      <c r="I376" s="321">
        <v>3323.7333333333336</v>
      </c>
      <c r="J376" s="321">
        <v>3381.9166666666661</v>
      </c>
      <c r="K376" s="320">
        <v>3265.55</v>
      </c>
      <c r="L376" s="320">
        <v>3120</v>
      </c>
      <c r="M376" s="320">
        <v>0.34910999999999998</v>
      </c>
      <c r="N376" s="1"/>
      <c r="O376" s="1"/>
    </row>
    <row r="377" spans="1:15" ht="12.75" customHeight="1">
      <c r="A377" s="30">
        <v>367</v>
      </c>
      <c r="B377" s="334" t="s">
        <v>842</v>
      </c>
      <c r="C377" s="320">
        <v>408.8</v>
      </c>
      <c r="D377" s="321">
        <v>412.75</v>
      </c>
      <c r="E377" s="321">
        <v>402.05</v>
      </c>
      <c r="F377" s="321">
        <v>395.3</v>
      </c>
      <c r="G377" s="321">
        <v>384.6</v>
      </c>
      <c r="H377" s="321">
        <v>419.5</v>
      </c>
      <c r="I377" s="321">
        <v>430.20000000000005</v>
      </c>
      <c r="J377" s="321">
        <v>436.95</v>
      </c>
      <c r="K377" s="320">
        <v>423.45</v>
      </c>
      <c r="L377" s="320">
        <v>406</v>
      </c>
      <c r="M377" s="320">
        <v>5.2680499999999997</v>
      </c>
      <c r="N377" s="1"/>
      <c r="O377" s="1"/>
    </row>
    <row r="378" spans="1:15" ht="12.75" customHeight="1">
      <c r="A378" s="30">
        <v>368</v>
      </c>
      <c r="B378" s="334" t="s">
        <v>272</v>
      </c>
      <c r="C378" s="320">
        <v>474.65</v>
      </c>
      <c r="D378" s="321">
        <v>476.01666666666665</v>
      </c>
      <c r="E378" s="321">
        <v>464.13333333333333</v>
      </c>
      <c r="F378" s="321">
        <v>453.61666666666667</v>
      </c>
      <c r="G378" s="321">
        <v>441.73333333333335</v>
      </c>
      <c r="H378" s="321">
        <v>486.5333333333333</v>
      </c>
      <c r="I378" s="321">
        <v>498.41666666666663</v>
      </c>
      <c r="J378" s="321">
        <v>508.93333333333328</v>
      </c>
      <c r="K378" s="320">
        <v>487.9</v>
      </c>
      <c r="L378" s="320">
        <v>465.5</v>
      </c>
      <c r="M378" s="320">
        <v>13.09004</v>
      </c>
      <c r="N378" s="1"/>
      <c r="O378" s="1"/>
    </row>
    <row r="379" spans="1:15" ht="12.75" customHeight="1">
      <c r="A379" s="30">
        <v>369</v>
      </c>
      <c r="B379" s="334" t="s">
        <v>476</v>
      </c>
      <c r="C379" s="320">
        <v>664.45</v>
      </c>
      <c r="D379" s="321">
        <v>666.38333333333333</v>
      </c>
      <c r="E379" s="321">
        <v>658.06666666666661</v>
      </c>
      <c r="F379" s="321">
        <v>651.68333333333328</v>
      </c>
      <c r="G379" s="321">
        <v>643.36666666666656</v>
      </c>
      <c r="H379" s="321">
        <v>672.76666666666665</v>
      </c>
      <c r="I379" s="321">
        <v>681.08333333333348</v>
      </c>
      <c r="J379" s="321">
        <v>687.4666666666667</v>
      </c>
      <c r="K379" s="320">
        <v>674.7</v>
      </c>
      <c r="L379" s="320">
        <v>660</v>
      </c>
      <c r="M379" s="320">
        <v>0.89785000000000004</v>
      </c>
      <c r="N379" s="1"/>
      <c r="O379" s="1"/>
    </row>
    <row r="380" spans="1:15" ht="12.75" customHeight="1">
      <c r="A380" s="30">
        <v>370</v>
      </c>
      <c r="B380" s="334" t="s">
        <v>477</v>
      </c>
      <c r="C380" s="320">
        <v>114.1</v>
      </c>
      <c r="D380" s="321">
        <v>115.3</v>
      </c>
      <c r="E380" s="321">
        <v>111.89999999999999</v>
      </c>
      <c r="F380" s="321">
        <v>109.69999999999999</v>
      </c>
      <c r="G380" s="321">
        <v>106.29999999999998</v>
      </c>
      <c r="H380" s="321">
        <v>117.5</v>
      </c>
      <c r="I380" s="321">
        <v>120.9</v>
      </c>
      <c r="J380" s="321">
        <v>123.10000000000001</v>
      </c>
      <c r="K380" s="320">
        <v>118.7</v>
      </c>
      <c r="L380" s="320">
        <v>113.1</v>
      </c>
      <c r="M380" s="320">
        <v>30.226189999999999</v>
      </c>
      <c r="N380" s="1"/>
      <c r="O380" s="1"/>
    </row>
    <row r="381" spans="1:15" ht="12.75" customHeight="1">
      <c r="A381" s="30">
        <v>371</v>
      </c>
      <c r="B381" s="334" t="s">
        <v>182</v>
      </c>
      <c r="C381" s="320">
        <v>1828.95</v>
      </c>
      <c r="D381" s="321">
        <v>1833.25</v>
      </c>
      <c r="E381" s="321">
        <v>1811.5</v>
      </c>
      <c r="F381" s="321">
        <v>1794.05</v>
      </c>
      <c r="G381" s="321">
        <v>1772.3</v>
      </c>
      <c r="H381" s="321">
        <v>1850.7</v>
      </c>
      <c r="I381" s="321">
        <v>1872.45</v>
      </c>
      <c r="J381" s="321">
        <v>1889.9</v>
      </c>
      <c r="K381" s="320">
        <v>1855</v>
      </c>
      <c r="L381" s="320">
        <v>1815.8</v>
      </c>
      <c r="M381" s="320">
        <v>7.8198400000000001</v>
      </c>
      <c r="N381" s="1"/>
      <c r="O381" s="1"/>
    </row>
    <row r="382" spans="1:15" ht="12.75" customHeight="1">
      <c r="A382" s="30">
        <v>372</v>
      </c>
      <c r="B382" s="334" t="s">
        <v>479</v>
      </c>
      <c r="C382" s="320">
        <v>709.05</v>
      </c>
      <c r="D382" s="321">
        <v>706.73333333333323</v>
      </c>
      <c r="E382" s="321">
        <v>695.31666666666649</v>
      </c>
      <c r="F382" s="321">
        <v>681.58333333333326</v>
      </c>
      <c r="G382" s="321">
        <v>670.16666666666652</v>
      </c>
      <c r="H382" s="321">
        <v>720.46666666666647</v>
      </c>
      <c r="I382" s="321">
        <v>731.88333333333321</v>
      </c>
      <c r="J382" s="321">
        <v>745.61666666666645</v>
      </c>
      <c r="K382" s="320">
        <v>718.15</v>
      </c>
      <c r="L382" s="320">
        <v>693</v>
      </c>
      <c r="M382" s="320">
        <v>1.54711</v>
      </c>
      <c r="N382" s="1"/>
      <c r="O382" s="1"/>
    </row>
    <row r="383" spans="1:15" ht="12.75" customHeight="1">
      <c r="A383" s="30">
        <v>373</v>
      </c>
      <c r="B383" s="334" t="s">
        <v>481</v>
      </c>
      <c r="C383" s="320">
        <v>899.85</v>
      </c>
      <c r="D383" s="321">
        <v>901.70000000000016</v>
      </c>
      <c r="E383" s="321">
        <v>887.45000000000027</v>
      </c>
      <c r="F383" s="321">
        <v>875.05000000000007</v>
      </c>
      <c r="G383" s="321">
        <v>860.80000000000018</v>
      </c>
      <c r="H383" s="321">
        <v>914.10000000000036</v>
      </c>
      <c r="I383" s="321">
        <v>928.35000000000014</v>
      </c>
      <c r="J383" s="321">
        <v>940.75000000000045</v>
      </c>
      <c r="K383" s="320">
        <v>915.95</v>
      </c>
      <c r="L383" s="320">
        <v>889.3</v>
      </c>
      <c r="M383" s="320">
        <v>2.7318899999999999</v>
      </c>
      <c r="N383" s="1"/>
      <c r="O383" s="1"/>
    </row>
    <row r="384" spans="1:15" ht="12.75" customHeight="1">
      <c r="A384" s="30">
        <v>374</v>
      </c>
      <c r="B384" s="334" t="s">
        <v>843</v>
      </c>
      <c r="C384" s="320">
        <v>108.4</v>
      </c>
      <c r="D384" s="321">
        <v>109.58333333333333</v>
      </c>
      <c r="E384" s="321">
        <v>106.01666666666665</v>
      </c>
      <c r="F384" s="321">
        <v>103.63333333333333</v>
      </c>
      <c r="G384" s="321">
        <v>100.06666666666665</v>
      </c>
      <c r="H384" s="321">
        <v>111.96666666666665</v>
      </c>
      <c r="I384" s="321">
        <v>115.53333333333335</v>
      </c>
      <c r="J384" s="321">
        <v>117.91666666666666</v>
      </c>
      <c r="K384" s="320">
        <v>113.15</v>
      </c>
      <c r="L384" s="320">
        <v>107.2</v>
      </c>
      <c r="M384" s="320">
        <v>13.90362</v>
      </c>
      <c r="N384" s="1"/>
      <c r="O384" s="1"/>
    </row>
    <row r="385" spans="1:15" ht="12.75" customHeight="1">
      <c r="A385" s="30">
        <v>375</v>
      </c>
      <c r="B385" s="334" t="s">
        <v>483</v>
      </c>
      <c r="C385" s="320">
        <v>171.5</v>
      </c>
      <c r="D385" s="321">
        <v>172.85</v>
      </c>
      <c r="E385" s="321">
        <v>169.25</v>
      </c>
      <c r="F385" s="321">
        <v>167</v>
      </c>
      <c r="G385" s="321">
        <v>163.4</v>
      </c>
      <c r="H385" s="321">
        <v>175.1</v>
      </c>
      <c r="I385" s="321">
        <v>178.69999999999996</v>
      </c>
      <c r="J385" s="321">
        <v>180.95</v>
      </c>
      <c r="K385" s="320">
        <v>176.45</v>
      </c>
      <c r="L385" s="320">
        <v>170.6</v>
      </c>
      <c r="M385" s="320">
        <v>15.418900000000001</v>
      </c>
      <c r="N385" s="1"/>
      <c r="O385" s="1"/>
    </row>
    <row r="386" spans="1:15" ht="12.75" customHeight="1">
      <c r="A386" s="30">
        <v>376</v>
      </c>
      <c r="B386" s="334" t="s">
        <v>484</v>
      </c>
      <c r="C386" s="320">
        <v>629.04999999999995</v>
      </c>
      <c r="D386" s="321">
        <v>632.91666666666663</v>
      </c>
      <c r="E386" s="321">
        <v>621.13333333333321</v>
      </c>
      <c r="F386" s="321">
        <v>613.21666666666658</v>
      </c>
      <c r="G386" s="321">
        <v>601.43333333333317</v>
      </c>
      <c r="H386" s="321">
        <v>640.83333333333326</v>
      </c>
      <c r="I386" s="321">
        <v>652.61666666666679</v>
      </c>
      <c r="J386" s="321">
        <v>660.5333333333333</v>
      </c>
      <c r="K386" s="320">
        <v>644.70000000000005</v>
      </c>
      <c r="L386" s="320">
        <v>625</v>
      </c>
      <c r="M386" s="320">
        <v>1.5287500000000001</v>
      </c>
      <c r="N386" s="1"/>
      <c r="O386" s="1"/>
    </row>
    <row r="387" spans="1:15" ht="12.75" customHeight="1">
      <c r="A387" s="30">
        <v>377</v>
      </c>
      <c r="B387" s="334" t="s">
        <v>485</v>
      </c>
      <c r="C387" s="320">
        <v>234.5</v>
      </c>
      <c r="D387" s="321">
        <v>236.86666666666667</v>
      </c>
      <c r="E387" s="321">
        <v>231.38333333333335</v>
      </c>
      <c r="F387" s="321">
        <v>228.26666666666668</v>
      </c>
      <c r="G387" s="321">
        <v>222.78333333333336</v>
      </c>
      <c r="H387" s="321">
        <v>239.98333333333335</v>
      </c>
      <c r="I387" s="321">
        <v>245.4666666666667</v>
      </c>
      <c r="J387" s="321">
        <v>248.58333333333334</v>
      </c>
      <c r="K387" s="320">
        <v>242.35</v>
      </c>
      <c r="L387" s="320">
        <v>233.75</v>
      </c>
      <c r="M387" s="320">
        <v>6.8053699999999999</v>
      </c>
      <c r="N387" s="1"/>
      <c r="O387" s="1"/>
    </row>
    <row r="388" spans="1:15" ht="12.75" customHeight="1">
      <c r="A388" s="30">
        <v>378</v>
      </c>
      <c r="B388" s="334" t="s">
        <v>183</v>
      </c>
      <c r="C388" s="320">
        <v>794.7</v>
      </c>
      <c r="D388" s="321">
        <v>795.41666666666663</v>
      </c>
      <c r="E388" s="321">
        <v>782.83333333333326</v>
      </c>
      <c r="F388" s="321">
        <v>770.96666666666658</v>
      </c>
      <c r="G388" s="321">
        <v>758.38333333333321</v>
      </c>
      <c r="H388" s="321">
        <v>807.2833333333333</v>
      </c>
      <c r="I388" s="321">
        <v>819.86666666666656</v>
      </c>
      <c r="J388" s="321">
        <v>831.73333333333335</v>
      </c>
      <c r="K388" s="320">
        <v>808</v>
      </c>
      <c r="L388" s="320">
        <v>783.55</v>
      </c>
      <c r="M388" s="320">
        <v>7.5529700000000002</v>
      </c>
      <c r="N388" s="1"/>
      <c r="O388" s="1"/>
    </row>
    <row r="389" spans="1:15" ht="12.75" customHeight="1">
      <c r="A389" s="30">
        <v>379</v>
      </c>
      <c r="B389" s="334" t="s">
        <v>487</v>
      </c>
      <c r="C389" s="320">
        <v>2349.6999999999998</v>
      </c>
      <c r="D389" s="321">
        <v>2348.1333333333337</v>
      </c>
      <c r="E389" s="321">
        <v>2311.8666666666672</v>
      </c>
      <c r="F389" s="321">
        <v>2274.0333333333338</v>
      </c>
      <c r="G389" s="321">
        <v>2237.7666666666673</v>
      </c>
      <c r="H389" s="321">
        <v>2385.9666666666672</v>
      </c>
      <c r="I389" s="321">
        <v>2422.2333333333336</v>
      </c>
      <c r="J389" s="321">
        <v>2460.0666666666671</v>
      </c>
      <c r="K389" s="320">
        <v>2384.4</v>
      </c>
      <c r="L389" s="320">
        <v>2310.3000000000002</v>
      </c>
      <c r="M389" s="320">
        <v>9.3060000000000004E-2</v>
      </c>
      <c r="N389" s="1"/>
      <c r="O389" s="1"/>
    </row>
    <row r="390" spans="1:15" ht="12.75" customHeight="1">
      <c r="A390" s="30">
        <v>380</v>
      </c>
      <c r="B390" s="334" t="s">
        <v>860</v>
      </c>
      <c r="C390" s="320">
        <v>101.5</v>
      </c>
      <c r="D390" s="321">
        <v>102.23333333333333</v>
      </c>
      <c r="E390" s="321">
        <v>100.01666666666667</v>
      </c>
      <c r="F390" s="321">
        <v>98.533333333333331</v>
      </c>
      <c r="G390" s="321">
        <v>96.316666666666663</v>
      </c>
      <c r="H390" s="321">
        <v>103.71666666666667</v>
      </c>
      <c r="I390" s="321">
        <v>105.93333333333334</v>
      </c>
      <c r="J390" s="321">
        <v>107.41666666666667</v>
      </c>
      <c r="K390" s="320">
        <v>104.45</v>
      </c>
      <c r="L390" s="320">
        <v>100.75</v>
      </c>
      <c r="M390" s="320">
        <v>10.12815</v>
      </c>
      <c r="N390" s="1"/>
      <c r="O390" s="1"/>
    </row>
    <row r="391" spans="1:15" ht="12.75" customHeight="1">
      <c r="A391" s="30">
        <v>381</v>
      </c>
      <c r="B391" s="334" t="s">
        <v>184</v>
      </c>
      <c r="C391" s="320">
        <v>120.2</v>
      </c>
      <c r="D391" s="321">
        <v>121.14999999999999</v>
      </c>
      <c r="E391" s="321">
        <v>118.59999999999998</v>
      </c>
      <c r="F391" s="321">
        <v>116.99999999999999</v>
      </c>
      <c r="G391" s="321">
        <v>114.44999999999997</v>
      </c>
      <c r="H391" s="321">
        <v>122.74999999999999</v>
      </c>
      <c r="I391" s="321">
        <v>125.3</v>
      </c>
      <c r="J391" s="321">
        <v>126.89999999999999</v>
      </c>
      <c r="K391" s="320">
        <v>123.7</v>
      </c>
      <c r="L391" s="320">
        <v>119.55</v>
      </c>
      <c r="M391" s="320">
        <v>111.30327</v>
      </c>
      <c r="N391" s="1"/>
      <c r="O391" s="1"/>
    </row>
    <row r="392" spans="1:15" ht="12.75" customHeight="1">
      <c r="A392" s="30">
        <v>382</v>
      </c>
      <c r="B392" s="334" t="s">
        <v>486</v>
      </c>
      <c r="C392" s="320">
        <v>100.2</v>
      </c>
      <c r="D392" s="321">
        <v>101.09999999999998</v>
      </c>
      <c r="E392" s="321">
        <v>98.69999999999996</v>
      </c>
      <c r="F392" s="321">
        <v>97.199999999999974</v>
      </c>
      <c r="G392" s="321">
        <v>94.799999999999955</v>
      </c>
      <c r="H392" s="321">
        <v>102.59999999999997</v>
      </c>
      <c r="I392" s="321">
        <v>104.99999999999997</v>
      </c>
      <c r="J392" s="321">
        <v>106.49999999999997</v>
      </c>
      <c r="K392" s="320">
        <v>103.5</v>
      </c>
      <c r="L392" s="320">
        <v>99.6</v>
      </c>
      <c r="M392" s="320">
        <v>49.284219999999998</v>
      </c>
      <c r="N392" s="1"/>
      <c r="O392" s="1"/>
    </row>
    <row r="393" spans="1:15" ht="12.75" customHeight="1">
      <c r="A393" s="30">
        <v>383</v>
      </c>
      <c r="B393" s="334" t="s">
        <v>185</v>
      </c>
      <c r="C393" s="320">
        <v>127</v>
      </c>
      <c r="D393" s="321">
        <v>127.76666666666665</v>
      </c>
      <c r="E393" s="321">
        <v>125.83333333333331</v>
      </c>
      <c r="F393" s="321">
        <v>124.66666666666666</v>
      </c>
      <c r="G393" s="321">
        <v>122.73333333333332</v>
      </c>
      <c r="H393" s="321">
        <v>128.93333333333331</v>
      </c>
      <c r="I393" s="321">
        <v>130.86666666666665</v>
      </c>
      <c r="J393" s="321">
        <v>132.0333333333333</v>
      </c>
      <c r="K393" s="320">
        <v>129.69999999999999</v>
      </c>
      <c r="L393" s="320">
        <v>126.6</v>
      </c>
      <c r="M393" s="320">
        <v>27.756060000000002</v>
      </c>
      <c r="N393" s="1"/>
      <c r="O393" s="1"/>
    </row>
    <row r="394" spans="1:15" ht="12.75" customHeight="1">
      <c r="A394" s="30">
        <v>384</v>
      </c>
      <c r="B394" s="334" t="s">
        <v>488</v>
      </c>
      <c r="C394" s="320">
        <v>153.15</v>
      </c>
      <c r="D394" s="321">
        <v>153.70000000000002</v>
      </c>
      <c r="E394" s="321">
        <v>151.00000000000003</v>
      </c>
      <c r="F394" s="321">
        <v>148.85000000000002</v>
      </c>
      <c r="G394" s="321">
        <v>146.15000000000003</v>
      </c>
      <c r="H394" s="321">
        <v>155.85000000000002</v>
      </c>
      <c r="I394" s="321">
        <v>158.55000000000001</v>
      </c>
      <c r="J394" s="321">
        <v>160.70000000000002</v>
      </c>
      <c r="K394" s="320">
        <v>156.4</v>
      </c>
      <c r="L394" s="320">
        <v>151.55000000000001</v>
      </c>
      <c r="M394" s="320">
        <v>39.863169999999997</v>
      </c>
      <c r="N394" s="1"/>
      <c r="O394" s="1"/>
    </row>
    <row r="395" spans="1:15" ht="12.75" customHeight="1">
      <c r="A395" s="30">
        <v>385</v>
      </c>
      <c r="B395" s="334" t="s">
        <v>489</v>
      </c>
      <c r="C395" s="320">
        <v>1081.5999999999999</v>
      </c>
      <c r="D395" s="321">
        <v>1086.25</v>
      </c>
      <c r="E395" s="321">
        <v>1070.3499999999999</v>
      </c>
      <c r="F395" s="321">
        <v>1059.0999999999999</v>
      </c>
      <c r="G395" s="321">
        <v>1043.1999999999998</v>
      </c>
      <c r="H395" s="321">
        <v>1097.5</v>
      </c>
      <c r="I395" s="321">
        <v>1113.4000000000001</v>
      </c>
      <c r="J395" s="321">
        <v>1124.6500000000001</v>
      </c>
      <c r="K395" s="320">
        <v>1102.1500000000001</v>
      </c>
      <c r="L395" s="320">
        <v>1075</v>
      </c>
      <c r="M395" s="320">
        <v>1.27251</v>
      </c>
      <c r="N395" s="1"/>
      <c r="O395" s="1"/>
    </row>
    <row r="396" spans="1:15" ht="12.75" customHeight="1">
      <c r="A396" s="30">
        <v>386</v>
      </c>
      <c r="B396" s="334" t="s">
        <v>186</v>
      </c>
      <c r="C396" s="320">
        <v>2790.25</v>
      </c>
      <c r="D396" s="321">
        <v>2807.9</v>
      </c>
      <c r="E396" s="321">
        <v>2759.65</v>
      </c>
      <c r="F396" s="321">
        <v>2729.05</v>
      </c>
      <c r="G396" s="321">
        <v>2680.8</v>
      </c>
      <c r="H396" s="321">
        <v>2838.5</v>
      </c>
      <c r="I396" s="321">
        <v>2886.75</v>
      </c>
      <c r="J396" s="321">
        <v>2917.35</v>
      </c>
      <c r="K396" s="320">
        <v>2856.15</v>
      </c>
      <c r="L396" s="320">
        <v>2777.3</v>
      </c>
      <c r="M396" s="320">
        <v>84.06156</v>
      </c>
      <c r="N396" s="1"/>
      <c r="O396" s="1"/>
    </row>
    <row r="397" spans="1:15" ht="12.75" customHeight="1">
      <c r="A397" s="30">
        <v>387</v>
      </c>
      <c r="B397" s="334" t="s">
        <v>844</v>
      </c>
      <c r="C397" s="320">
        <v>608.04999999999995</v>
      </c>
      <c r="D397" s="321">
        <v>612.5</v>
      </c>
      <c r="E397" s="321">
        <v>597.4</v>
      </c>
      <c r="F397" s="321">
        <v>586.75</v>
      </c>
      <c r="G397" s="321">
        <v>571.65</v>
      </c>
      <c r="H397" s="321">
        <v>623.15</v>
      </c>
      <c r="I397" s="321">
        <v>638.24999999999989</v>
      </c>
      <c r="J397" s="321">
        <v>648.9</v>
      </c>
      <c r="K397" s="320">
        <v>627.6</v>
      </c>
      <c r="L397" s="320">
        <v>601.85</v>
      </c>
      <c r="M397" s="320">
        <v>1.0679099999999999</v>
      </c>
      <c r="N397" s="1"/>
      <c r="O397" s="1"/>
    </row>
    <row r="398" spans="1:15" ht="12.75" customHeight="1">
      <c r="A398" s="30">
        <v>388</v>
      </c>
      <c r="B398" s="334" t="s">
        <v>480</v>
      </c>
      <c r="C398" s="320">
        <v>268.35000000000002</v>
      </c>
      <c r="D398" s="321">
        <v>269.14999999999998</v>
      </c>
      <c r="E398" s="321">
        <v>265.59999999999997</v>
      </c>
      <c r="F398" s="321">
        <v>262.84999999999997</v>
      </c>
      <c r="G398" s="321">
        <v>259.29999999999995</v>
      </c>
      <c r="H398" s="321">
        <v>271.89999999999998</v>
      </c>
      <c r="I398" s="321">
        <v>275.44999999999993</v>
      </c>
      <c r="J398" s="321">
        <v>278.2</v>
      </c>
      <c r="K398" s="320">
        <v>272.7</v>
      </c>
      <c r="L398" s="320">
        <v>266.39999999999998</v>
      </c>
      <c r="M398" s="320">
        <v>1.4234199999999999</v>
      </c>
      <c r="N398" s="1"/>
      <c r="O398" s="1"/>
    </row>
    <row r="399" spans="1:15" ht="12.75" customHeight="1">
      <c r="A399" s="30">
        <v>389</v>
      </c>
      <c r="B399" s="334" t="s">
        <v>490</v>
      </c>
      <c r="C399" s="320">
        <v>949.45</v>
      </c>
      <c r="D399" s="321">
        <v>948.4666666666667</v>
      </c>
      <c r="E399" s="321">
        <v>938.93333333333339</v>
      </c>
      <c r="F399" s="321">
        <v>928.41666666666674</v>
      </c>
      <c r="G399" s="321">
        <v>918.88333333333344</v>
      </c>
      <c r="H399" s="321">
        <v>958.98333333333335</v>
      </c>
      <c r="I399" s="321">
        <v>968.51666666666665</v>
      </c>
      <c r="J399" s="321">
        <v>979.0333333333333</v>
      </c>
      <c r="K399" s="320">
        <v>958</v>
      </c>
      <c r="L399" s="320">
        <v>937.95</v>
      </c>
      <c r="M399" s="320">
        <v>0.28628999999999999</v>
      </c>
      <c r="N399" s="1"/>
      <c r="O399" s="1"/>
    </row>
    <row r="400" spans="1:15" ht="12.75" customHeight="1">
      <c r="A400" s="30">
        <v>390</v>
      </c>
      <c r="B400" s="334" t="s">
        <v>491</v>
      </c>
      <c r="C400" s="320">
        <v>1638.35</v>
      </c>
      <c r="D400" s="321">
        <v>1634.45</v>
      </c>
      <c r="E400" s="321">
        <v>1618.9</v>
      </c>
      <c r="F400" s="321">
        <v>1599.45</v>
      </c>
      <c r="G400" s="321">
        <v>1583.9</v>
      </c>
      <c r="H400" s="321">
        <v>1653.9</v>
      </c>
      <c r="I400" s="321">
        <v>1669.4499999999998</v>
      </c>
      <c r="J400" s="321">
        <v>1688.9</v>
      </c>
      <c r="K400" s="320">
        <v>1650</v>
      </c>
      <c r="L400" s="320">
        <v>1615</v>
      </c>
      <c r="M400" s="320">
        <v>2.6751499999999999</v>
      </c>
      <c r="N400" s="1"/>
      <c r="O400" s="1"/>
    </row>
    <row r="401" spans="1:15" ht="12.75" customHeight="1">
      <c r="A401" s="30">
        <v>391</v>
      </c>
      <c r="B401" s="334" t="s">
        <v>482</v>
      </c>
      <c r="C401" s="320">
        <v>33.65</v>
      </c>
      <c r="D401" s="321">
        <v>33.833333333333336</v>
      </c>
      <c r="E401" s="321">
        <v>33.31666666666667</v>
      </c>
      <c r="F401" s="321">
        <v>32.983333333333334</v>
      </c>
      <c r="G401" s="321">
        <v>32.466666666666669</v>
      </c>
      <c r="H401" s="321">
        <v>34.166666666666671</v>
      </c>
      <c r="I401" s="321">
        <v>34.683333333333337</v>
      </c>
      <c r="J401" s="321">
        <v>35.016666666666673</v>
      </c>
      <c r="K401" s="320">
        <v>34.35</v>
      </c>
      <c r="L401" s="320">
        <v>33.5</v>
      </c>
      <c r="M401" s="320">
        <v>21.706209999999999</v>
      </c>
      <c r="N401" s="1"/>
      <c r="O401" s="1"/>
    </row>
    <row r="402" spans="1:15" ht="12.75" customHeight="1">
      <c r="A402" s="30">
        <v>392</v>
      </c>
      <c r="B402" s="334" t="s">
        <v>187</v>
      </c>
      <c r="C402" s="320">
        <v>96.75</v>
      </c>
      <c r="D402" s="321">
        <v>97.399999999999991</v>
      </c>
      <c r="E402" s="321">
        <v>95.84999999999998</v>
      </c>
      <c r="F402" s="321">
        <v>94.949999999999989</v>
      </c>
      <c r="G402" s="321">
        <v>93.399999999999977</v>
      </c>
      <c r="H402" s="321">
        <v>98.299999999999983</v>
      </c>
      <c r="I402" s="321">
        <v>99.85</v>
      </c>
      <c r="J402" s="321">
        <v>100.74999999999999</v>
      </c>
      <c r="K402" s="320">
        <v>98.95</v>
      </c>
      <c r="L402" s="320">
        <v>96.5</v>
      </c>
      <c r="M402" s="320">
        <v>222.28487999999999</v>
      </c>
      <c r="N402" s="1"/>
      <c r="O402" s="1"/>
    </row>
    <row r="403" spans="1:15" ht="12.75" customHeight="1">
      <c r="A403" s="30">
        <v>393</v>
      </c>
      <c r="B403" s="334" t="s">
        <v>275</v>
      </c>
      <c r="C403" s="320">
        <v>6974.95</v>
      </c>
      <c r="D403" s="321">
        <v>6989.6166666666659</v>
      </c>
      <c r="E403" s="321">
        <v>6950.3333333333321</v>
      </c>
      <c r="F403" s="321">
        <v>6925.7166666666662</v>
      </c>
      <c r="G403" s="321">
        <v>6886.4333333333325</v>
      </c>
      <c r="H403" s="321">
        <v>7014.2333333333318</v>
      </c>
      <c r="I403" s="321">
        <v>7053.5166666666664</v>
      </c>
      <c r="J403" s="321">
        <v>7078.1333333333314</v>
      </c>
      <c r="K403" s="320">
        <v>7028.9</v>
      </c>
      <c r="L403" s="320">
        <v>6965</v>
      </c>
      <c r="M403" s="320">
        <v>6.6640000000000005E-2</v>
      </c>
      <c r="N403" s="1"/>
      <c r="O403" s="1"/>
    </row>
    <row r="404" spans="1:15" ht="12.75" customHeight="1">
      <c r="A404" s="30">
        <v>394</v>
      </c>
      <c r="B404" s="334" t="s">
        <v>274</v>
      </c>
      <c r="C404" s="320">
        <v>830.85</v>
      </c>
      <c r="D404" s="321">
        <v>833.51666666666677</v>
      </c>
      <c r="E404" s="321">
        <v>819.33333333333348</v>
      </c>
      <c r="F404" s="321">
        <v>807.81666666666672</v>
      </c>
      <c r="G404" s="321">
        <v>793.63333333333344</v>
      </c>
      <c r="H404" s="321">
        <v>845.03333333333353</v>
      </c>
      <c r="I404" s="321">
        <v>859.2166666666667</v>
      </c>
      <c r="J404" s="321">
        <v>870.73333333333358</v>
      </c>
      <c r="K404" s="320">
        <v>847.7</v>
      </c>
      <c r="L404" s="320">
        <v>822</v>
      </c>
      <c r="M404" s="320">
        <v>25.130600000000001</v>
      </c>
      <c r="N404" s="1"/>
      <c r="O404" s="1"/>
    </row>
    <row r="405" spans="1:15" ht="12.75" customHeight="1">
      <c r="A405" s="30">
        <v>395</v>
      </c>
      <c r="B405" s="334" t="s">
        <v>188</v>
      </c>
      <c r="C405" s="320">
        <v>1105.5</v>
      </c>
      <c r="D405" s="321">
        <v>1101.45</v>
      </c>
      <c r="E405" s="321">
        <v>1070.3000000000002</v>
      </c>
      <c r="F405" s="321">
        <v>1035.1000000000001</v>
      </c>
      <c r="G405" s="321">
        <v>1003.9500000000003</v>
      </c>
      <c r="H405" s="321">
        <v>1136.6500000000001</v>
      </c>
      <c r="I405" s="321">
        <v>1167.8000000000002</v>
      </c>
      <c r="J405" s="321">
        <v>1203</v>
      </c>
      <c r="K405" s="320">
        <v>1132.5999999999999</v>
      </c>
      <c r="L405" s="320">
        <v>1066.25</v>
      </c>
      <c r="M405" s="320">
        <v>32.594180000000001</v>
      </c>
      <c r="N405" s="1"/>
      <c r="O405" s="1"/>
    </row>
    <row r="406" spans="1:15" ht="12.75" customHeight="1">
      <c r="A406" s="30">
        <v>396</v>
      </c>
      <c r="B406" s="334" t="s">
        <v>189</v>
      </c>
      <c r="C406" s="320">
        <v>496.3</v>
      </c>
      <c r="D406" s="321">
        <v>500.93333333333334</v>
      </c>
      <c r="E406" s="321">
        <v>489.36666666666667</v>
      </c>
      <c r="F406" s="321">
        <v>482.43333333333334</v>
      </c>
      <c r="G406" s="321">
        <v>470.86666666666667</v>
      </c>
      <c r="H406" s="321">
        <v>507.86666666666667</v>
      </c>
      <c r="I406" s="321">
        <v>519.43333333333339</v>
      </c>
      <c r="J406" s="321">
        <v>526.36666666666667</v>
      </c>
      <c r="K406" s="320">
        <v>512.5</v>
      </c>
      <c r="L406" s="320">
        <v>494</v>
      </c>
      <c r="M406" s="320">
        <v>128.94773000000001</v>
      </c>
      <c r="N406" s="1"/>
      <c r="O406" s="1"/>
    </row>
    <row r="407" spans="1:15" ht="12.75" customHeight="1">
      <c r="A407" s="30">
        <v>397</v>
      </c>
      <c r="B407" s="334" t="s">
        <v>495</v>
      </c>
      <c r="C407" s="320">
        <v>2307.6</v>
      </c>
      <c r="D407" s="321">
        <v>2327.7999999999997</v>
      </c>
      <c r="E407" s="321">
        <v>2213.9999999999995</v>
      </c>
      <c r="F407" s="321">
        <v>2120.3999999999996</v>
      </c>
      <c r="G407" s="321">
        <v>2006.5999999999995</v>
      </c>
      <c r="H407" s="321">
        <v>2421.3999999999996</v>
      </c>
      <c r="I407" s="321">
        <v>2535.1999999999998</v>
      </c>
      <c r="J407" s="321">
        <v>2628.7999999999997</v>
      </c>
      <c r="K407" s="320">
        <v>2441.6</v>
      </c>
      <c r="L407" s="320">
        <v>2234.1999999999998</v>
      </c>
      <c r="M407" s="320">
        <v>3.19116</v>
      </c>
      <c r="N407" s="1"/>
      <c r="O407" s="1"/>
    </row>
    <row r="408" spans="1:15" ht="12.75" customHeight="1">
      <c r="A408" s="30">
        <v>398</v>
      </c>
      <c r="B408" s="334" t="s">
        <v>496</v>
      </c>
      <c r="C408" s="320">
        <v>137.4</v>
      </c>
      <c r="D408" s="321">
        <v>138.68333333333331</v>
      </c>
      <c r="E408" s="321">
        <v>133.86666666666662</v>
      </c>
      <c r="F408" s="321">
        <v>130.33333333333331</v>
      </c>
      <c r="G408" s="321">
        <v>125.51666666666662</v>
      </c>
      <c r="H408" s="321">
        <v>142.21666666666661</v>
      </c>
      <c r="I408" s="321">
        <v>147.03333333333327</v>
      </c>
      <c r="J408" s="321">
        <v>150.56666666666661</v>
      </c>
      <c r="K408" s="320">
        <v>143.5</v>
      </c>
      <c r="L408" s="320">
        <v>135.15</v>
      </c>
      <c r="M408" s="320">
        <v>16.17548</v>
      </c>
      <c r="N408" s="1"/>
      <c r="O408" s="1"/>
    </row>
    <row r="409" spans="1:15" ht="12.75" customHeight="1">
      <c r="A409" s="30">
        <v>399</v>
      </c>
      <c r="B409" s="334" t="s">
        <v>501</v>
      </c>
      <c r="C409" s="320">
        <v>133.55000000000001</v>
      </c>
      <c r="D409" s="321">
        <v>134.35</v>
      </c>
      <c r="E409" s="321">
        <v>130.75</v>
      </c>
      <c r="F409" s="321">
        <v>127.95000000000002</v>
      </c>
      <c r="G409" s="321">
        <v>124.35000000000002</v>
      </c>
      <c r="H409" s="321">
        <v>137.14999999999998</v>
      </c>
      <c r="I409" s="321">
        <v>140.74999999999994</v>
      </c>
      <c r="J409" s="321">
        <v>143.54999999999995</v>
      </c>
      <c r="K409" s="320">
        <v>137.94999999999999</v>
      </c>
      <c r="L409" s="320">
        <v>131.55000000000001</v>
      </c>
      <c r="M409" s="320">
        <v>18.137720000000002</v>
      </c>
      <c r="N409" s="1"/>
      <c r="O409" s="1"/>
    </row>
    <row r="410" spans="1:15" ht="12.75" customHeight="1">
      <c r="A410" s="30">
        <v>400</v>
      </c>
      <c r="B410" s="334" t="s">
        <v>497</v>
      </c>
      <c r="C410" s="320">
        <v>136.4</v>
      </c>
      <c r="D410" s="321">
        <v>137.93333333333334</v>
      </c>
      <c r="E410" s="321">
        <v>133.51666666666668</v>
      </c>
      <c r="F410" s="321">
        <v>130.63333333333335</v>
      </c>
      <c r="G410" s="321">
        <v>126.2166666666667</v>
      </c>
      <c r="H410" s="321">
        <v>140.81666666666666</v>
      </c>
      <c r="I410" s="321">
        <v>145.23333333333329</v>
      </c>
      <c r="J410" s="321">
        <v>148.11666666666665</v>
      </c>
      <c r="K410" s="320">
        <v>142.35</v>
      </c>
      <c r="L410" s="320">
        <v>135.05000000000001</v>
      </c>
      <c r="M410" s="320">
        <v>7.4687099999999997</v>
      </c>
      <c r="N410" s="1"/>
      <c r="O410" s="1"/>
    </row>
    <row r="411" spans="1:15" ht="12.75" customHeight="1">
      <c r="A411" s="30">
        <v>401</v>
      </c>
      <c r="B411" s="334" t="s">
        <v>499</v>
      </c>
      <c r="C411" s="320">
        <v>3517.5</v>
      </c>
      <c r="D411" s="321">
        <v>3519.1833333333329</v>
      </c>
      <c r="E411" s="321">
        <v>3479.3666666666659</v>
      </c>
      <c r="F411" s="321">
        <v>3441.2333333333331</v>
      </c>
      <c r="G411" s="321">
        <v>3401.4166666666661</v>
      </c>
      <c r="H411" s="321">
        <v>3557.3166666666657</v>
      </c>
      <c r="I411" s="321">
        <v>3597.1333333333323</v>
      </c>
      <c r="J411" s="321">
        <v>3635.2666666666655</v>
      </c>
      <c r="K411" s="320">
        <v>3559</v>
      </c>
      <c r="L411" s="320">
        <v>3481.05</v>
      </c>
      <c r="M411" s="320">
        <v>0.10672</v>
      </c>
      <c r="N411" s="1"/>
      <c r="O411" s="1"/>
    </row>
    <row r="412" spans="1:15" ht="12.75" customHeight="1">
      <c r="A412" s="30">
        <v>402</v>
      </c>
      <c r="B412" s="334" t="s">
        <v>498</v>
      </c>
      <c r="C412" s="320">
        <v>622.15</v>
      </c>
      <c r="D412" s="321">
        <v>631.35</v>
      </c>
      <c r="E412" s="321">
        <v>608.80000000000007</v>
      </c>
      <c r="F412" s="321">
        <v>595.45000000000005</v>
      </c>
      <c r="G412" s="321">
        <v>572.90000000000009</v>
      </c>
      <c r="H412" s="321">
        <v>644.70000000000005</v>
      </c>
      <c r="I412" s="321">
        <v>667.25</v>
      </c>
      <c r="J412" s="321">
        <v>680.6</v>
      </c>
      <c r="K412" s="320">
        <v>653.9</v>
      </c>
      <c r="L412" s="320">
        <v>618</v>
      </c>
      <c r="M412" s="320">
        <v>1.41726</v>
      </c>
      <c r="N412" s="1"/>
      <c r="O412" s="1"/>
    </row>
    <row r="413" spans="1:15" ht="12.75" customHeight="1">
      <c r="A413" s="30">
        <v>403</v>
      </c>
      <c r="B413" s="334" t="s">
        <v>500</v>
      </c>
      <c r="C413" s="320">
        <v>456.3</v>
      </c>
      <c r="D413" s="321">
        <v>460.5</v>
      </c>
      <c r="E413" s="321">
        <v>448.3</v>
      </c>
      <c r="F413" s="321">
        <v>440.3</v>
      </c>
      <c r="G413" s="321">
        <v>428.1</v>
      </c>
      <c r="H413" s="321">
        <v>468.5</v>
      </c>
      <c r="I413" s="321">
        <v>480.70000000000005</v>
      </c>
      <c r="J413" s="321">
        <v>488.7</v>
      </c>
      <c r="K413" s="320">
        <v>472.7</v>
      </c>
      <c r="L413" s="320">
        <v>452.5</v>
      </c>
      <c r="M413" s="320">
        <v>1.26536</v>
      </c>
      <c r="N413" s="1"/>
      <c r="O413" s="1"/>
    </row>
    <row r="414" spans="1:15" ht="12.75" customHeight="1">
      <c r="A414" s="30">
        <v>404</v>
      </c>
      <c r="B414" s="334" t="s">
        <v>190</v>
      </c>
      <c r="C414" s="320">
        <v>25921.5</v>
      </c>
      <c r="D414" s="321">
        <v>26013.016666666666</v>
      </c>
      <c r="E414" s="321">
        <v>25686.033333333333</v>
      </c>
      <c r="F414" s="321">
        <v>25450.566666666666</v>
      </c>
      <c r="G414" s="321">
        <v>25123.583333333332</v>
      </c>
      <c r="H414" s="321">
        <v>26248.483333333334</v>
      </c>
      <c r="I414" s="321">
        <v>26575.466666666664</v>
      </c>
      <c r="J414" s="321">
        <v>26810.933333333334</v>
      </c>
      <c r="K414" s="320">
        <v>26340</v>
      </c>
      <c r="L414" s="320">
        <v>25777.55</v>
      </c>
      <c r="M414" s="320">
        <v>0.34276000000000001</v>
      </c>
      <c r="N414" s="1"/>
      <c r="O414" s="1"/>
    </row>
    <row r="415" spans="1:15" ht="12.75" customHeight="1">
      <c r="A415" s="30">
        <v>405</v>
      </c>
      <c r="B415" s="334" t="s">
        <v>502</v>
      </c>
      <c r="C415" s="320">
        <v>1708.6</v>
      </c>
      <c r="D415" s="321">
        <v>1719.6666666666667</v>
      </c>
      <c r="E415" s="321">
        <v>1669.3333333333335</v>
      </c>
      <c r="F415" s="321">
        <v>1630.0666666666668</v>
      </c>
      <c r="G415" s="321">
        <v>1579.7333333333336</v>
      </c>
      <c r="H415" s="321">
        <v>1758.9333333333334</v>
      </c>
      <c r="I415" s="321">
        <v>1809.2666666666669</v>
      </c>
      <c r="J415" s="321">
        <v>1848.5333333333333</v>
      </c>
      <c r="K415" s="320">
        <v>1770</v>
      </c>
      <c r="L415" s="320">
        <v>1680.4</v>
      </c>
      <c r="M415" s="320">
        <v>4.1669799999999997</v>
      </c>
      <c r="N415" s="1"/>
      <c r="O415" s="1"/>
    </row>
    <row r="416" spans="1:15" ht="12.75" customHeight="1">
      <c r="A416" s="30">
        <v>406</v>
      </c>
      <c r="B416" s="334" t="s">
        <v>191</v>
      </c>
      <c r="C416" s="320">
        <v>2271.35</v>
      </c>
      <c r="D416" s="321">
        <v>2277.8666666666668</v>
      </c>
      <c r="E416" s="321">
        <v>2253.7333333333336</v>
      </c>
      <c r="F416" s="321">
        <v>2236.1166666666668</v>
      </c>
      <c r="G416" s="321">
        <v>2211.9833333333336</v>
      </c>
      <c r="H416" s="321">
        <v>2295.4833333333336</v>
      </c>
      <c r="I416" s="321">
        <v>2319.6166666666668</v>
      </c>
      <c r="J416" s="321">
        <v>2337.2333333333336</v>
      </c>
      <c r="K416" s="320">
        <v>2302</v>
      </c>
      <c r="L416" s="320">
        <v>2260.25</v>
      </c>
      <c r="M416" s="320">
        <v>3.23875</v>
      </c>
      <c r="N416" s="1"/>
      <c r="O416" s="1"/>
    </row>
    <row r="417" spans="1:15" ht="12.75" customHeight="1">
      <c r="A417" s="30">
        <v>407</v>
      </c>
      <c r="B417" s="334" t="s">
        <v>492</v>
      </c>
      <c r="C417" s="320">
        <v>506.95</v>
      </c>
      <c r="D417" s="321">
        <v>510.7833333333333</v>
      </c>
      <c r="E417" s="321">
        <v>499.96666666666658</v>
      </c>
      <c r="F417" s="321">
        <v>492.98333333333329</v>
      </c>
      <c r="G417" s="321">
        <v>482.16666666666657</v>
      </c>
      <c r="H417" s="321">
        <v>517.76666666666665</v>
      </c>
      <c r="I417" s="321">
        <v>528.58333333333326</v>
      </c>
      <c r="J417" s="321">
        <v>535.56666666666661</v>
      </c>
      <c r="K417" s="320">
        <v>521.6</v>
      </c>
      <c r="L417" s="320">
        <v>503.8</v>
      </c>
      <c r="M417" s="320">
        <v>0.87814000000000003</v>
      </c>
      <c r="N417" s="1"/>
      <c r="O417" s="1"/>
    </row>
    <row r="418" spans="1:15" ht="12.75" customHeight="1">
      <c r="A418" s="30">
        <v>408</v>
      </c>
      <c r="B418" s="334" t="s">
        <v>493</v>
      </c>
      <c r="C418" s="320">
        <v>28.5</v>
      </c>
      <c r="D418" s="321">
        <v>28.566666666666666</v>
      </c>
      <c r="E418" s="321">
        <v>28.283333333333331</v>
      </c>
      <c r="F418" s="321">
        <v>28.066666666666666</v>
      </c>
      <c r="G418" s="321">
        <v>27.783333333333331</v>
      </c>
      <c r="H418" s="321">
        <v>28.783333333333331</v>
      </c>
      <c r="I418" s="321">
        <v>29.06666666666667</v>
      </c>
      <c r="J418" s="321">
        <v>29.283333333333331</v>
      </c>
      <c r="K418" s="320">
        <v>28.85</v>
      </c>
      <c r="L418" s="320">
        <v>28.35</v>
      </c>
      <c r="M418" s="320">
        <v>38.062040000000003</v>
      </c>
      <c r="N418" s="1"/>
      <c r="O418" s="1"/>
    </row>
    <row r="419" spans="1:15" ht="12.75" customHeight="1">
      <c r="A419" s="30">
        <v>409</v>
      </c>
      <c r="B419" s="334" t="s">
        <v>494</v>
      </c>
      <c r="C419" s="320">
        <v>3364.3</v>
      </c>
      <c r="D419" s="321">
        <v>3369.4833333333336</v>
      </c>
      <c r="E419" s="321">
        <v>3327.8166666666671</v>
      </c>
      <c r="F419" s="321">
        <v>3291.3333333333335</v>
      </c>
      <c r="G419" s="321">
        <v>3249.666666666667</v>
      </c>
      <c r="H419" s="321">
        <v>3405.9666666666672</v>
      </c>
      <c r="I419" s="321">
        <v>3447.6333333333332</v>
      </c>
      <c r="J419" s="321">
        <v>3484.1166666666672</v>
      </c>
      <c r="K419" s="320">
        <v>3411.15</v>
      </c>
      <c r="L419" s="320">
        <v>3333</v>
      </c>
      <c r="M419" s="320">
        <v>8.1180000000000002E-2</v>
      </c>
      <c r="N419" s="1"/>
      <c r="O419" s="1"/>
    </row>
    <row r="420" spans="1:15" ht="12.75" customHeight="1">
      <c r="A420" s="30">
        <v>410</v>
      </c>
      <c r="B420" s="334" t="s">
        <v>503</v>
      </c>
      <c r="C420" s="320">
        <v>648.5</v>
      </c>
      <c r="D420" s="321">
        <v>650</v>
      </c>
      <c r="E420" s="321">
        <v>631.35</v>
      </c>
      <c r="F420" s="321">
        <v>614.20000000000005</v>
      </c>
      <c r="G420" s="321">
        <v>595.55000000000007</v>
      </c>
      <c r="H420" s="321">
        <v>667.15</v>
      </c>
      <c r="I420" s="321">
        <v>685.80000000000007</v>
      </c>
      <c r="J420" s="321">
        <v>702.94999999999993</v>
      </c>
      <c r="K420" s="320">
        <v>668.65</v>
      </c>
      <c r="L420" s="320">
        <v>632.85</v>
      </c>
      <c r="M420" s="320">
        <v>1.2622899999999999</v>
      </c>
      <c r="N420" s="1"/>
      <c r="O420" s="1"/>
    </row>
    <row r="421" spans="1:15" ht="12.75" customHeight="1">
      <c r="A421" s="30">
        <v>411</v>
      </c>
      <c r="B421" s="334" t="s">
        <v>505</v>
      </c>
      <c r="C421" s="320">
        <v>639.1</v>
      </c>
      <c r="D421" s="321">
        <v>652.33333333333337</v>
      </c>
      <c r="E421" s="321">
        <v>604.66666666666674</v>
      </c>
      <c r="F421" s="321">
        <v>570.23333333333335</v>
      </c>
      <c r="G421" s="321">
        <v>522.56666666666672</v>
      </c>
      <c r="H421" s="321">
        <v>686.76666666666677</v>
      </c>
      <c r="I421" s="321">
        <v>734.43333333333351</v>
      </c>
      <c r="J421" s="321">
        <v>768.86666666666679</v>
      </c>
      <c r="K421" s="320">
        <v>700</v>
      </c>
      <c r="L421" s="320">
        <v>617.9</v>
      </c>
      <c r="M421" s="320">
        <v>3.5711200000000001</v>
      </c>
      <c r="N421" s="1"/>
      <c r="O421" s="1"/>
    </row>
    <row r="422" spans="1:15" ht="12.75" customHeight="1">
      <c r="A422" s="30">
        <v>412</v>
      </c>
      <c r="B422" s="334" t="s">
        <v>504</v>
      </c>
      <c r="C422" s="320">
        <v>2760.9</v>
      </c>
      <c r="D422" s="321">
        <v>2782.0333333333333</v>
      </c>
      <c r="E422" s="321">
        <v>2719.8666666666668</v>
      </c>
      <c r="F422" s="321">
        <v>2678.8333333333335</v>
      </c>
      <c r="G422" s="321">
        <v>2616.666666666667</v>
      </c>
      <c r="H422" s="321">
        <v>2823.0666666666666</v>
      </c>
      <c r="I422" s="321">
        <v>2885.2333333333336</v>
      </c>
      <c r="J422" s="321">
        <v>2926.2666666666664</v>
      </c>
      <c r="K422" s="320">
        <v>2844.2</v>
      </c>
      <c r="L422" s="320">
        <v>2741</v>
      </c>
      <c r="M422" s="320">
        <v>0.19785</v>
      </c>
      <c r="N422" s="1"/>
      <c r="O422" s="1"/>
    </row>
    <row r="423" spans="1:15" ht="12.75" customHeight="1">
      <c r="A423" s="30">
        <v>413</v>
      </c>
      <c r="B423" s="334" t="s">
        <v>861</v>
      </c>
      <c r="C423" s="320">
        <v>635.54999999999995</v>
      </c>
      <c r="D423" s="321">
        <v>641.66666666666663</v>
      </c>
      <c r="E423" s="321">
        <v>624.83333333333326</v>
      </c>
      <c r="F423" s="321">
        <v>614.11666666666667</v>
      </c>
      <c r="G423" s="321">
        <v>597.2833333333333</v>
      </c>
      <c r="H423" s="321">
        <v>652.38333333333321</v>
      </c>
      <c r="I423" s="321">
        <v>669.21666666666647</v>
      </c>
      <c r="J423" s="321">
        <v>679.93333333333317</v>
      </c>
      <c r="K423" s="320">
        <v>658.5</v>
      </c>
      <c r="L423" s="320">
        <v>630.95000000000005</v>
      </c>
      <c r="M423" s="320">
        <v>4.7328000000000001</v>
      </c>
      <c r="N423" s="1"/>
      <c r="O423" s="1"/>
    </row>
    <row r="424" spans="1:15" ht="12.75" customHeight="1">
      <c r="A424" s="30">
        <v>414</v>
      </c>
      <c r="B424" s="334" t="s">
        <v>506</v>
      </c>
      <c r="C424" s="320">
        <v>752.1</v>
      </c>
      <c r="D424" s="321">
        <v>753.0333333333333</v>
      </c>
      <c r="E424" s="321">
        <v>735.06666666666661</v>
      </c>
      <c r="F424" s="321">
        <v>718.0333333333333</v>
      </c>
      <c r="G424" s="321">
        <v>700.06666666666661</v>
      </c>
      <c r="H424" s="321">
        <v>770.06666666666661</v>
      </c>
      <c r="I424" s="321">
        <v>788.0333333333333</v>
      </c>
      <c r="J424" s="321">
        <v>805.06666666666661</v>
      </c>
      <c r="K424" s="320">
        <v>771</v>
      </c>
      <c r="L424" s="320">
        <v>736</v>
      </c>
      <c r="M424" s="320">
        <v>0.85670999999999997</v>
      </c>
      <c r="N424" s="1"/>
      <c r="O424" s="1"/>
    </row>
    <row r="425" spans="1:15" ht="12.75" customHeight="1">
      <c r="A425" s="30">
        <v>415</v>
      </c>
      <c r="B425" s="334" t="s">
        <v>507</v>
      </c>
      <c r="C425" s="320">
        <v>463.2</v>
      </c>
      <c r="D425" s="321">
        <v>468.84999999999997</v>
      </c>
      <c r="E425" s="321">
        <v>454.34999999999991</v>
      </c>
      <c r="F425" s="321">
        <v>445.49999999999994</v>
      </c>
      <c r="G425" s="321">
        <v>430.99999999999989</v>
      </c>
      <c r="H425" s="321">
        <v>477.69999999999993</v>
      </c>
      <c r="I425" s="321">
        <v>492.20000000000005</v>
      </c>
      <c r="J425" s="321">
        <v>501.04999999999995</v>
      </c>
      <c r="K425" s="320">
        <v>483.35</v>
      </c>
      <c r="L425" s="320">
        <v>460</v>
      </c>
      <c r="M425" s="320">
        <v>2.83012</v>
      </c>
      <c r="N425" s="1"/>
      <c r="O425" s="1"/>
    </row>
    <row r="426" spans="1:15" ht="12.75" customHeight="1">
      <c r="A426" s="30">
        <v>416</v>
      </c>
      <c r="B426" s="334" t="s">
        <v>515</v>
      </c>
      <c r="C426" s="320">
        <v>265.25</v>
      </c>
      <c r="D426" s="321">
        <v>265.83333333333331</v>
      </c>
      <c r="E426" s="321">
        <v>259.66666666666663</v>
      </c>
      <c r="F426" s="321">
        <v>254.08333333333331</v>
      </c>
      <c r="G426" s="321">
        <v>247.91666666666663</v>
      </c>
      <c r="H426" s="321">
        <v>271.41666666666663</v>
      </c>
      <c r="I426" s="321">
        <v>277.58333333333326</v>
      </c>
      <c r="J426" s="321">
        <v>283.16666666666663</v>
      </c>
      <c r="K426" s="320">
        <v>272</v>
      </c>
      <c r="L426" s="320">
        <v>260.25</v>
      </c>
      <c r="M426" s="320">
        <v>4.3316699999999999</v>
      </c>
      <c r="N426" s="1"/>
      <c r="O426" s="1"/>
    </row>
    <row r="427" spans="1:15" ht="12.75" customHeight="1">
      <c r="A427" s="30">
        <v>417</v>
      </c>
      <c r="B427" s="334" t="s">
        <v>508</v>
      </c>
      <c r="C427" s="320">
        <v>54.95</v>
      </c>
      <c r="D427" s="321">
        <v>55.166666666666664</v>
      </c>
      <c r="E427" s="321">
        <v>54.583333333333329</v>
      </c>
      <c r="F427" s="321">
        <v>54.216666666666661</v>
      </c>
      <c r="G427" s="321">
        <v>53.633333333333326</v>
      </c>
      <c r="H427" s="321">
        <v>55.533333333333331</v>
      </c>
      <c r="I427" s="321">
        <v>56.11666666666666</v>
      </c>
      <c r="J427" s="321">
        <v>56.483333333333334</v>
      </c>
      <c r="K427" s="320">
        <v>55.75</v>
      </c>
      <c r="L427" s="320">
        <v>54.8</v>
      </c>
      <c r="M427" s="320">
        <v>12.093500000000001</v>
      </c>
      <c r="N427" s="1"/>
      <c r="O427" s="1"/>
    </row>
    <row r="428" spans="1:15" ht="12.75" customHeight="1">
      <c r="A428" s="30">
        <v>418</v>
      </c>
      <c r="B428" s="334" t="s">
        <v>192</v>
      </c>
      <c r="C428" s="320">
        <v>2512.6999999999998</v>
      </c>
      <c r="D428" s="321">
        <v>2520.25</v>
      </c>
      <c r="E428" s="321">
        <v>2489.5500000000002</v>
      </c>
      <c r="F428" s="321">
        <v>2466.4</v>
      </c>
      <c r="G428" s="321">
        <v>2435.7000000000003</v>
      </c>
      <c r="H428" s="321">
        <v>2543.4</v>
      </c>
      <c r="I428" s="321">
        <v>2574.1</v>
      </c>
      <c r="J428" s="321">
        <v>2597.25</v>
      </c>
      <c r="K428" s="320">
        <v>2550.9499999999998</v>
      </c>
      <c r="L428" s="320">
        <v>2497.1</v>
      </c>
      <c r="M428" s="320">
        <v>3.8813599999999999</v>
      </c>
      <c r="N428" s="1"/>
      <c r="O428" s="1"/>
    </row>
    <row r="429" spans="1:15" ht="12.75" customHeight="1">
      <c r="A429" s="30">
        <v>419</v>
      </c>
      <c r="B429" s="334" t="s">
        <v>193</v>
      </c>
      <c r="C429" s="320">
        <v>1202.05</v>
      </c>
      <c r="D429" s="321">
        <v>1205.0666666666668</v>
      </c>
      <c r="E429" s="321">
        <v>1171.1333333333337</v>
      </c>
      <c r="F429" s="321">
        <v>1140.2166666666669</v>
      </c>
      <c r="G429" s="321">
        <v>1106.2833333333338</v>
      </c>
      <c r="H429" s="321">
        <v>1235.9833333333336</v>
      </c>
      <c r="I429" s="321">
        <v>1269.9166666666665</v>
      </c>
      <c r="J429" s="321">
        <v>1300.8333333333335</v>
      </c>
      <c r="K429" s="320">
        <v>1239</v>
      </c>
      <c r="L429" s="320">
        <v>1174.1500000000001</v>
      </c>
      <c r="M429" s="320">
        <v>61.302689999999998</v>
      </c>
      <c r="N429" s="1"/>
      <c r="O429" s="1"/>
    </row>
    <row r="430" spans="1:15" ht="12.75" customHeight="1">
      <c r="A430" s="30">
        <v>420</v>
      </c>
      <c r="B430" s="334" t="s">
        <v>512</v>
      </c>
      <c r="C430" s="320">
        <v>328.2</v>
      </c>
      <c r="D430" s="321">
        <v>331.51666666666665</v>
      </c>
      <c r="E430" s="321">
        <v>323.23333333333329</v>
      </c>
      <c r="F430" s="321">
        <v>318.26666666666665</v>
      </c>
      <c r="G430" s="321">
        <v>309.98333333333329</v>
      </c>
      <c r="H430" s="321">
        <v>336.48333333333329</v>
      </c>
      <c r="I430" s="321">
        <v>344.76666666666659</v>
      </c>
      <c r="J430" s="321">
        <v>349.73333333333329</v>
      </c>
      <c r="K430" s="320">
        <v>339.8</v>
      </c>
      <c r="L430" s="320">
        <v>326.55</v>
      </c>
      <c r="M430" s="320">
        <v>3.7228599999999998</v>
      </c>
      <c r="N430" s="1"/>
      <c r="O430" s="1"/>
    </row>
    <row r="431" spans="1:15" ht="12.75" customHeight="1">
      <c r="A431" s="30">
        <v>421</v>
      </c>
      <c r="B431" s="334" t="s">
        <v>509</v>
      </c>
      <c r="C431" s="320">
        <v>91.65</v>
      </c>
      <c r="D431" s="321">
        <v>92.316666666666663</v>
      </c>
      <c r="E431" s="321">
        <v>90.833333333333329</v>
      </c>
      <c r="F431" s="321">
        <v>90.016666666666666</v>
      </c>
      <c r="G431" s="321">
        <v>88.533333333333331</v>
      </c>
      <c r="H431" s="321">
        <v>93.133333333333326</v>
      </c>
      <c r="I431" s="321">
        <v>94.616666666666674</v>
      </c>
      <c r="J431" s="321">
        <v>95.433333333333323</v>
      </c>
      <c r="K431" s="320">
        <v>93.8</v>
      </c>
      <c r="L431" s="320">
        <v>91.5</v>
      </c>
      <c r="M431" s="320">
        <v>1.1049800000000001</v>
      </c>
      <c r="N431" s="1"/>
      <c r="O431" s="1"/>
    </row>
    <row r="432" spans="1:15" ht="12.75" customHeight="1">
      <c r="A432" s="30">
        <v>422</v>
      </c>
      <c r="B432" s="334" t="s">
        <v>511</v>
      </c>
      <c r="C432" s="320">
        <v>193.15</v>
      </c>
      <c r="D432" s="321">
        <v>196.61666666666667</v>
      </c>
      <c r="E432" s="321">
        <v>185.88333333333335</v>
      </c>
      <c r="F432" s="321">
        <v>178.61666666666667</v>
      </c>
      <c r="G432" s="321">
        <v>167.88333333333335</v>
      </c>
      <c r="H432" s="321">
        <v>203.88333333333335</v>
      </c>
      <c r="I432" s="321">
        <v>214.6166666666667</v>
      </c>
      <c r="J432" s="321">
        <v>221.88333333333335</v>
      </c>
      <c r="K432" s="320">
        <v>207.35</v>
      </c>
      <c r="L432" s="320">
        <v>189.35</v>
      </c>
      <c r="M432" s="320">
        <v>58.0764</v>
      </c>
      <c r="N432" s="1"/>
      <c r="O432" s="1"/>
    </row>
    <row r="433" spans="1:15" ht="12.75" customHeight="1">
      <c r="A433" s="30">
        <v>423</v>
      </c>
      <c r="B433" s="334" t="s">
        <v>513</v>
      </c>
      <c r="C433" s="320">
        <v>522.95000000000005</v>
      </c>
      <c r="D433" s="321">
        <v>527.33333333333337</v>
      </c>
      <c r="E433" s="321">
        <v>515.66666666666674</v>
      </c>
      <c r="F433" s="321">
        <v>508.38333333333333</v>
      </c>
      <c r="G433" s="321">
        <v>496.7166666666667</v>
      </c>
      <c r="H433" s="321">
        <v>534.61666666666679</v>
      </c>
      <c r="I433" s="321">
        <v>546.28333333333353</v>
      </c>
      <c r="J433" s="321">
        <v>553.56666666666683</v>
      </c>
      <c r="K433" s="320">
        <v>539</v>
      </c>
      <c r="L433" s="320">
        <v>520.04999999999995</v>
      </c>
      <c r="M433" s="320">
        <v>0.50826000000000005</v>
      </c>
      <c r="N433" s="1"/>
      <c r="O433" s="1"/>
    </row>
    <row r="434" spans="1:15" ht="12.75" customHeight="1">
      <c r="A434" s="30">
        <v>424</v>
      </c>
      <c r="B434" s="334" t="s">
        <v>514</v>
      </c>
      <c r="C434" s="320">
        <v>429.45</v>
      </c>
      <c r="D434" s="321">
        <v>430.48333333333335</v>
      </c>
      <c r="E434" s="321">
        <v>423.9666666666667</v>
      </c>
      <c r="F434" s="321">
        <v>418.48333333333335</v>
      </c>
      <c r="G434" s="321">
        <v>411.9666666666667</v>
      </c>
      <c r="H434" s="321">
        <v>435.9666666666667</v>
      </c>
      <c r="I434" s="321">
        <v>442.48333333333335</v>
      </c>
      <c r="J434" s="321">
        <v>447.9666666666667</v>
      </c>
      <c r="K434" s="320">
        <v>437</v>
      </c>
      <c r="L434" s="320">
        <v>425</v>
      </c>
      <c r="M434" s="320">
        <v>4.2767900000000001</v>
      </c>
      <c r="N434" s="1"/>
      <c r="O434" s="1"/>
    </row>
    <row r="435" spans="1:15" ht="12.75" customHeight="1">
      <c r="A435" s="30">
        <v>425</v>
      </c>
      <c r="B435" s="334" t="s">
        <v>516</v>
      </c>
      <c r="C435" s="320">
        <v>2011.75</v>
      </c>
      <c r="D435" s="321">
        <v>2007.3333333333333</v>
      </c>
      <c r="E435" s="321">
        <v>1966.7666666666664</v>
      </c>
      <c r="F435" s="321">
        <v>1921.7833333333331</v>
      </c>
      <c r="G435" s="321">
        <v>1881.2166666666662</v>
      </c>
      <c r="H435" s="321">
        <v>2052.3166666666666</v>
      </c>
      <c r="I435" s="321">
        <v>2092.8833333333337</v>
      </c>
      <c r="J435" s="321">
        <v>2137.8666666666668</v>
      </c>
      <c r="K435" s="320">
        <v>2047.9</v>
      </c>
      <c r="L435" s="320">
        <v>1962.35</v>
      </c>
      <c r="M435" s="320">
        <v>1.35741</v>
      </c>
      <c r="N435" s="1"/>
      <c r="O435" s="1"/>
    </row>
    <row r="436" spans="1:15" ht="12.75" customHeight="1">
      <c r="A436" s="30">
        <v>426</v>
      </c>
      <c r="B436" s="334" t="s">
        <v>517</v>
      </c>
      <c r="C436" s="320">
        <v>805.5</v>
      </c>
      <c r="D436" s="321">
        <v>812.58333333333337</v>
      </c>
      <c r="E436" s="321">
        <v>790.66666666666674</v>
      </c>
      <c r="F436" s="321">
        <v>775.83333333333337</v>
      </c>
      <c r="G436" s="321">
        <v>753.91666666666674</v>
      </c>
      <c r="H436" s="321">
        <v>827.41666666666674</v>
      </c>
      <c r="I436" s="321">
        <v>849.33333333333348</v>
      </c>
      <c r="J436" s="321">
        <v>864.16666666666674</v>
      </c>
      <c r="K436" s="320">
        <v>834.5</v>
      </c>
      <c r="L436" s="320">
        <v>797.75</v>
      </c>
      <c r="M436" s="320">
        <v>0.89498</v>
      </c>
      <c r="N436" s="1"/>
      <c r="O436" s="1"/>
    </row>
    <row r="437" spans="1:15" ht="12.75" customHeight="1">
      <c r="A437" s="30">
        <v>427</v>
      </c>
      <c r="B437" s="334" t="s">
        <v>194</v>
      </c>
      <c r="C437" s="320">
        <v>928.65</v>
      </c>
      <c r="D437" s="321">
        <v>938.41666666666663</v>
      </c>
      <c r="E437" s="321">
        <v>909.7833333333333</v>
      </c>
      <c r="F437" s="321">
        <v>890.91666666666663</v>
      </c>
      <c r="G437" s="321">
        <v>862.2833333333333</v>
      </c>
      <c r="H437" s="321">
        <v>957.2833333333333</v>
      </c>
      <c r="I437" s="321">
        <v>985.91666666666674</v>
      </c>
      <c r="J437" s="321">
        <v>1004.7833333333333</v>
      </c>
      <c r="K437" s="320">
        <v>967.05</v>
      </c>
      <c r="L437" s="320">
        <v>919.55</v>
      </c>
      <c r="M437" s="320">
        <v>42.906880000000001</v>
      </c>
      <c r="N437" s="1"/>
      <c r="O437" s="1"/>
    </row>
    <row r="438" spans="1:15" ht="12.75" customHeight="1">
      <c r="A438" s="30">
        <v>428</v>
      </c>
      <c r="B438" s="334" t="s">
        <v>518</v>
      </c>
      <c r="C438" s="320">
        <v>481.25</v>
      </c>
      <c r="D438" s="321">
        <v>481</v>
      </c>
      <c r="E438" s="321">
        <v>472.7</v>
      </c>
      <c r="F438" s="321">
        <v>464.15</v>
      </c>
      <c r="G438" s="321">
        <v>455.84999999999997</v>
      </c>
      <c r="H438" s="321">
        <v>489.55</v>
      </c>
      <c r="I438" s="321">
        <v>497.84999999999997</v>
      </c>
      <c r="J438" s="321">
        <v>506.40000000000003</v>
      </c>
      <c r="K438" s="320">
        <v>489.3</v>
      </c>
      <c r="L438" s="320">
        <v>472.45</v>
      </c>
      <c r="M438" s="320">
        <v>6.36334</v>
      </c>
      <c r="N438" s="1"/>
      <c r="O438" s="1"/>
    </row>
    <row r="439" spans="1:15" ht="12.75" customHeight="1">
      <c r="A439" s="30">
        <v>429</v>
      </c>
      <c r="B439" s="334" t="s">
        <v>195</v>
      </c>
      <c r="C439" s="320">
        <v>482.45</v>
      </c>
      <c r="D439" s="321">
        <v>486.5</v>
      </c>
      <c r="E439" s="321">
        <v>476.95</v>
      </c>
      <c r="F439" s="321">
        <v>471.45</v>
      </c>
      <c r="G439" s="321">
        <v>461.9</v>
      </c>
      <c r="H439" s="321">
        <v>492</v>
      </c>
      <c r="I439" s="321">
        <v>501.54999999999995</v>
      </c>
      <c r="J439" s="321">
        <v>507.05</v>
      </c>
      <c r="K439" s="320">
        <v>496.05</v>
      </c>
      <c r="L439" s="320">
        <v>481</v>
      </c>
      <c r="M439" s="320">
        <v>5.14649</v>
      </c>
      <c r="N439" s="1"/>
      <c r="O439" s="1"/>
    </row>
    <row r="440" spans="1:15" ht="12.75" customHeight="1">
      <c r="A440" s="30">
        <v>430</v>
      </c>
      <c r="B440" s="334" t="s">
        <v>1150</v>
      </c>
      <c r="C440" s="320" t="e">
        <v>#N/A</v>
      </c>
      <c r="D440" s="321" t="e">
        <v>#N/A</v>
      </c>
      <c r="E440" s="321" t="e">
        <v>#N/A</v>
      </c>
      <c r="F440" s="321" t="e">
        <v>#N/A</v>
      </c>
      <c r="G440" s="321" t="e">
        <v>#N/A</v>
      </c>
      <c r="H440" s="321" t="e">
        <v>#N/A</v>
      </c>
      <c r="I440" s="321" t="e">
        <v>#N/A</v>
      </c>
      <c r="J440" s="321" t="e">
        <v>#N/A</v>
      </c>
      <c r="K440" s="320" t="e">
        <v>#N/A</v>
      </c>
      <c r="L440" s="320" t="e">
        <v>#N/A</v>
      </c>
      <c r="M440" s="320" t="e">
        <v>#N/A</v>
      </c>
      <c r="N440" s="1"/>
      <c r="O440" s="1"/>
    </row>
    <row r="441" spans="1:15" ht="12.75" customHeight="1">
      <c r="A441" s="30">
        <v>431</v>
      </c>
      <c r="B441" s="334" t="s">
        <v>519</v>
      </c>
      <c r="C441" s="320">
        <v>354.65</v>
      </c>
      <c r="D441" s="321">
        <v>356.7</v>
      </c>
      <c r="E441" s="321">
        <v>344.54999999999995</v>
      </c>
      <c r="F441" s="321">
        <v>334.45</v>
      </c>
      <c r="G441" s="321">
        <v>322.29999999999995</v>
      </c>
      <c r="H441" s="321">
        <v>366.79999999999995</v>
      </c>
      <c r="I441" s="321">
        <v>378.94999999999993</v>
      </c>
      <c r="J441" s="321">
        <v>389.04999999999995</v>
      </c>
      <c r="K441" s="320">
        <v>368.85</v>
      </c>
      <c r="L441" s="320">
        <v>346.6</v>
      </c>
      <c r="M441" s="320">
        <v>2.7557499999999999</v>
      </c>
      <c r="N441" s="1"/>
      <c r="O441" s="1"/>
    </row>
    <row r="442" spans="1:15" ht="12.75" customHeight="1">
      <c r="A442" s="30">
        <v>432</v>
      </c>
      <c r="B442" s="334" t="s">
        <v>520</v>
      </c>
      <c r="C442" s="320">
        <v>1946.9</v>
      </c>
      <c r="D442" s="321">
        <v>1963.8833333333332</v>
      </c>
      <c r="E442" s="321">
        <v>1905.7666666666664</v>
      </c>
      <c r="F442" s="321">
        <v>1864.6333333333332</v>
      </c>
      <c r="G442" s="321">
        <v>1806.5166666666664</v>
      </c>
      <c r="H442" s="321">
        <v>2005.0166666666664</v>
      </c>
      <c r="I442" s="321">
        <v>2063.1333333333332</v>
      </c>
      <c r="J442" s="321">
        <v>2104.2666666666664</v>
      </c>
      <c r="K442" s="320">
        <v>2022</v>
      </c>
      <c r="L442" s="320">
        <v>1922.75</v>
      </c>
      <c r="M442" s="320">
        <v>1.6601699999999999</v>
      </c>
      <c r="N442" s="1"/>
      <c r="O442" s="1"/>
    </row>
    <row r="443" spans="1:15" ht="12.75" customHeight="1">
      <c r="A443" s="30">
        <v>433</v>
      </c>
      <c r="B443" s="334" t="s">
        <v>521</v>
      </c>
      <c r="C443" s="320">
        <v>603.54999999999995</v>
      </c>
      <c r="D443" s="321">
        <v>608.16666666666663</v>
      </c>
      <c r="E443" s="321">
        <v>591.5333333333333</v>
      </c>
      <c r="F443" s="321">
        <v>579.51666666666665</v>
      </c>
      <c r="G443" s="321">
        <v>562.88333333333333</v>
      </c>
      <c r="H443" s="321">
        <v>620.18333333333328</v>
      </c>
      <c r="I443" s="321">
        <v>636.81666666666672</v>
      </c>
      <c r="J443" s="321">
        <v>648.83333333333326</v>
      </c>
      <c r="K443" s="320">
        <v>624.79999999999995</v>
      </c>
      <c r="L443" s="320">
        <v>596.15</v>
      </c>
      <c r="M443" s="320">
        <v>2.0908000000000002</v>
      </c>
      <c r="N443" s="1"/>
      <c r="O443" s="1"/>
    </row>
    <row r="444" spans="1:15" ht="12.75" customHeight="1">
      <c r="A444" s="30">
        <v>434</v>
      </c>
      <c r="B444" s="334" t="s">
        <v>522</v>
      </c>
      <c r="C444" s="320">
        <v>10</v>
      </c>
      <c r="D444" s="321">
        <v>10.15</v>
      </c>
      <c r="E444" s="321">
        <v>9.8000000000000007</v>
      </c>
      <c r="F444" s="321">
        <v>9.6</v>
      </c>
      <c r="G444" s="321">
        <v>9.25</v>
      </c>
      <c r="H444" s="321">
        <v>10.350000000000001</v>
      </c>
      <c r="I444" s="321">
        <v>10.7</v>
      </c>
      <c r="J444" s="321">
        <v>10.900000000000002</v>
      </c>
      <c r="K444" s="320">
        <v>10.5</v>
      </c>
      <c r="L444" s="320">
        <v>9.9499999999999993</v>
      </c>
      <c r="M444" s="320">
        <v>451.18732999999997</v>
      </c>
      <c r="N444" s="1"/>
      <c r="O444" s="1"/>
    </row>
    <row r="445" spans="1:15" ht="12.75" customHeight="1">
      <c r="A445" s="30">
        <v>435</v>
      </c>
      <c r="B445" s="334" t="s">
        <v>510</v>
      </c>
      <c r="C445" s="320">
        <v>381.55</v>
      </c>
      <c r="D445" s="321">
        <v>385.08333333333331</v>
      </c>
      <c r="E445" s="321">
        <v>373.46666666666664</v>
      </c>
      <c r="F445" s="321">
        <v>365.38333333333333</v>
      </c>
      <c r="G445" s="321">
        <v>353.76666666666665</v>
      </c>
      <c r="H445" s="321">
        <v>393.16666666666663</v>
      </c>
      <c r="I445" s="321">
        <v>404.7833333333333</v>
      </c>
      <c r="J445" s="321">
        <v>412.86666666666662</v>
      </c>
      <c r="K445" s="320">
        <v>396.7</v>
      </c>
      <c r="L445" s="320">
        <v>377</v>
      </c>
      <c r="M445" s="320">
        <v>12.150930000000001</v>
      </c>
      <c r="N445" s="1"/>
      <c r="O445" s="1"/>
    </row>
    <row r="446" spans="1:15" ht="12.75" customHeight="1">
      <c r="A446" s="30">
        <v>436</v>
      </c>
      <c r="B446" s="334" t="s">
        <v>523</v>
      </c>
      <c r="C446" s="320">
        <v>1132.75</v>
      </c>
      <c r="D446" s="321">
        <v>1137.7666666666667</v>
      </c>
      <c r="E446" s="321">
        <v>1117.0333333333333</v>
      </c>
      <c r="F446" s="321">
        <v>1101.3166666666666</v>
      </c>
      <c r="G446" s="321">
        <v>1080.5833333333333</v>
      </c>
      <c r="H446" s="321">
        <v>1153.4833333333333</v>
      </c>
      <c r="I446" s="321">
        <v>1174.2166666666665</v>
      </c>
      <c r="J446" s="321">
        <v>1189.9333333333334</v>
      </c>
      <c r="K446" s="320">
        <v>1158.5</v>
      </c>
      <c r="L446" s="320">
        <v>1122.05</v>
      </c>
      <c r="M446" s="320">
        <v>0.66720000000000002</v>
      </c>
      <c r="N446" s="1"/>
      <c r="O446" s="1"/>
    </row>
    <row r="447" spans="1:15" ht="12.75" customHeight="1">
      <c r="A447" s="30">
        <v>437</v>
      </c>
      <c r="B447" s="334" t="s">
        <v>276</v>
      </c>
      <c r="C447" s="320">
        <v>626.95000000000005</v>
      </c>
      <c r="D447" s="321">
        <v>628.13333333333333</v>
      </c>
      <c r="E447" s="321">
        <v>618.36666666666667</v>
      </c>
      <c r="F447" s="321">
        <v>609.7833333333333</v>
      </c>
      <c r="G447" s="321">
        <v>600.01666666666665</v>
      </c>
      <c r="H447" s="321">
        <v>636.7166666666667</v>
      </c>
      <c r="I447" s="321">
        <v>646.48333333333335</v>
      </c>
      <c r="J447" s="321">
        <v>655.06666666666672</v>
      </c>
      <c r="K447" s="320">
        <v>637.9</v>
      </c>
      <c r="L447" s="320">
        <v>619.54999999999995</v>
      </c>
      <c r="M447" s="320">
        <v>4.5940099999999999</v>
      </c>
      <c r="N447" s="1"/>
      <c r="O447" s="1"/>
    </row>
    <row r="448" spans="1:15" ht="12.75" customHeight="1">
      <c r="A448" s="30">
        <v>438</v>
      </c>
      <c r="B448" s="334" t="s">
        <v>528</v>
      </c>
      <c r="C448" s="320">
        <v>1417.65</v>
      </c>
      <c r="D448" s="321">
        <v>1439.8666666666668</v>
      </c>
      <c r="E448" s="321">
        <v>1377.7833333333335</v>
      </c>
      <c r="F448" s="321">
        <v>1337.9166666666667</v>
      </c>
      <c r="G448" s="321">
        <v>1275.8333333333335</v>
      </c>
      <c r="H448" s="321">
        <v>1479.7333333333336</v>
      </c>
      <c r="I448" s="321">
        <v>1541.8166666666666</v>
      </c>
      <c r="J448" s="321">
        <v>1581.6833333333336</v>
      </c>
      <c r="K448" s="320">
        <v>1501.95</v>
      </c>
      <c r="L448" s="320">
        <v>1400</v>
      </c>
      <c r="M448" s="320">
        <v>2.53179</v>
      </c>
      <c r="N448" s="1"/>
      <c r="O448" s="1"/>
    </row>
    <row r="449" spans="1:15" ht="12.75" customHeight="1">
      <c r="A449" s="30">
        <v>439</v>
      </c>
      <c r="B449" s="334" t="s">
        <v>529</v>
      </c>
      <c r="C449" s="320">
        <v>11721.3</v>
      </c>
      <c r="D449" s="321">
        <v>11700.300000000001</v>
      </c>
      <c r="E449" s="321">
        <v>11520.600000000002</v>
      </c>
      <c r="F449" s="321">
        <v>11319.900000000001</v>
      </c>
      <c r="G449" s="321">
        <v>11140.200000000003</v>
      </c>
      <c r="H449" s="321">
        <v>11901.000000000002</v>
      </c>
      <c r="I449" s="321">
        <v>12080.700000000003</v>
      </c>
      <c r="J449" s="321">
        <v>12281.400000000001</v>
      </c>
      <c r="K449" s="320">
        <v>11880</v>
      </c>
      <c r="L449" s="320">
        <v>11499.6</v>
      </c>
      <c r="M449" s="320">
        <v>1.349E-2</v>
      </c>
      <c r="N449" s="1"/>
      <c r="O449" s="1"/>
    </row>
    <row r="450" spans="1:15" ht="12.75" customHeight="1">
      <c r="A450" s="30">
        <v>440</v>
      </c>
      <c r="B450" s="334" t="s">
        <v>196</v>
      </c>
      <c r="C450" s="320">
        <v>940.15</v>
      </c>
      <c r="D450" s="321">
        <v>949.5333333333333</v>
      </c>
      <c r="E450" s="321">
        <v>926.41666666666663</v>
      </c>
      <c r="F450" s="321">
        <v>912.68333333333328</v>
      </c>
      <c r="G450" s="321">
        <v>889.56666666666661</v>
      </c>
      <c r="H450" s="321">
        <v>963.26666666666665</v>
      </c>
      <c r="I450" s="321">
        <v>986.38333333333344</v>
      </c>
      <c r="J450" s="321">
        <v>1000.1166666666667</v>
      </c>
      <c r="K450" s="320">
        <v>972.65</v>
      </c>
      <c r="L450" s="320">
        <v>935.8</v>
      </c>
      <c r="M450" s="320">
        <v>11.804069999999999</v>
      </c>
      <c r="N450" s="1"/>
      <c r="O450" s="1"/>
    </row>
    <row r="451" spans="1:15" ht="12.75" customHeight="1">
      <c r="A451" s="30">
        <v>441</v>
      </c>
      <c r="B451" s="334" t="s">
        <v>530</v>
      </c>
      <c r="C451" s="320">
        <v>221.4</v>
      </c>
      <c r="D451" s="321">
        <v>222.36666666666665</v>
      </c>
      <c r="E451" s="321">
        <v>219.23333333333329</v>
      </c>
      <c r="F451" s="321">
        <v>217.06666666666663</v>
      </c>
      <c r="G451" s="321">
        <v>213.93333333333328</v>
      </c>
      <c r="H451" s="321">
        <v>224.5333333333333</v>
      </c>
      <c r="I451" s="321">
        <v>227.66666666666669</v>
      </c>
      <c r="J451" s="321">
        <v>229.83333333333331</v>
      </c>
      <c r="K451" s="320">
        <v>225.5</v>
      </c>
      <c r="L451" s="320">
        <v>220.2</v>
      </c>
      <c r="M451" s="320">
        <v>17.128550000000001</v>
      </c>
      <c r="N451" s="1"/>
      <c r="O451" s="1"/>
    </row>
    <row r="452" spans="1:15" ht="12.75" customHeight="1">
      <c r="A452" s="30">
        <v>442</v>
      </c>
      <c r="B452" s="334" t="s">
        <v>531</v>
      </c>
      <c r="C452" s="320">
        <v>1094.5</v>
      </c>
      <c r="D452" s="321">
        <v>1093.55</v>
      </c>
      <c r="E452" s="321">
        <v>1078.3999999999999</v>
      </c>
      <c r="F452" s="321">
        <v>1062.3</v>
      </c>
      <c r="G452" s="321">
        <v>1047.1499999999999</v>
      </c>
      <c r="H452" s="321">
        <v>1109.6499999999999</v>
      </c>
      <c r="I452" s="321">
        <v>1124.8</v>
      </c>
      <c r="J452" s="321">
        <v>1140.8999999999999</v>
      </c>
      <c r="K452" s="320">
        <v>1108.7</v>
      </c>
      <c r="L452" s="320">
        <v>1077.45</v>
      </c>
      <c r="M452" s="320">
        <v>7.5779899999999998</v>
      </c>
      <c r="N452" s="1"/>
      <c r="O452" s="1"/>
    </row>
    <row r="453" spans="1:15" ht="12.75" customHeight="1">
      <c r="A453" s="30">
        <v>443</v>
      </c>
      <c r="B453" s="334" t="s">
        <v>197</v>
      </c>
      <c r="C453" s="320">
        <v>823.75</v>
      </c>
      <c r="D453" s="321">
        <v>824</v>
      </c>
      <c r="E453" s="321">
        <v>812.75</v>
      </c>
      <c r="F453" s="321">
        <v>801.75</v>
      </c>
      <c r="G453" s="321">
        <v>790.5</v>
      </c>
      <c r="H453" s="321">
        <v>835</v>
      </c>
      <c r="I453" s="321">
        <v>846.25</v>
      </c>
      <c r="J453" s="321">
        <v>857.25</v>
      </c>
      <c r="K453" s="320">
        <v>835.25</v>
      </c>
      <c r="L453" s="320">
        <v>813</v>
      </c>
      <c r="M453" s="320">
        <v>22.689209999999999</v>
      </c>
      <c r="N453" s="1"/>
      <c r="O453" s="1"/>
    </row>
    <row r="454" spans="1:15" ht="12.75" customHeight="1">
      <c r="A454" s="30">
        <v>444</v>
      </c>
      <c r="B454" s="334" t="s">
        <v>277</v>
      </c>
      <c r="C454" s="320">
        <v>7746</v>
      </c>
      <c r="D454" s="321">
        <v>7818</v>
      </c>
      <c r="E454" s="321">
        <v>7648</v>
      </c>
      <c r="F454" s="321">
        <v>7550</v>
      </c>
      <c r="G454" s="321">
        <v>7380</v>
      </c>
      <c r="H454" s="321">
        <v>7916</v>
      </c>
      <c r="I454" s="321">
        <v>8086</v>
      </c>
      <c r="J454" s="321">
        <v>8184</v>
      </c>
      <c r="K454" s="320">
        <v>7988</v>
      </c>
      <c r="L454" s="320">
        <v>7720</v>
      </c>
      <c r="M454" s="320">
        <v>4.6842300000000003</v>
      </c>
      <c r="N454" s="1"/>
      <c r="O454" s="1"/>
    </row>
    <row r="455" spans="1:15" ht="12.75" customHeight="1">
      <c r="A455" s="30">
        <v>445</v>
      </c>
      <c r="B455" s="334" t="s">
        <v>198</v>
      </c>
      <c r="C455" s="320">
        <v>437.6</v>
      </c>
      <c r="D455" s="321">
        <v>440.45</v>
      </c>
      <c r="E455" s="321">
        <v>433.15</v>
      </c>
      <c r="F455" s="321">
        <v>428.7</v>
      </c>
      <c r="G455" s="321">
        <v>421.4</v>
      </c>
      <c r="H455" s="321">
        <v>444.9</v>
      </c>
      <c r="I455" s="321">
        <v>452.20000000000005</v>
      </c>
      <c r="J455" s="321">
        <v>456.65</v>
      </c>
      <c r="K455" s="320">
        <v>447.75</v>
      </c>
      <c r="L455" s="320">
        <v>436</v>
      </c>
      <c r="M455" s="320">
        <v>219.91752</v>
      </c>
      <c r="N455" s="1"/>
      <c r="O455" s="1"/>
    </row>
    <row r="456" spans="1:15" ht="12.75" customHeight="1">
      <c r="A456" s="30">
        <v>446</v>
      </c>
      <c r="B456" s="334" t="s">
        <v>532</v>
      </c>
      <c r="C456" s="320">
        <v>217.25</v>
      </c>
      <c r="D456" s="321">
        <v>219.01666666666665</v>
      </c>
      <c r="E456" s="321">
        <v>214.2833333333333</v>
      </c>
      <c r="F456" s="321">
        <v>211.31666666666666</v>
      </c>
      <c r="G456" s="321">
        <v>206.58333333333331</v>
      </c>
      <c r="H456" s="321">
        <v>221.98333333333329</v>
      </c>
      <c r="I456" s="321">
        <v>226.71666666666664</v>
      </c>
      <c r="J456" s="321">
        <v>229.68333333333328</v>
      </c>
      <c r="K456" s="320">
        <v>223.75</v>
      </c>
      <c r="L456" s="320">
        <v>216.05</v>
      </c>
      <c r="M456" s="320">
        <v>22.756699999999999</v>
      </c>
      <c r="N456" s="1"/>
      <c r="O456" s="1"/>
    </row>
    <row r="457" spans="1:15" ht="12.75" customHeight="1">
      <c r="A457" s="30">
        <v>447</v>
      </c>
      <c r="B457" s="334" t="s">
        <v>199</v>
      </c>
      <c r="C457" s="320">
        <v>242.35</v>
      </c>
      <c r="D457" s="321">
        <v>245.46666666666667</v>
      </c>
      <c r="E457" s="321">
        <v>237.73333333333335</v>
      </c>
      <c r="F457" s="321">
        <v>233.11666666666667</v>
      </c>
      <c r="G457" s="321">
        <v>225.38333333333335</v>
      </c>
      <c r="H457" s="321">
        <v>250.08333333333334</v>
      </c>
      <c r="I457" s="321">
        <v>257.81666666666661</v>
      </c>
      <c r="J457" s="321">
        <v>262.43333333333334</v>
      </c>
      <c r="K457" s="320">
        <v>253.2</v>
      </c>
      <c r="L457" s="320">
        <v>240.85</v>
      </c>
      <c r="M457" s="320">
        <v>262.34764999999999</v>
      </c>
      <c r="N457" s="1"/>
      <c r="O457" s="1"/>
    </row>
    <row r="458" spans="1:15" ht="12.75" customHeight="1">
      <c r="A458" s="30">
        <v>448</v>
      </c>
      <c r="B458" s="334" t="s">
        <v>200</v>
      </c>
      <c r="C458" s="320">
        <v>1271.05</v>
      </c>
      <c r="D458" s="321">
        <v>1276.1333333333334</v>
      </c>
      <c r="E458" s="321">
        <v>1260.5666666666668</v>
      </c>
      <c r="F458" s="321">
        <v>1250.0833333333335</v>
      </c>
      <c r="G458" s="321">
        <v>1234.5166666666669</v>
      </c>
      <c r="H458" s="321">
        <v>1286.6166666666668</v>
      </c>
      <c r="I458" s="321">
        <v>1302.1833333333334</v>
      </c>
      <c r="J458" s="321">
        <v>1312.6666666666667</v>
      </c>
      <c r="K458" s="320">
        <v>1291.7</v>
      </c>
      <c r="L458" s="320">
        <v>1265.6500000000001</v>
      </c>
      <c r="M458" s="320">
        <v>57.173520000000003</v>
      </c>
      <c r="N458" s="1"/>
      <c r="O458" s="1"/>
    </row>
    <row r="459" spans="1:15" ht="12.75" customHeight="1">
      <c r="A459" s="30">
        <v>449</v>
      </c>
      <c r="B459" s="334" t="s">
        <v>845</v>
      </c>
      <c r="C459" s="320">
        <v>715.1</v>
      </c>
      <c r="D459" s="321">
        <v>718.01666666666677</v>
      </c>
      <c r="E459" s="321">
        <v>706.03333333333353</v>
      </c>
      <c r="F459" s="321">
        <v>696.96666666666681</v>
      </c>
      <c r="G459" s="321">
        <v>684.98333333333358</v>
      </c>
      <c r="H459" s="321">
        <v>727.08333333333348</v>
      </c>
      <c r="I459" s="321">
        <v>739.06666666666683</v>
      </c>
      <c r="J459" s="321">
        <v>748.13333333333344</v>
      </c>
      <c r="K459" s="320">
        <v>730</v>
      </c>
      <c r="L459" s="320">
        <v>708.95</v>
      </c>
      <c r="M459" s="320">
        <v>0.79701999999999995</v>
      </c>
      <c r="N459" s="1"/>
      <c r="O459" s="1"/>
    </row>
    <row r="460" spans="1:15" ht="12.75" customHeight="1">
      <c r="A460" s="30">
        <v>450</v>
      </c>
      <c r="B460" s="334" t="s">
        <v>524</v>
      </c>
      <c r="C460" s="320">
        <v>1867.7</v>
      </c>
      <c r="D460" s="321">
        <v>1848.1833333333334</v>
      </c>
      <c r="E460" s="321">
        <v>1793.9166666666667</v>
      </c>
      <c r="F460" s="321">
        <v>1720.1333333333334</v>
      </c>
      <c r="G460" s="321">
        <v>1665.8666666666668</v>
      </c>
      <c r="H460" s="321">
        <v>1921.9666666666667</v>
      </c>
      <c r="I460" s="321">
        <v>1976.2333333333331</v>
      </c>
      <c r="J460" s="321">
        <v>2050.0166666666664</v>
      </c>
      <c r="K460" s="320">
        <v>1902.45</v>
      </c>
      <c r="L460" s="320">
        <v>1774.4</v>
      </c>
      <c r="M460" s="320">
        <v>0.40503</v>
      </c>
      <c r="N460" s="1"/>
      <c r="O460" s="1"/>
    </row>
    <row r="461" spans="1:15" ht="12.75" customHeight="1">
      <c r="A461" s="30">
        <v>451</v>
      </c>
      <c r="B461" s="334" t="s">
        <v>525</v>
      </c>
      <c r="C461" s="320">
        <v>839.3</v>
      </c>
      <c r="D461" s="321">
        <v>841.15</v>
      </c>
      <c r="E461" s="321">
        <v>828.94999999999993</v>
      </c>
      <c r="F461" s="321">
        <v>818.59999999999991</v>
      </c>
      <c r="G461" s="321">
        <v>806.39999999999986</v>
      </c>
      <c r="H461" s="321">
        <v>851.5</v>
      </c>
      <c r="I461" s="321">
        <v>863.7</v>
      </c>
      <c r="J461" s="321">
        <v>874.05000000000007</v>
      </c>
      <c r="K461" s="320">
        <v>853.35</v>
      </c>
      <c r="L461" s="320">
        <v>830.8</v>
      </c>
      <c r="M461" s="320">
        <v>0.27529999999999999</v>
      </c>
      <c r="N461" s="1"/>
      <c r="O461" s="1"/>
    </row>
    <row r="462" spans="1:15" ht="12.75" customHeight="1">
      <c r="A462" s="30">
        <v>452</v>
      </c>
      <c r="B462" s="334" t="s">
        <v>201</v>
      </c>
      <c r="C462" s="320">
        <v>3546.7</v>
      </c>
      <c r="D462" s="321">
        <v>3568.9333333333329</v>
      </c>
      <c r="E462" s="321">
        <v>3514.6166666666659</v>
      </c>
      <c r="F462" s="321">
        <v>3482.5333333333328</v>
      </c>
      <c r="G462" s="321">
        <v>3428.2166666666658</v>
      </c>
      <c r="H462" s="321">
        <v>3601.016666666666</v>
      </c>
      <c r="I462" s="321">
        <v>3655.3333333333326</v>
      </c>
      <c r="J462" s="321">
        <v>3687.4166666666661</v>
      </c>
      <c r="K462" s="320">
        <v>3623.25</v>
      </c>
      <c r="L462" s="320">
        <v>3536.85</v>
      </c>
      <c r="M462" s="320">
        <v>20.511150000000001</v>
      </c>
      <c r="N462" s="1"/>
      <c r="O462" s="1"/>
    </row>
    <row r="463" spans="1:15" ht="12.75" customHeight="1">
      <c r="A463" s="30">
        <v>453</v>
      </c>
      <c r="B463" s="334" t="s">
        <v>533</v>
      </c>
      <c r="C463" s="320">
        <v>3879.05</v>
      </c>
      <c r="D463" s="321">
        <v>3877.25</v>
      </c>
      <c r="E463" s="321">
        <v>3817.2</v>
      </c>
      <c r="F463" s="321">
        <v>3755.35</v>
      </c>
      <c r="G463" s="321">
        <v>3695.2999999999997</v>
      </c>
      <c r="H463" s="321">
        <v>3939.1</v>
      </c>
      <c r="I463" s="321">
        <v>3999.15</v>
      </c>
      <c r="J463" s="321">
        <v>4061</v>
      </c>
      <c r="K463" s="320">
        <v>3937.3</v>
      </c>
      <c r="L463" s="320">
        <v>3815.4</v>
      </c>
      <c r="M463" s="320">
        <v>0.17865</v>
      </c>
      <c r="N463" s="1"/>
      <c r="O463" s="1"/>
    </row>
    <row r="464" spans="1:15" ht="12.75" customHeight="1">
      <c r="A464" s="30">
        <v>454</v>
      </c>
      <c r="B464" s="334" t="s">
        <v>202</v>
      </c>
      <c r="C464" s="320">
        <v>1259</v>
      </c>
      <c r="D464" s="321">
        <v>1264.05</v>
      </c>
      <c r="E464" s="321">
        <v>1243.3</v>
      </c>
      <c r="F464" s="321">
        <v>1227.5999999999999</v>
      </c>
      <c r="G464" s="321">
        <v>1206.8499999999999</v>
      </c>
      <c r="H464" s="321">
        <v>1279.75</v>
      </c>
      <c r="I464" s="321">
        <v>1300.5</v>
      </c>
      <c r="J464" s="321">
        <v>1316.2</v>
      </c>
      <c r="K464" s="320">
        <v>1284.8</v>
      </c>
      <c r="L464" s="320">
        <v>1248.3499999999999</v>
      </c>
      <c r="M464" s="320">
        <v>38.113169999999997</v>
      </c>
      <c r="N464" s="1"/>
      <c r="O464" s="1"/>
    </row>
    <row r="465" spans="1:15" ht="12.75" customHeight="1">
      <c r="A465" s="30">
        <v>455</v>
      </c>
      <c r="B465" s="334" t="s">
        <v>535</v>
      </c>
      <c r="C465" s="320">
        <v>2120</v>
      </c>
      <c r="D465" s="321">
        <v>2132.6</v>
      </c>
      <c r="E465" s="321">
        <v>2096.25</v>
      </c>
      <c r="F465" s="321">
        <v>2072.5</v>
      </c>
      <c r="G465" s="321">
        <v>2036.15</v>
      </c>
      <c r="H465" s="321">
        <v>2156.35</v>
      </c>
      <c r="I465" s="321">
        <v>2192.6999999999994</v>
      </c>
      <c r="J465" s="321">
        <v>2216.4499999999998</v>
      </c>
      <c r="K465" s="320">
        <v>2168.9499999999998</v>
      </c>
      <c r="L465" s="320">
        <v>2108.85</v>
      </c>
      <c r="M465" s="320">
        <v>0.53371999999999997</v>
      </c>
      <c r="N465" s="1"/>
      <c r="O465" s="1"/>
    </row>
    <row r="466" spans="1:15" ht="12.75" customHeight="1">
      <c r="A466" s="30">
        <v>456</v>
      </c>
      <c r="B466" s="334" t="s">
        <v>536</v>
      </c>
      <c r="C466" s="320">
        <v>810.9</v>
      </c>
      <c r="D466" s="321">
        <v>818.75</v>
      </c>
      <c r="E466" s="321">
        <v>798.55</v>
      </c>
      <c r="F466" s="321">
        <v>786.19999999999993</v>
      </c>
      <c r="G466" s="321">
        <v>765.99999999999989</v>
      </c>
      <c r="H466" s="321">
        <v>831.1</v>
      </c>
      <c r="I466" s="321">
        <v>851.30000000000007</v>
      </c>
      <c r="J466" s="321">
        <v>863.65000000000009</v>
      </c>
      <c r="K466" s="320">
        <v>838.95</v>
      </c>
      <c r="L466" s="320">
        <v>806.4</v>
      </c>
      <c r="M466" s="320">
        <v>0.40139999999999998</v>
      </c>
      <c r="N466" s="1"/>
      <c r="O466" s="1"/>
    </row>
    <row r="467" spans="1:15" ht="12.75" customHeight="1">
      <c r="A467" s="30">
        <v>457</v>
      </c>
      <c r="B467" s="334" t="s">
        <v>540</v>
      </c>
      <c r="C467" s="320">
        <v>1865.65</v>
      </c>
      <c r="D467" s="321">
        <v>1864.7833333333335</v>
      </c>
      <c r="E467" s="321">
        <v>1845.916666666667</v>
      </c>
      <c r="F467" s="321">
        <v>1826.1833333333334</v>
      </c>
      <c r="G467" s="321">
        <v>1807.3166666666668</v>
      </c>
      <c r="H467" s="321">
        <v>1884.5166666666671</v>
      </c>
      <c r="I467" s="321">
        <v>1903.3833333333334</v>
      </c>
      <c r="J467" s="321">
        <v>1923.1166666666672</v>
      </c>
      <c r="K467" s="320">
        <v>1883.65</v>
      </c>
      <c r="L467" s="320">
        <v>1845.05</v>
      </c>
      <c r="M467" s="320">
        <v>0.60438000000000003</v>
      </c>
      <c r="N467" s="1"/>
      <c r="O467" s="1"/>
    </row>
    <row r="468" spans="1:15" ht="12.75" customHeight="1">
      <c r="A468" s="30">
        <v>458</v>
      </c>
      <c r="B468" s="334" t="s">
        <v>537</v>
      </c>
      <c r="C468" s="320">
        <v>1984.15</v>
      </c>
      <c r="D468" s="321">
        <v>1999.05</v>
      </c>
      <c r="E468" s="321">
        <v>1958.1</v>
      </c>
      <c r="F468" s="321">
        <v>1932.05</v>
      </c>
      <c r="G468" s="321">
        <v>1891.1</v>
      </c>
      <c r="H468" s="321">
        <v>2025.1</v>
      </c>
      <c r="I468" s="321">
        <v>2066.0500000000002</v>
      </c>
      <c r="J468" s="321">
        <v>2092.1</v>
      </c>
      <c r="K468" s="320">
        <v>2040</v>
      </c>
      <c r="L468" s="320">
        <v>1973</v>
      </c>
      <c r="M468" s="320">
        <v>0.47371999999999997</v>
      </c>
      <c r="N468" s="1"/>
      <c r="O468" s="1"/>
    </row>
    <row r="469" spans="1:15" ht="12.75" customHeight="1">
      <c r="A469" s="30">
        <v>459</v>
      </c>
      <c r="B469" s="334" t="s">
        <v>203</v>
      </c>
      <c r="C469" s="320">
        <v>2458.1999999999998</v>
      </c>
      <c r="D469" s="321">
        <v>2480.0666666666666</v>
      </c>
      <c r="E469" s="321">
        <v>2428.1333333333332</v>
      </c>
      <c r="F469" s="321">
        <v>2398.0666666666666</v>
      </c>
      <c r="G469" s="321">
        <v>2346.1333333333332</v>
      </c>
      <c r="H469" s="321">
        <v>2510.1333333333332</v>
      </c>
      <c r="I469" s="321">
        <v>2562.0666666666666</v>
      </c>
      <c r="J469" s="321">
        <v>2592.1333333333332</v>
      </c>
      <c r="K469" s="320">
        <v>2532</v>
      </c>
      <c r="L469" s="320">
        <v>2450</v>
      </c>
      <c r="M469" s="320">
        <v>14.96781</v>
      </c>
      <c r="N469" s="1"/>
      <c r="O469" s="1"/>
    </row>
    <row r="470" spans="1:15" ht="12.75" customHeight="1">
      <c r="A470" s="30">
        <v>460</v>
      </c>
      <c r="B470" s="334" t="s">
        <v>204</v>
      </c>
      <c r="C470" s="320">
        <v>2814.35</v>
      </c>
      <c r="D470" s="321">
        <v>2805.75</v>
      </c>
      <c r="E470" s="321">
        <v>2774.25</v>
      </c>
      <c r="F470" s="321">
        <v>2734.15</v>
      </c>
      <c r="G470" s="321">
        <v>2702.65</v>
      </c>
      <c r="H470" s="321">
        <v>2845.85</v>
      </c>
      <c r="I470" s="321">
        <v>2877.35</v>
      </c>
      <c r="J470" s="321">
        <v>2917.45</v>
      </c>
      <c r="K470" s="320">
        <v>2837.25</v>
      </c>
      <c r="L470" s="320">
        <v>2765.65</v>
      </c>
      <c r="M470" s="320">
        <v>2.0346099999999998</v>
      </c>
      <c r="N470" s="1"/>
      <c r="O470" s="1"/>
    </row>
    <row r="471" spans="1:15" ht="12.75" customHeight="1">
      <c r="A471" s="30">
        <v>461</v>
      </c>
      <c r="B471" s="334" t="s">
        <v>205</v>
      </c>
      <c r="C471" s="320">
        <v>533.15</v>
      </c>
      <c r="D471" s="321">
        <v>538.94999999999993</v>
      </c>
      <c r="E471" s="321">
        <v>524.19999999999982</v>
      </c>
      <c r="F471" s="321">
        <v>515.24999999999989</v>
      </c>
      <c r="G471" s="321">
        <v>500.49999999999977</v>
      </c>
      <c r="H471" s="321">
        <v>547.89999999999986</v>
      </c>
      <c r="I471" s="321">
        <v>562.65000000000009</v>
      </c>
      <c r="J471" s="321">
        <v>571.59999999999991</v>
      </c>
      <c r="K471" s="320">
        <v>553.70000000000005</v>
      </c>
      <c r="L471" s="320">
        <v>530</v>
      </c>
      <c r="M471" s="320">
        <v>3.9552399999999999</v>
      </c>
      <c r="N471" s="1"/>
      <c r="O471" s="1"/>
    </row>
    <row r="472" spans="1:15" ht="12.75" customHeight="1">
      <c r="A472" s="30">
        <v>462</v>
      </c>
      <c r="B472" s="334" t="s">
        <v>206</v>
      </c>
      <c r="C472" s="320">
        <v>1228.4000000000001</v>
      </c>
      <c r="D472" s="321">
        <v>1233.3000000000002</v>
      </c>
      <c r="E472" s="321">
        <v>1217.4000000000003</v>
      </c>
      <c r="F472" s="321">
        <v>1206.4000000000001</v>
      </c>
      <c r="G472" s="321">
        <v>1190.5000000000002</v>
      </c>
      <c r="H472" s="321">
        <v>1244.3000000000004</v>
      </c>
      <c r="I472" s="321">
        <v>1260.2</v>
      </c>
      <c r="J472" s="321">
        <v>1271.2000000000005</v>
      </c>
      <c r="K472" s="320">
        <v>1249.2</v>
      </c>
      <c r="L472" s="320">
        <v>1222.3</v>
      </c>
      <c r="M472" s="320">
        <v>4.3906299999999998</v>
      </c>
      <c r="N472" s="1"/>
      <c r="O472" s="1"/>
    </row>
    <row r="473" spans="1:15" ht="12.75" customHeight="1">
      <c r="A473" s="30">
        <v>463</v>
      </c>
      <c r="B473" s="334" t="s">
        <v>538</v>
      </c>
      <c r="C473" s="320">
        <v>52.15</v>
      </c>
      <c r="D473" s="321">
        <v>52.5</v>
      </c>
      <c r="E473" s="321">
        <v>51.65</v>
      </c>
      <c r="F473" s="321">
        <v>51.15</v>
      </c>
      <c r="G473" s="321">
        <v>50.3</v>
      </c>
      <c r="H473" s="321">
        <v>53</v>
      </c>
      <c r="I473" s="321">
        <v>53.849999999999994</v>
      </c>
      <c r="J473" s="321">
        <v>54.35</v>
      </c>
      <c r="K473" s="320">
        <v>53.35</v>
      </c>
      <c r="L473" s="320">
        <v>52</v>
      </c>
      <c r="M473" s="320">
        <v>33.764699999999998</v>
      </c>
      <c r="N473" s="1"/>
      <c r="O473" s="1"/>
    </row>
    <row r="474" spans="1:15" ht="12.75" customHeight="1">
      <c r="A474" s="30">
        <v>464</v>
      </c>
      <c r="B474" s="334" t="s">
        <v>539</v>
      </c>
      <c r="C474" s="320">
        <v>192.85</v>
      </c>
      <c r="D474" s="321">
        <v>194.85</v>
      </c>
      <c r="E474" s="321">
        <v>189.04999999999998</v>
      </c>
      <c r="F474" s="321">
        <v>185.25</v>
      </c>
      <c r="G474" s="321">
        <v>179.45</v>
      </c>
      <c r="H474" s="321">
        <v>198.64999999999998</v>
      </c>
      <c r="I474" s="321">
        <v>204.45</v>
      </c>
      <c r="J474" s="321">
        <v>208.24999999999997</v>
      </c>
      <c r="K474" s="320">
        <v>200.65</v>
      </c>
      <c r="L474" s="320">
        <v>191.05</v>
      </c>
      <c r="M474" s="320">
        <v>2.23664</v>
      </c>
      <c r="N474" s="1"/>
      <c r="O474" s="1"/>
    </row>
    <row r="475" spans="1:15" ht="12.75" customHeight="1">
      <c r="A475" s="30">
        <v>465</v>
      </c>
      <c r="B475" s="334" t="s">
        <v>526</v>
      </c>
      <c r="C475" s="320">
        <v>848.85</v>
      </c>
      <c r="D475" s="321">
        <v>845.94999999999993</v>
      </c>
      <c r="E475" s="321">
        <v>832.89999999999986</v>
      </c>
      <c r="F475" s="321">
        <v>816.94999999999993</v>
      </c>
      <c r="G475" s="321">
        <v>803.89999999999986</v>
      </c>
      <c r="H475" s="321">
        <v>861.89999999999986</v>
      </c>
      <c r="I475" s="321">
        <v>874.94999999999982</v>
      </c>
      <c r="J475" s="321">
        <v>890.89999999999986</v>
      </c>
      <c r="K475" s="320">
        <v>859</v>
      </c>
      <c r="L475" s="320">
        <v>830</v>
      </c>
      <c r="M475" s="320">
        <v>2.4285999999999999</v>
      </c>
      <c r="N475" s="1"/>
      <c r="O475" s="1"/>
    </row>
    <row r="476" spans="1:15" ht="12.75" customHeight="1">
      <c r="A476" s="30">
        <v>466</v>
      </c>
      <c r="B476" s="334" t="s">
        <v>846</v>
      </c>
      <c r="C476" s="320">
        <v>139.69999999999999</v>
      </c>
      <c r="D476" s="321">
        <v>143.13333333333333</v>
      </c>
      <c r="E476" s="321">
        <v>136.26666666666665</v>
      </c>
      <c r="F476" s="321">
        <v>132.83333333333331</v>
      </c>
      <c r="G476" s="321">
        <v>125.96666666666664</v>
      </c>
      <c r="H476" s="321">
        <v>146.56666666666666</v>
      </c>
      <c r="I476" s="321">
        <v>153.43333333333334</v>
      </c>
      <c r="J476" s="321">
        <v>156.86666666666667</v>
      </c>
      <c r="K476" s="320">
        <v>150</v>
      </c>
      <c r="L476" s="320">
        <v>139.69999999999999</v>
      </c>
      <c r="M476" s="320">
        <v>50.147410000000001</v>
      </c>
      <c r="N476" s="1"/>
      <c r="O476" s="1"/>
    </row>
    <row r="477" spans="1:15" ht="12.75" customHeight="1">
      <c r="A477" s="30">
        <v>467</v>
      </c>
      <c r="B477" s="334" t="s">
        <v>527</v>
      </c>
      <c r="C477" s="320">
        <v>53.65</v>
      </c>
      <c r="D477" s="321">
        <v>56.18333333333333</v>
      </c>
      <c r="E477" s="321">
        <v>50.566666666666663</v>
      </c>
      <c r="F477" s="321">
        <v>47.483333333333334</v>
      </c>
      <c r="G477" s="321">
        <v>41.866666666666667</v>
      </c>
      <c r="H477" s="321">
        <v>59.266666666666659</v>
      </c>
      <c r="I477" s="321">
        <v>64.883333333333326</v>
      </c>
      <c r="J477" s="321">
        <v>67.966666666666654</v>
      </c>
      <c r="K477" s="320">
        <v>61.8</v>
      </c>
      <c r="L477" s="320">
        <v>53.1</v>
      </c>
      <c r="M477" s="320">
        <v>1225.5506800000001</v>
      </c>
      <c r="N477" s="1"/>
      <c r="O477" s="1"/>
    </row>
    <row r="478" spans="1:15" ht="12.75" customHeight="1">
      <c r="A478" s="30">
        <v>468</v>
      </c>
      <c r="B478" s="334" t="s">
        <v>207</v>
      </c>
      <c r="C478" s="320">
        <v>654.85</v>
      </c>
      <c r="D478" s="321">
        <v>664</v>
      </c>
      <c r="E478" s="321">
        <v>642</v>
      </c>
      <c r="F478" s="321">
        <v>629.15</v>
      </c>
      <c r="G478" s="321">
        <v>607.15</v>
      </c>
      <c r="H478" s="321">
        <v>676.85</v>
      </c>
      <c r="I478" s="321">
        <v>698.85</v>
      </c>
      <c r="J478" s="321">
        <v>711.7</v>
      </c>
      <c r="K478" s="320">
        <v>686</v>
      </c>
      <c r="L478" s="320">
        <v>651.15</v>
      </c>
      <c r="M478" s="320">
        <v>17.69821</v>
      </c>
      <c r="N478" s="1"/>
      <c r="O478" s="1"/>
    </row>
    <row r="479" spans="1:15" ht="12.75" customHeight="1">
      <c r="A479" s="30">
        <v>469</v>
      </c>
      <c r="B479" s="334" t="s">
        <v>208</v>
      </c>
      <c r="C479" s="320">
        <v>1585.9</v>
      </c>
      <c r="D479" s="321">
        <v>1590.6333333333332</v>
      </c>
      <c r="E479" s="321">
        <v>1566.2666666666664</v>
      </c>
      <c r="F479" s="321">
        <v>1546.6333333333332</v>
      </c>
      <c r="G479" s="321">
        <v>1522.2666666666664</v>
      </c>
      <c r="H479" s="321">
        <v>1610.2666666666664</v>
      </c>
      <c r="I479" s="321">
        <v>1634.6333333333332</v>
      </c>
      <c r="J479" s="321">
        <v>1654.2666666666664</v>
      </c>
      <c r="K479" s="320">
        <v>1615</v>
      </c>
      <c r="L479" s="320">
        <v>1571</v>
      </c>
      <c r="M479" s="320">
        <v>6.26891</v>
      </c>
      <c r="N479" s="1"/>
      <c r="O479" s="1"/>
    </row>
    <row r="480" spans="1:15" ht="12.75" customHeight="1">
      <c r="A480" s="30">
        <v>470</v>
      </c>
      <c r="B480" s="334" t="s">
        <v>541</v>
      </c>
      <c r="C480" s="320">
        <v>11.85</v>
      </c>
      <c r="D480" s="321">
        <v>11.9</v>
      </c>
      <c r="E480" s="321">
        <v>11.75</v>
      </c>
      <c r="F480" s="321">
        <v>11.65</v>
      </c>
      <c r="G480" s="321">
        <v>11.5</v>
      </c>
      <c r="H480" s="321">
        <v>12</v>
      </c>
      <c r="I480" s="321">
        <v>12.150000000000002</v>
      </c>
      <c r="J480" s="321">
        <v>12.25</v>
      </c>
      <c r="K480" s="320">
        <v>12.05</v>
      </c>
      <c r="L480" s="320">
        <v>11.8</v>
      </c>
      <c r="M480" s="320">
        <v>16.469390000000001</v>
      </c>
      <c r="N480" s="1"/>
      <c r="O480" s="1"/>
    </row>
    <row r="481" spans="1:15" ht="12.75" customHeight="1">
      <c r="A481" s="30">
        <v>471</v>
      </c>
      <c r="B481" s="334" t="s">
        <v>542</v>
      </c>
      <c r="C481" s="320">
        <v>662.85</v>
      </c>
      <c r="D481" s="321">
        <v>667.58333333333337</v>
      </c>
      <c r="E481" s="321">
        <v>655.26666666666677</v>
      </c>
      <c r="F481" s="321">
        <v>647.68333333333339</v>
      </c>
      <c r="G481" s="321">
        <v>635.36666666666679</v>
      </c>
      <c r="H481" s="321">
        <v>675.16666666666674</v>
      </c>
      <c r="I481" s="321">
        <v>687.48333333333335</v>
      </c>
      <c r="J481" s="321">
        <v>695.06666666666672</v>
      </c>
      <c r="K481" s="320">
        <v>679.9</v>
      </c>
      <c r="L481" s="320">
        <v>660</v>
      </c>
      <c r="M481" s="320">
        <v>1.25823</v>
      </c>
      <c r="N481" s="1"/>
      <c r="O481" s="1"/>
    </row>
    <row r="482" spans="1:15" ht="12.75" customHeight="1">
      <c r="A482" s="30">
        <v>472</v>
      </c>
      <c r="B482" s="334" t="s">
        <v>544</v>
      </c>
      <c r="C482" s="320">
        <v>139.1</v>
      </c>
      <c r="D482" s="321">
        <v>139.83333333333334</v>
      </c>
      <c r="E482" s="321">
        <v>134.66666666666669</v>
      </c>
      <c r="F482" s="321">
        <v>130.23333333333335</v>
      </c>
      <c r="G482" s="321">
        <v>125.06666666666669</v>
      </c>
      <c r="H482" s="321">
        <v>144.26666666666668</v>
      </c>
      <c r="I482" s="321">
        <v>149.43333333333337</v>
      </c>
      <c r="J482" s="321">
        <v>153.86666666666667</v>
      </c>
      <c r="K482" s="320">
        <v>145</v>
      </c>
      <c r="L482" s="320">
        <v>135.4</v>
      </c>
      <c r="M482" s="320">
        <v>6.9571899999999998</v>
      </c>
      <c r="N482" s="1"/>
      <c r="O482" s="1"/>
    </row>
    <row r="483" spans="1:15" ht="12.75" customHeight="1">
      <c r="A483" s="30">
        <v>473</v>
      </c>
      <c r="B483" s="334" t="s">
        <v>545</v>
      </c>
      <c r="C483" s="320">
        <v>17.45</v>
      </c>
      <c r="D483" s="321">
        <v>17.433333333333334</v>
      </c>
      <c r="E483" s="321">
        <v>17.016666666666666</v>
      </c>
      <c r="F483" s="321">
        <v>16.583333333333332</v>
      </c>
      <c r="G483" s="321">
        <v>16.166666666666664</v>
      </c>
      <c r="H483" s="321">
        <v>17.866666666666667</v>
      </c>
      <c r="I483" s="321">
        <v>18.283333333333331</v>
      </c>
      <c r="J483" s="321">
        <v>18.716666666666669</v>
      </c>
      <c r="K483" s="320">
        <v>17.850000000000001</v>
      </c>
      <c r="L483" s="320">
        <v>17</v>
      </c>
      <c r="M483" s="320">
        <v>24.936389999999999</v>
      </c>
      <c r="N483" s="1"/>
      <c r="O483" s="1"/>
    </row>
    <row r="484" spans="1:15" ht="12.75" customHeight="1">
      <c r="A484" s="30">
        <v>474</v>
      </c>
      <c r="B484" s="334" t="s">
        <v>209</v>
      </c>
      <c r="C484" s="320">
        <v>6630.25</v>
      </c>
      <c r="D484" s="321">
        <v>6649.1500000000005</v>
      </c>
      <c r="E484" s="321">
        <v>6501.3000000000011</v>
      </c>
      <c r="F484" s="321">
        <v>6372.35</v>
      </c>
      <c r="G484" s="321">
        <v>6224.5000000000009</v>
      </c>
      <c r="H484" s="321">
        <v>6778.1000000000013</v>
      </c>
      <c r="I484" s="321">
        <v>6925.9500000000016</v>
      </c>
      <c r="J484" s="321">
        <v>7054.9000000000015</v>
      </c>
      <c r="K484" s="320">
        <v>6797</v>
      </c>
      <c r="L484" s="320">
        <v>6520.2</v>
      </c>
      <c r="M484" s="320">
        <v>11.3956</v>
      </c>
      <c r="N484" s="1"/>
      <c r="O484" s="1"/>
    </row>
    <row r="485" spans="1:15" ht="12.75" customHeight="1">
      <c r="A485" s="30">
        <v>475</v>
      </c>
      <c r="B485" s="334" t="s">
        <v>278</v>
      </c>
      <c r="C485" s="320">
        <v>38.1</v>
      </c>
      <c r="D485" s="321">
        <v>38.666666666666664</v>
      </c>
      <c r="E485" s="321">
        <v>37.233333333333327</v>
      </c>
      <c r="F485" s="321">
        <v>36.36666666666666</v>
      </c>
      <c r="G485" s="321">
        <v>34.933333333333323</v>
      </c>
      <c r="H485" s="321">
        <v>39.533333333333331</v>
      </c>
      <c r="I485" s="321">
        <v>40.966666666666669</v>
      </c>
      <c r="J485" s="321">
        <v>41.833333333333336</v>
      </c>
      <c r="K485" s="320">
        <v>40.1</v>
      </c>
      <c r="L485" s="320">
        <v>37.799999999999997</v>
      </c>
      <c r="M485" s="320">
        <v>137.06773000000001</v>
      </c>
      <c r="N485" s="1"/>
      <c r="O485" s="1"/>
    </row>
    <row r="486" spans="1:15" ht="12.75" customHeight="1">
      <c r="A486" s="30">
        <v>476</v>
      </c>
      <c r="B486" s="334" t="s">
        <v>210</v>
      </c>
      <c r="C486" s="320">
        <v>822.9</v>
      </c>
      <c r="D486" s="321">
        <v>824.41666666666663</v>
      </c>
      <c r="E486" s="321">
        <v>814.83333333333326</v>
      </c>
      <c r="F486" s="321">
        <v>806.76666666666665</v>
      </c>
      <c r="G486" s="321">
        <v>797.18333333333328</v>
      </c>
      <c r="H486" s="321">
        <v>832.48333333333323</v>
      </c>
      <c r="I486" s="321">
        <v>842.06666666666649</v>
      </c>
      <c r="J486" s="321">
        <v>850.13333333333321</v>
      </c>
      <c r="K486" s="320">
        <v>834</v>
      </c>
      <c r="L486" s="320">
        <v>816.35</v>
      </c>
      <c r="M486" s="320">
        <v>32.368769999999998</v>
      </c>
      <c r="N486" s="1"/>
      <c r="O486" s="1"/>
    </row>
    <row r="487" spans="1:15" ht="12.75" customHeight="1">
      <c r="A487" s="30">
        <v>477</v>
      </c>
      <c r="B487" s="334" t="s">
        <v>543</v>
      </c>
      <c r="C487" s="320">
        <v>791.9</v>
      </c>
      <c r="D487" s="321">
        <v>808.94999999999993</v>
      </c>
      <c r="E487" s="321">
        <v>768.94999999999982</v>
      </c>
      <c r="F487" s="321">
        <v>745.99999999999989</v>
      </c>
      <c r="G487" s="321">
        <v>705.99999999999977</v>
      </c>
      <c r="H487" s="321">
        <v>831.89999999999986</v>
      </c>
      <c r="I487" s="321">
        <v>871.90000000000009</v>
      </c>
      <c r="J487" s="321">
        <v>894.84999999999991</v>
      </c>
      <c r="K487" s="320">
        <v>848.95</v>
      </c>
      <c r="L487" s="320">
        <v>786</v>
      </c>
      <c r="M487" s="320">
        <v>3.3224300000000002</v>
      </c>
      <c r="N487" s="1"/>
      <c r="O487" s="1"/>
    </row>
    <row r="488" spans="1:15" ht="12.75" customHeight="1">
      <c r="A488" s="30">
        <v>478</v>
      </c>
      <c r="B488" s="334" t="s">
        <v>548</v>
      </c>
      <c r="C488" s="320">
        <v>468</v>
      </c>
      <c r="D488" s="321">
        <v>472.33333333333331</v>
      </c>
      <c r="E488" s="321">
        <v>455.66666666666663</v>
      </c>
      <c r="F488" s="321">
        <v>443.33333333333331</v>
      </c>
      <c r="G488" s="321">
        <v>426.66666666666663</v>
      </c>
      <c r="H488" s="321">
        <v>484.66666666666663</v>
      </c>
      <c r="I488" s="321">
        <v>501.33333333333326</v>
      </c>
      <c r="J488" s="321">
        <v>513.66666666666663</v>
      </c>
      <c r="K488" s="320">
        <v>489</v>
      </c>
      <c r="L488" s="320">
        <v>460</v>
      </c>
      <c r="M488" s="320">
        <v>2.1103299999999998</v>
      </c>
      <c r="N488" s="1"/>
      <c r="O488" s="1"/>
    </row>
    <row r="489" spans="1:15" ht="12.75" customHeight="1">
      <c r="A489" s="30">
        <v>479</v>
      </c>
      <c r="B489" s="334" t="s">
        <v>549</v>
      </c>
      <c r="C489" s="320">
        <v>34.9</v>
      </c>
      <c r="D489" s="321">
        <v>35.533333333333331</v>
      </c>
      <c r="E489" s="321">
        <v>33.86666666666666</v>
      </c>
      <c r="F489" s="321">
        <v>32.833333333333329</v>
      </c>
      <c r="G489" s="321">
        <v>31.166666666666657</v>
      </c>
      <c r="H489" s="321">
        <v>36.566666666666663</v>
      </c>
      <c r="I489" s="321">
        <v>38.233333333333334</v>
      </c>
      <c r="J489" s="321">
        <v>39.266666666666666</v>
      </c>
      <c r="K489" s="320">
        <v>37.200000000000003</v>
      </c>
      <c r="L489" s="320">
        <v>34.5</v>
      </c>
      <c r="M489" s="320">
        <v>31.059950000000001</v>
      </c>
      <c r="N489" s="1"/>
      <c r="O489" s="1"/>
    </row>
    <row r="490" spans="1:15" ht="12.75" customHeight="1">
      <c r="A490" s="30">
        <v>480</v>
      </c>
      <c r="B490" s="334" t="s">
        <v>550</v>
      </c>
      <c r="C490" s="320">
        <v>889.95</v>
      </c>
      <c r="D490" s="321">
        <v>893.63333333333333</v>
      </c>
      <c r="E490" s="321">
        <v>872.31666666666661</v>
      </c>
      <c r="F490" s="321">
        <v>854.68333333333328</v>
      </c>
      <c r="G490" s="321">
        <v>833.36666666666656</v>
      </c>
      <c r="H490" s="321">
        <v>911.26666666666665</v>
      </c>
      <c r="I490" s="321">
        <v>932.58333333333348</v>
      </c>
      <c r="J490" s="321">
        <v>950.2166666666667</v>
      </c>
      <c r="K490" s="320">
        <v>914.95</v>
      </c>
      <c r="L490" s="320">
        <v>876</v>
      </c>
      <c r="M490" s="320">
        <v>0.34278999999999998</v>
      </c>
      <c r="N490" s="1"/>
      <c r="O490" s="1"/>
    </row>
    <row r="491" spans="1:15" ht="12.75" customHeight="1">
      <c r="A491" s="30">
        <v>481</v>
      </c>
      <c r="B491" s="334" t="s">
        <v>552</v>
      </c>
      <c r="C491" s="320">
        <v>444.45</v>
      </c>
      <c r="D491" s="321">
        <v>455.09999999999997</v>
      </c>
      <c r="E491" s="321">
        <v>416.34999999999991</v>
      </c>
      <c r="F491" s="321">
        <v>388.24999999999994</v>
      </c>
      <c r="G491" s="321">
        <v>349.49999999999989</v>
      </c>
      <c r="H491" s="321">
        <v>483.19999999999993</v>
      </c>
      <c r="I491" s="321">
        <v>521.95000000000005</v>
      </c>
      <c r="J491" s="321">
        <v>550.04999999999995</v>
      </c>
      <c r="K491" s="320">
        <v>493.85</v>
      </c>
      <c r="L491" s="320">
        <v>427</v>
      </c>
      <c r="M491" s="320">
        <v>113.70923000000001</v>
      </c>
      <c r="N491" s="1"/>
      <c r="O491" s="1"/>
    </row>
    <row r="492" spans="1:15" ht="12.75" customHeight="1">
      <c r="A492" s="30">
        <v>482</v>
      </c>
      <c r="B492" s="334" t="s">
        <v>280</v>
      </c>
      <c r="C492" s="320">
        <v>1083.55</v>
      </c>
      <c r="D492" s="321">
        <v>1104.1833333333334</v>
      </c>
      <c r="E492" s="321">
        <v>1054.4166666666667</v>
      </c>
      <c r="F492" s="321">
        <v>1025.2833333333333</v>
      </c>
      <c r="G492" s="321">
        <v>975.51666666666665</v>
      </c>
      <c r="H492" s="321">
        <v>1133.3166666666668</v>
      </c>
      <c r="I492" s="321">
        <v>1183.0833333333333</v>
      </c>
      <c r="J492" s="321">
        <v>1212.2166666666669</v>
      </c>
      <c r="K492" s="320">
        <v>1153.95</v>
      </c>
      <c r="L492" s="320">
        <v>1075.05</v>
      </c>
      <c r="M492" s="320">
        <v>31.848030000000001</v>
      </c>
      <c r="N492" s="1"/>
      <c r="O492" s="1"/>
    </row>
    <row r="493" spans="1:15" ht="12.75" customHeight="1">
      <c r="A493" s="30">
        <v>483</v>
      </c>
      <c r="B493" s="334" t="s">
        <v>211</v>
      </c>
      <c r="C493" s="320">
        <v>408.35</v>
      </c>
      <c r="D493" s="321">
        <v>411.38333333333338</v>
      </c>
      <c r="E493" s="321">
        <v>403.06666666666678</v>
      </c>
      <c r="F493" s="321">
        <v>397.78333333333342</v>
      </c>
      <c r="G493" s="321">
        <v>389.46666666666681</v>
      </c>
      <c r="H493" s="321">
        <v>416.66666666666674</v>
      </c>
      <c r="I493" s="321">
        <v>424.98333333333335</v>
      </c>
      <c r="J493" s="321">
        <v>430.26666666666671</v>
      </c>
      <c r="K493" s="320">
        <v>419.7</v>
      </c>
      <c r="L493" s="320">
        <v>406.1</v>
      </c>
      <c r="M493" s="320">
        <v>185.80213000000001</v>
      </c>
      <c r="N493" s="1"/>
      <c r="O493" s="1"/>
    </row>
    <row r="494" spans="1:15" ht="12.75" customHeight="1">
      <c r="A494" s="30">
        <v>484</v>
      </c>
      <c r="B494" s="334" t="s">
        <v>553</v>
      </c>
      <c r="C494" s="320">
        <v>2148.85</v>
      </c>
      <c r="D494" s="321">
        <v>2163.1833333333334</v>
      </c>
      <c r="E494" s="321">
        <v>2108.7166666666667</v>
      </c>
      <c r="F494" s="321">
        <v>2068.5833333333335</v>
      </c>
      <c r="G494" s="321">
        <v>2014.1166666666668</v>
      </c>
      <c r="H494" s="321">
        <v>2203.3166666666666</v>
      </c>
      <c r="I494" s="321">
        <v>2257.7833333333338</v>
      </c>
      <c r="J494" s="321">
        <v>2297.9166666666665</v>
      </c>
      <c r="K494" s="320">
        <v>2217.65</v>
      </c>
      <c r="L494" s="320">
        <v>2123.0500000000002</v>
      </c>
      <c r="M494" s="320">
        <v>0.30463000000000001</v>
      </c>
      <c r="N494" s="1"/>
      <c r="O494" s="1"/>
    </row>
    <row r="495" spans="1:15" ht="12.75" customHeight="1">
      <c r="A495" s="30">
        <v>485</v>
      </c>
      <c r="B495" s="334" t="s">
        <v>279</v>
      </c>
      <c r="C495" s="320">
        <v>211.65</v>
      </c>
      <c r="D495" s="321">
        <v>212.30000000000004</v>
      </c>
      <c r="E495" s="321">
        <v>210.15000000000009</v>
      </c>
      <c r="F495" s="321">
        <v>208.65000000000006</v>
      </c>
      <c r="G495" s="321">
        <v>206.50000000000011</v>
      </c>
      <c r="H495" s="321">
        <v>213.80000000000007</v>
      </c>
      <c r="I495" s="321">
        <v>215.95</v>
      </c>
      <c r="J495" s="321">
        <v>217.45000000000005</v>
      </c>
      <c r="K495" s="320">
        <v>214.45</v>
      </c>
      <c r="L495" s="320">
        <v>210.8</v>
      </c>
      <c r="M495" s="320">
        <v>1.6048800000000001</v>
      </c>
      <c r="N495" s="1"/>
      <c r="O495" s="1"/>
    </row>
    <row r="496" spans="1:15" ht="12.75" customHeight="1">
      <c r="A496" s="30">
        <v>486</v>
      </c>
      <c r="B496" s="334" t="s">
        <v>554</v>
      </c>
      <c r="C496" s="320">
        <v>2098.65</v>
      </c>
      <c r="D496" s="321">
        <v>2095.6666666666665</v>
      </c>
      <c r="E496" s="321">
        <v>2056.9833333333331</v>
      </c>
      <c r="F496" s="321">
        <v>2015.3166666666666</v>
      </c>
      <c r="G496" s="321">
        <v>1976.6333333333332</v>
      </c>
      <c r="H496" s="321">
        <v>2137.333333333333</v>
      </c>
      <c r="I496" s="321">
        <v>2176.0166666666664</v>
      </c>
      <c r="J496" s="321">
        <v>2217.6833333333329</v>
      </c>
      <c r="K496" s="320">
        <v>2134.35</v>
      </c>
      <c r="L496" s="320">
        <v>2054</v>
      </c>
      <c r="M496" s="320">
        <v>0.55715000000000003</v>
      </c>
      <c r="N496" s="1"/>
      <c r="O496" s="1"/>
    </row>
    <row r="497" spans="1:15" ht="12.75" customHeight="1">
      <c r="A497" s="30">
        <v>487</v>
      </c>
      <c r="B497" s="334" t="s">
        <v>547</v>
      </c>
      <c r="C497" s="320">
        <v>666.25</v>
      </c>
      <c r="D497" s="321">
        <v>672.75</v>
      </c>
      <c r="E497" s="321">
        <v>656.5</v>
      </c>
      <c r="F497" s="321">
        <v>646.75</v>
      </c>
      <c r="G497" s="321">
        <v>630.5</v>
      </c>
      <c r="H497" s="321">
        <v>682.5</v>
      </c>
      <c r="I497" s="321">
        <v>698.75</v>
      </c>
      <c r="J497" s="321">
        <v>708.5</v>
      </c>
      <c r="K497" s="320">
        <v>689</v>
      </c>
      <c r="L497" s="320">
        <v>663</v>
      </c>
      <c r="M497" s="320">
        <v>2.99193</v>
      </c>
      <c r="N497" s="1"/>
      <c r="O497" s="1"/>
    </row>
    <row r="498" spans="1:15" ht="12.75" customHeight="1">
      <c r="A498" s="30">
        <v>488</v>
      </c>
      <c r="B498" s="334" t="s">
        <v>546</v>
      </c>
      <c r="C498" s="320">
        <v>3219.3</v>
      </c>
      <c r="D498" s="321">
        <v>3246.35</v>
      </c>
      <c r="E498" s="321">
        <v>3144.7</v>
      </c>
      <c r="F498" s="321">
        <v>3070.1</v>
      </c>
      <c r="G498" s="321">
        <v>2968.45</v>
      </c>
      <c r="H498" s="321">
        <v>3320.95</v>
      </c>
      <c r="I498" s="321">
        <v>3422.6000000000004</v>
      </c>
      <c r="J498" s="321">
        <v>3497.2</v>
      </c>
      <c r="K498" s="320">
        <v>3348</v>
      </c>
      <c r="L498" s="320">
        <v>3171.75</v>
      </c>
      <c r="M498" s="320">
        <v>0.25749</v>
      </c>
      <c r="N498" s="1"/>
      <c r="O498" s="1"/>
    </row>
    <row r="499" spans="1:15" ht="12.75" customHeight="1">
      <c r="A499" s="30">
        <v>489</v>
      </c>
      <c r="B499" s="334" t="s">
        <v>212</v>
      </c>
      <c r="C499" s="320">
        <v>1261.55</v>
      </c>
      <c r="D499" s="321">
        <v>1269.8500000000001</v>
      </c>
      <c r="E499" s="321">
        <v>1240.7000000000003</v>
      </c>
      <c r="F499" s="321">
        <v>1219.8500000000001</v>
      </c>
      <c r="G499" s="321">
        <v>1190.7000000000003</v>
      </c>
      <c r="H499" s="321">
        <v>1290.7000000000003</v>
      </c>
      <c r="I499" s="321">
        <v>1319.8500000000004</v>
      </c>
      <c r="J499" s="321">
        <v>1340.7000000000003</v>
      </c>
      <c r="K499" s="320">
        <v>1299</v>
      </c>
      <c r="L499" s="320">
        <v>1249</v>
      </c>
      <c r="M499" s="320">
        <v>10.36182</v>
      </c>
      <c r="N499" s="1"/>
      <c r="O499" s="1"/>
    </row>
    <row r="500" spans="1:15" ht="12.75" customHeight="1">
      <c r="A500" s="30">
        <v>490</v>
      </c>
      <c r="B500" s="334" t="s">
        <v>551</v>
      </c>
      <c r="C500" s="320">
        <v>436.25</v>
      </c>
      <c r="D500" s="321">
        <v>441.45</v>
      </c>
      <c r="E500" s="321">
        <v>427.9</v>
      </c>
      <c r="F500" s="321">
        <v>419.55</v>
      </c>
      <c r="G500" s="321">
        <v>406</v>
      </c>
      <c r="H500" s="321">
        <v>449.79999999999995</v>
      </c>
      <c r="I500" s="321">
        <v>463.35</v>
      </c>
      <c r="J500" s="321">
        <v>471.69999999999993</v>
      </c>
      <c r="K500" s="320">
        <v>455</v>
      </c>
      <c r="L500" s="320">
        <v>433.1</v>
      </c>
      <c r="M500" s="320">
        <v>17.370570000000001</v>
      </c>
      <c r="N500" s="1"/>
      <c r="O500" s="1"/>
    </row>
    <row r="501" spans="1:15" ht="12.75" customHeight="1">
      <c r="A501" s="30">
        <v>491</v>
      </c>
      <c r="B501" s="334" t="s">
        <v>555</v>
      </c>
      <c r="C501" s="320">
        <v>205.35</v>
      </c>
      <c r="D501" s="321">
        <v>206.81666666666669</v>
      </c>
      <c r="E501" s="321">
        <v>201.73333333333338</v>
      </c>
      <c r="F501" s="321">
        <v>198.11666666666667</v>
      </c>
      <c r="G501" s="321">
        <v>193.03333333333336</v>
      </c>
      <c r="H501" s="321">
        <v>210.43333333333339</v>
      </c>
      <c r="I501" s="321">
        <v>215.51666666666671</v>
      </c>
      <c r="J501" s="321">
        <v>219.13333333333341</v>
      </c>
      <c r="K501" s="320">
        <v>211.9</v>
      </c>
      <c r="L501" s="320">
        <v>203.2</v>
      </c>
      <c r="M501" s="320">
        <v>6.1935200000000004</v>
      </c>
      <c r="N501" s="1"/>
      <c r="O501" s="1"/>
    </row>
    <row r="502" spans="1:15" ht="12.75" customHeight="1">
      <c r="A502" s="30">
        <v>492</v>
      </c>
      <c r="B502" s="334" t="s">
        <v>556</v>
      </c>
      <c r="C502" s="320">
        <v>83.1</v>
      </c>
      <c r="D502" s="321">
        <v>84.783333333333331</v>
      </c>
      <c r="E502" s="321">
        <v>80.566666666666663</v>
      </c>
      <c r="F502" s="321">
        <v>78.033333333333331</v>
      </c>
      <c r="G502" s="321">
        <v>73.816666666666663</v>
      </c>
      <c r="H502" s="321">
        <v>87.316666666666663</v>
      </c>
      <c r="I502" s="321">
        <v>91.533333333333331</v>
      </c>
      <c r="J502" s="321">
        <v>94.066666666666663</v>
      </c>
      <c r="K502" s="320">
        <v>89</v>
      </c>
      <c r="L502" s="320">
        <v>82.25</v>
      </c>
      <c r="M502" s="320">
        <v>35.838039999999999</v>
      </c>
      <c r="N502" s="1"/>
      <c r="O502" s="1"/>
    </row>
    <row r="503" spans="1:15" ht="12.75" customHeight="1">
      <c r="A503" s="30">
        <v>493</v>
      </c>
      <c r="B503" s="334" t="s">
        <v>557</v>
      </c>
      <c r="C503" s="320">
        <v>476.65</v>
      </c>
      <c r="D503" s="321">
        <v>480.05</v>
      </c>
      <c r="E503" s="321">
        <v>468.1</v>
      </c>
      <c r="F503" s="321">
        <v>459.55</v>
      </c>
      <c r="G503" s="321">
        <v>447.6</v>
      </c>
      <c r="H503" s="321">
        <v>488.6</v>
      </c>
      <c r="I503" s="321">
        <v>500.54999999999995</v>
      </c>
      <c r="J503" s="321">
        <v>509.1</v>
      </c>
      <c r="K503" s="320">
        <v>492</v>
      </c>
      <c r="L503" s="320">
        <v>471.5</v>
      </c>
      <c r="M503" s="320">
        <v>0.38590000000000002</v>
      </c>
      <c r="N503" s="1"/>
      <c r="O503" s="1"/>
    </row>
    <row r="504" spans="1:15" ht="12.75" customHeight="1">
      <c r="A504" s="30">
        <v>494</v>
      </c>
      <c r="B504" s="334" t="s">
        <v>281</v>
      </c>
      <c r="C504" s="320">
        <v>1623.55</v>
      </c>
      <c r="D504" s="321">
        <v>1627.1000000000001</v>
      </c>
      <c r="E504" s="321">
        <v>1611.4500000000003</v>
      </c>
      <c r="F504" s="321">
        <v>1599.3500000000001</v>
      </c>
      <c r="G504" s="321">
        <v>1583.7000000000003</v>
      </c>
      <c r="H504" s="321">
        <v>1639.2000000000003</v>
      </c>
      <c r="I504" s="321">
        <v>1654.8500000000004</v>
      </c>
      <c r="J504" s="321">
        <v>1666.9500000000003</v>
      </c>
      <c r="K504" s="320">
        <v>1642.75</v>
      </c>
      <c r="L504" s="320">
        <v>1615</v>
      </c>
      <c r="M504" s="320">
        <v>0.98965999999999998</v>
      </c>
      <c r="N504" s="1"/>
      <c r="O504" s="1"/>
    </row>
    <row r="505" spans="1:15" ht="12.75" customHeight="1">
      <c r="A505" s="30">
        <v>495</v>
      </c>
      <c r="B505" s="334" t="s">
        <v>213</v>
      </c>
      <c r="C505" s="320">
        <v>508.8</v>
      </c>
      <c r="D505" s="321">
        <v>514.76666666666665</v>
      </c>
      <c r="E505" s="321">
        <v>501.0333333333333</v>
      </c>
      <c r="F505" s="321">
        <v>493.26666666666665</v>
      </c>
      <c r="G505" s="321">
        <v>479.5333333333333</v>
      </c>
      <c r="H505" s="321">
        <v>522.5333333333333</v>
      </c>
      <c r="I505" s="321">
        <v>536.26666666666665</v>
      </c>
      <c r="J505" s="321">
        <v>544.0333333333333</v>
      </c>
      <c r="K505" s="320">
        <v>528.5</v>
      </c>
      <c r="L505" s="320">
        <v>507</v>
      </c>
      <c r="M505" s="320">
        <v>120.7563</v>
      </c>
      <c r="N505" s="1"/>
      <c r="O505" s="1"/>
    </row>
    <row r="506" spans="1:15" ht="12.75" customHeight="1">
      <c r="A506" s="30">
        <v>496</v>
      </c>
      <c r="B506" s="334" t="s">
        <v>558</v>
      </c>
      <c r="C506" s="320">
        <v>275.55</v>
      </c>
      <c r="D506" s="321">
        <v>277.06666666666666</v>
      </c>
      <c r="E506" s="321">
        <v>271.7833333333333</v>
      </c>
      <c r="F506" s="321">
        <v>268.01666666666665</v>
      </c>
      <c r="G506" s="321">
        <v>262.73333333333329</v>
      </c>
      <c r="H506" s="321">
        <v>280.83333333333331</v>
      </c>
      <c r="I506" s="321">
        <v>286.11666666666673</v>
      </c>
      <c r="J506" s="321">
        <v>289.88333333333333</v>
      </c>
      <c r="K506" s="320">
        <v>282.35000000000002</v>
      </c>
      <c r="L506" s="320">
        <v>273.3</v>
      </c>
      <c r="M506" s="320">
        <v>3.2850700000000002</v>
      </c>
      <c r="N506" s="1"/>
      <c r="O506" s="1"/>
    </row>
    <row r="507" spans="1:15" ht="12.75" customHeight="1">
      <c r="A507" s="30">
        <v>497</v>
      </c>
      <c r="B507" s="353" t="s">
        <v>282</v>
      </c>
      <c r="C507" s="354">
        <v>13.65</v>
      </c>
      <c r="D507" s="354">
        <v>13.716666666666669</v>
      </c>
      <c r="E507" s="354">
        <v>13.483333333333338</v>
      </c>
      <c r="F507" s="354">
        <v>13.31666666666667</v>
      </c>
      <c r="G507" s="354">
        <v>13.083333333333339</v>
      </c>
      <c r="H507" s="354">
        <v>13.883333333333336</v>
      </c>
      <c r="I507" s="354">
        <v>14.116666666666667</v>
      </c>
      <c r="J507" s="353">
        <v>14.283333333333335</v>
      </c>
      <c r="K507" s="353">
        <v>13.95</v>
      </c>
      <c r="L507" s="353">
        <v>13.55</v>
      </c>
      <c r="M507" s="270">
        <v>799.9973</v>
      </c>
      <c r="N507" s="1"/>
      <c r="O507" s="1"/>
    </row>
    <row r="508" spans="1:15" ht="12.75" customHeight="1">
      <c r="A508" s="30">
        <v>498</v>
      </c>
      <c r="B508" s="353" t="s">
        <v>214</v>
      </c>
      <c r="C508" s="354">
        <v>248.15</v>
      </c>
      <c r="D508" s="354">
        <v>251.5</v>
      </c>
      <c r="E508" s="354">
        <v>243.64999999999998</v>
      </c>
      <c r="F508" s="354">
        <v>239.14999999999998</v>
      </c>
      <c r="G508" s="354">
        <v>231.29999999999995</v>
      </c>
      <c r="H508" s="354">
        <v>256</v>
      </c>
      <c r="I508" s="354">
        <v>263.85000000000002</v>
      </c>
      <c r="J508" s="353">
        <v>268.35000000000002</v>
      </c>
      <c r="K508" s="353">
        <v>259.35000000000002</v>
      </c>
      <c r="L508" s="353">
        <v>247</v>
      </c>
      <c r="M508" s="270">
        <v>108.58159999999999</v>
      </c>
      <c r="N508" s="1"/>
      <c r="O508" s="1"/>
    </row>
    <row r="509" spans="1:15" ht="12.75" customHeight="1">
      <c r="A509" s="30">
        <v>499</v>
      </c>
      <c r="B509" s="353" t="s">
        <v>559</v>
      </c>
      <c r="C509" s="354">
        <v>323.10000000000002</v>
      </c>
      <c r="D509" s="354">
        <v>326.58333333333331</v>
      </c>
      <c r="E509" s="354">
        <v>316.76666666666665</v>
      </c>
      <c r="F509" s="354">
        <v>310.43333333333334</v>
      </c>
      <c r="G509" s="354">
        <v>300.61666666666667</v>
      </c>
      <c r="H509" s="354">
        <v>332.91666666666663</v>
      </c>
      <c r="I509" s="354">
        <v>342.73333333333335</v>
      </c>
      <c r="J509" s="353">
        <v>349.06666666666661</v>
      </c>
      <c r="K509" s="353">
        <v>336.4</v>
      </c>
      <c r="L509" s="353">
        <v>320.25</v>
      </c>
      <c r="M509" s="270">
        <v>5.3170200000000003</v>
      </c>
      <c r="N509" s="1"/>
      <c r="O509" s="1"/>
    </row>
    <row r="510" spans="1:15" ht="12.75" customHeight="1">
      <c r="A510" s="30"/>
      <c r="B510" s="353" t="s">
        <v>560</v>
      </c>
      <c r="C510" s="354">
        <v>1708.95</v>
      </c>
      <c r="D510" s="354">
        <v>1697.5166666666664</v>
      </c>
      <c r="E510" s="354">
        <v>1680.0333333333328</v>
      </c>
      <c r="F510" s="354">
        <v>1651.1166666666663</v>
      </c>
      <c r="G510" s="354">
        <v>1633.6333333333328</v>
      </c>
      <c r="H510" s="354">
        <v>1726.4333333333329</v>
      </c>
      <c r="I510" s="354">
        <v>1743.9166666666665</v>
      </c>
      <c r="J510" s="353">
        <v>1772.833333333333</v>
      </c>
      <c r="K510" s="353">
        <v>1715</v>
      </c>
      <c r="L510" s="353">
        <v>1668.6</v>
      </c>
      <c r="M510" s="270">
        <v>0.30329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5"/>
      <c r="B5" s="476"/>
      <c r="C5" s="475"/>
      <c r="D5" s="47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8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77" t="s">
        <v>563</v>
      </c>
      <c r="C7" s="476"/>
      <c r="D7" s="7">
        <f>Main!B10</f>
        <v>44683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44680</v>
      </c>
      <c r="B10" s="29">
        <v>517356</v>
      </c>
      <c r="C10" s="28" t="s">
        <v>1151</v>
      </c>
      <c r="D10" s="28" t="s">
        <v>1107</v>
      </c>
      <c r="E10" s="28" t="s">
        <v>572</v>
      </c>
      <c r="F10" s="87">
        <v>858507</v>
      </c>
      <c r="G10" s="29">
        <v>1.95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44680</v>
      </c>
      <c r="B11" s="29">
        <v>542670</v>
      </c>
      <c r="C11" s="28" t="s">
        <v>1152</v>
      </c>
      <c r="D11" s="28" t="s">
        <v>1153</v>
      </c>
      <c r="E11" s="28" t="s">
        <v>572</v>
      </c>
      <c r="F11" s="87">
        <v>140000</v>
      </c>
      <c r="G11" s="29">
        <v>49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44680</v>
      </c>
      <c r="B12" s="29">
        <v>542670</v>
      </c>
      <c r="C12" s="28" t="s">
        <v>1152</v>
      </c>
      <c r="D12" s="28" t="s">
        <v>1154</v>
      </c>
      <c r="E12" s="28" t="s">
        <v>573</v>
      </c>
      <c r="F12" s="87">
        <v>140000</v>
      </c>
      <c r="G12" s="29">
        <v>49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44680</v>
      </c>
      <c r="B13" s="29">
        <v>531300</v>
      </c>
      <c r="C13" s="28" t="s">
        <v>1129</v>
      </c>
      <c r="D13" s="28" t="s">
        <v>1130</v>
      </c>
      <c r="E13" s="28" t="s">
        <v>573</v>
      </c>
      <c r="F13" s="87">
        <v>200000</v>
      </c>
      <c r="G13" s="29">
        <v>8.4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44680</v>
      </c>
      <c r="B14" s="29">
        <v>540135</v>
      </c>
      <c r="C14" s="28" t="s">
        <v>1155</v>
      </c>
      <c r="D14" s="28" t="s">
        <v>1136</v>
      </c>
      <c r="E14" s="28" t="s">
        <v>572</v>
      </c>
      <c r="F14" s="87">
        <v>5080000</v>
      </c>
      <c r="G14" s="29">
        <v>2.5299999999999998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44680</v>
      </c>
      <c r="B15" s="29">
        <v>540135</v>
      </c>
      <c r="C15" s="28" t="s">
        <v>1155</v>
      </c>
      <c r="D15" s="28" t="s">
        <v>866</v>
      </c>
      <c r="E15" s="28" t="s">
        <v>572</v>
      </c>
      <c r="F15" s="87">
        <v>5500000</v>
      </c>
      <c r="G15" s="29">
        <v>2.5299999999999998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44680</v>
      </c>
      <c r="B16" s="29">
        <v>540135</v>
      </c>
      <c r="C16" s="28" t="s">
        <v>1155</v>
      </c>
      <c r="D16" s="28" t="s">
        <v>866</v>
      </c>
      <c r="E16" s="28" t="s">
        <v>573</v>
      </c>
      <c r="F16" s="87">
        <v>1089271</v>
      </c>
      <c r="G16" s="29">
        <v>2.5299999999999998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44680</v>
      </c>
      <c r="B17" s="29">
        <v>530309</v>
      </c>
      <c r="C17" s="28" t="s">
        <v>1156</v>
      </c>
      <c r="D17" s="28" t="s">
        <v>1157</v>
      </c>
      <c r="E17" s="28" t="s">
        <v>572</v>
      </c>
      <c r="F17" s="87">
        <v>30000</v>
      </c>
      <c r="G17" s="29">
        <v>251.33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44680</v>
      </c>
      <c r="B18" s="29">
        <v>539559</v>
      </c>
      <c r="C18" s="28" t="s">
        <v>1158</v>
      </c>
      <c r="D18" s="28" t="s">
        <v>1159</v>
      </c>
      <c r="E18" s="28" t="s">
        <v>572</v>
      </c>
      <c r="F18" s="87">
        <v>75000</v>
      </c>
      <c r="G18" s="29">
        <v>18.04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44680</v>
      </c>
      <c r="B19" s="29">
        <v>543516</v>
      </c>
      <c r="C19" s="28" t="s">
        <v>1131</v>
      </c>
      <c r="D19" s="28" t="s">
        <v>1132</v>
      </c>
      <c r="E19" s="28" t="s">
        <v>572</v>
      </c>
      <c r="F19" s="87">
        <v>10000</v>
      </c>
      <c r="G19" s="29">
        <v>51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44680</v>
      </c>
      <c r="B20" s="29">
        <v>542724</v>
      </c>
      <c r="C20" s="28" t="s">
        <v>1160</v>
      </c>
      <c r="D20" s="28" t="s">
        <v>1161</v>
      </c>
      <c r="E20" s="28" t="s">
        <v>573</v>
      </c>
      <c r="F20" s="87">
        <v>390332</v>
      </c>
      <c r="G20" s="29">
        <v>5.36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44680</v>
      </c>
      <c r="B21" s="29">
        <v>542724</v>
      </c>
      <c r="C21" s="28" t="s">
        <v>1160</v>
      </c>
      <c r="D21" s="28" t="s">
        <v>1162</v>
      </c>
      <c r="E21" s="28" t="s">
        <v>573</v>
      </c>
      <c r="F21" s="87">
        <v>459668</v>
      </c>
      <c r="G21" s="29">
        <v>5.36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44680</v>
      </c>
      <c r="B22" s="29">
        <v>542724</v>
      </c>
      <c r="C22" s="28" t="s">
        <v>1160</v>
      </c>
      <c r="D22" s="28" t="s">
        <v>1163</v>
      </c>
      <c r="E22" s="28" t="s">
        <v>572</v>
      </c>
      <c r="F22" s="87">
        <v>391991</v>
      </c>
      <c r="G22" s="29">
        <v>5.36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44680</v>
      </c>
      <c r="B23" s="29">
        <v>542724</v>
      </c>
      <c r="C23" s="28" t="s">
        <v>1160</v>
      </c>
      <c r="D23" s="28" t="s">
        <v>1163</v>
      </c>
      <c r="E23" s="28" t="s">
        <v>573</v>
      </c>
      <c r="F23" s="87">
        <v>391991</v>
      </c>
      <c r="G23" s="29">
        <v>5.46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44680</v>
      </c>
      <c r="B24" s="29">
        <v>540596</v>
      </c>
      <c r="C24" s="28" t="s">
        <v>357</v>
      </c>
      <c r="D24" s="28" t="s">
        <v>1164</v>
      </c>
      <c r="E24" s="28" t="s">
        <v>572</v>
      </c>
      <c r="F24" s="87">
        <v>2835000</v>
      </c>
      <c r="G24" s="29">
        <v>658.71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44680</v>
      </c>
      <c r="B25" s="29">
        <v>540596</v>
      </c>
      <c r="C25" s="28" t="s">
        <v>357</v>
      </c>
      <c r="D25" s="28" t="s">
        <v>1165</v>
      </c>
      <c r="E25" s="28" t="s">
        <v>573</v>
      </c>
      <c r="F25" s="87">
        <v>3000000</v>
      </c>
      <c r="G25" s="29">
        <v>658.29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44680</v>
      </c>
      <c r="B26" s="29">
        <v>543324</v>
      </c>
      <c r="C26" s="28" t="s">
        <v>1166</v>
      </c>
      <c r="D26" s="28" t="s">
        <v>1167</v>
      </c>
      <c r="E26" s="28" t="s">
        <v>573</v>
      </c>
      <c r="F26" s="87">
        <v>6400</v>
      </c>
      <c r="G26" s="29">
        <v>205.25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44680</v>
      </c>
      <c r="B27" s="29">
        <v>543324</v>
      </c>
      <c r="C27" s="28" t="s">
        <v>1166</v>
      </c>
      <c r="D27" s="28" t="s">
        <v>1168</v>
      </c>
      <c r="E27" s="28" t="s">
        <v>572</v>
      </c>
      <c r="F27" s="87">
        <v>6400</v>
      </c>
      <c r="G27" s="29">
        <v>207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44680</v>
      </c>
      <c r="B28" s="29">
        <v>539224</v>
      </c>
      <c r="C28" s="28" t="s">
        <v>1088</v>
      </c>
      <c r="D28" s="28" t="s">
        <v>1108</v>
      </c>
      <c r="E28" s="28" t="s">
        <v>572</v>
      </c>
      <c r="F28" s="87">
        <v>5001</v>
      </c>
      <c r="G28" s="29">
        <v>42.05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44680</v>
      </c>
      <c r="B29" s="29">
        <v>539224</v>
      </c>
      <c r="C29" s="28" t="s">
        <v>1088</v>
      </c>
      <c r="D29" s="28" t="s">
        <v>866</v>
      </c>
      <c r="E29" s="28" t="s">
        <v>572</v>
      </c>
      <c r="F29" s="87">
        <v>91209</v>
      </c>
      <c r="G29" s="29">
        <v>38.049999999999997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44680</v>
      </c>
      <c r="B30" s="29">
        <v>539224</v>
      </c>
      <c r="C30" s="28" t="s">
        <v>1088</v>
      </c>
      <c r="D30" s="28" t="s">
        <v>1108</v>
      </c>
      <c r="E30" s="28" t="s">
        <v>573</v>
      </c>
      <c r="F30" s="87">
        <v>20999</v>
      </c>
      <c r="G30" s="29">
        <v>42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44680</v>
      </c>
      <c r="B31" s="29">
        <v>539224</v>
      </c>
      <c r="C31" s="28" t="s">
        <v>1088</v>
      </c>
      <c r="D31" s="28" t="s">
        <v>866</v>
      </c>
      <c r="E31" s="28" t="s">
        <v>573</v>
      </c>
      <c r="F31" s="87">
        <v>91209</v>
      </c>
      <c r="G31" s="29">
        <v>41.91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44680</v>
      </c>
      <c r="B32" s="29">
        <v>539224</v>
      </c>
      <c r="C32" s="28" t="s">
        <v>1088</v>
      </c>
      <c r="D32" s="28" t="s">
        <v>1169</v>
      </c>
      <c r="E32" s="28" t="s">
        <v>572</v>
      </c>
      <c r="F32" s="87">
        <v>43700</v>
      </c>
      <c r="G32" s="29">
        <v>41.98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44680</v>
      </c>
      <c r="B33" s="29">
        <v>539224</v>
      </c>
      <c r="C33" s="28" t="s">
        <v>1088</v>
      </c>
      <c r="D33" s="28" t="s">
        <v>1169</v>
      </c>
      <c r="E33" s="28" t="s">
        <v>573</v>
      </c>
      <c r="F33" s="87">
        <v>23346</v>
      </c>
      <c r="G33" s="29">
        <v>41.48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44680</v>
      </c>
      <c r="B34" s="29">
        <v>539224</v>
      </c>
      <c r="C34" s="28" t="s">
        <v>1088</v>
      </c>
      <c r="D34" s="28" t="s">
        <v>1133</v>
      </c>
      <c r="E34" s="28" t="s">
        <v>573</v>
      </c>
      <c r="F34" s="87">
        <v>31602</v>
      </c>
      <c r="G34" s="29">
        <v>38.049999999999997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44680</v>
      </c>
      <c r="B35" s="29">
        <v>539224</v>
      </c>
      <c r="C35" s="28" t="s">
        <v>1088</v>
      </c>
      <c r="D35" s="28" t="s">
        <v>1170</v>
      </c>
      <c r="E35" s="28" t="s">
        <v>572</v>
      </c>
      <c r="F35" s="87">
        <v>35000</v>
      </c>
      <c r="G35" s="29">
        <v>41.95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44680</v>
      </c>
      <c r="B36" s="29">
        <v>539224</v>
      </c>
      <c r="C36" s="28" t="s">
        <v>1088</v>
      </c>
      <c r="D36" s="28" t="s">
        <v>1170</v>
      </c>
      <c r="E36" s="28" t="s">
        <v>573</v>
      </c>
      <c r="F36" s="87">
        <v>31801</v>
      </c>
      <c r="G36" s="29">
        <v>39.31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44680</v>
      </c>
      <c r="B37" s="29">
        <v>524590</v>
      </c>
      <c r="C37" s="28" t="s">
        <v>1089</v>
      </c>
      <c r="D37" s="28" t="s">
        <v>1171</v>
      </c>
      <c r="E37" s="28" t="s">
        <v>572</v>
      </c>
      <c r="F37" s="87">
        <v>8101</v>
      </c>
      <c r="G37" s="29">
        <v>69.75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44680</v>
      </c>
      <c r="B38" s="29">
        <v>524590</v>
      </c>
      <c r="C38" s="28" t="s">
        <v>1089</v>
      </c>
      <c r="D38" s="28" t="s">
        <v>1171</v>
      </c>
      <c r="E38" s="28" t="s">
        <v>573</v>
      </c>
      <c r="F38" s="87">
        <v>21655</v>
      </c>
      <c r="G38" s="29">
        <v>70.05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44680</v>
      </c>
      <c r="B39" s="29">
        <v>526859</v>
      </c>
      <c r="C39" s="28" t="s">
        <v>1172</v>
      </c>
      <c r="D39" s="28" t="s">
        <v>1134</v>
      </c>
      <c r="E39" s="28" t="s">
        <v>572</v>
      </c>
      <c r="F39" s="87">
        <v>676964</v>
      </c>
      <c r="G39" s="29">
        <v>13.28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44680</v>
      </c>
      <c r="B40" s="29">
        <v>526859</v>
      </c>
      <c r="C40" s="28" t="s">
        <v>1172</v>
      </c>
      <c r="D40" s="28" t="s">
        <v>1134</v>
      </c>
      <c r="E40" s="28" t="s">
        <v>573</v>
      </c>
      <c r="F40" s="87">
        <v>501964</v>
      </c>
      <c r="G40" s="29">
        <v>13.67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44680</v>
      </c>
      <c r="B41" s="29">
        <v>526859</v>
      </c>
      <c r="C41" s="28" t="s">
        <v>1172</v>
      </c>
      <c r="D41" s="28" t="s">
        <v>1173</v>
      </c>
      <c r="E41" s="28" t="s">
        <v>572</v>
      </c>
      <c r="F41" s="87">
        <v>562637</v>
      </c>
      <c r="G41" s="29">
        <v>13.48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44680</v>
      </c>
      <c r="B42" s="29">
        <v>526859</v>
      </c>
      <c r="C42" s="28" t="s">
        <v>1172</v>
      </c>
      <c r="D42" s="28" t="s">
        <v>1173</v>
      </c>
      <c r="E42" s="28" t="s">
        <v>573</v>
      </c>
      <c r="F42" s="87">
        <v>532636</v>
      </c>
      <c r="G42" s="29">
        <v>13.71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44680</v>
      </c>
      <c r="B43" s="29">
        <v>526859</v>
      </c>
      <c r="C43" s="28" t="s">
        <v>1172</v>
      </c>
      <c r="D43" s="28" t="s">
        <v>1107</v>
      </c>
      <c r="E43" s="28" t="s">
        <v>572</v>
      </c>
      <c r="F43" s="87">
        <v>487621</v>
      </c>
      <c r="G43" s="29">
        <v>13.02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44680</v>
      </c>
      <c r="B44" s="29">
        <v>526859</v>
      </c>
      <c r="C44" s="28" t="s">
        <v>1172</v>
      </c>
      <c r="D44" s="28" t="s">
        <v>1107</v>
      </c>
      <c r="E44" s="28" t="s">
        <v>573</v>
      </c>
      <c r="F44" s="87">
        <v>487621</v>
      </c>
      <c r="G44" s="29">
        <v>13.36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44680</v>
      </c>
      <c r="B45" s="29">
        <v>521054</v>
      </c>
      <c r="C45" s="28" t="s">
        <v>1174</v>
      </c>
      <c r="D45" s="28" t="s">
        <v>1175</v>
      </c>
      <c r="E45" s="28" t="s">
        <v>573</v>
      </c>
      <c r="F45" s="87">
        <v>35000</v>
      </c>
      <c r="G45" s="29">
        <v>28.04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44680</v>
      </c>
      <c r="B46" s="29">
        <v>543289</v>
      </c>
      <c r="C46" s="28" t="s">
        <v>1176</v>
      </c>
      <c r="D46" s="28" t="s">
        <v>1177</v>
      </c>
      <c r="E46" s="28" t="s">
        <v>572</v>
      </c>
      <c r="F46" s="87">
        <v>6000</v>
      </c>
      <c r="G46" s="29">
        <v>12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44680</v>
      </c>
      <c r="B47" s="29">
        <v>543289</v>
      </c>
      <c r="C47" s="28" t="s">
        <v>1176</v>
      </c>
      <c r="D47" s="28" t="s">
        <v>1177</v>
      </c>
      <c r="E47" s="28" t="s">
        <v>573</v>
      </c>
      <c r="F47" s="87">
        <v>60000</v>
      </c>
      <c r="G47" s="29">
        <v>10.57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44680</v>
      </c>
      <c r="B48" s="29">
        <v>543289</v>
      </c>
      <c r="C48" s="28" t="s">
        <v>1176</v>
      </c>
      <c r="D48" s="28" t="s">
        <v>1178</v>
      </c>
      <c r="E48" s="28" t="s">
        <v>572</v>
      </c>
      <c r="F48" s="87">
        <v>12000</v>
      </c>
      <c r="G48" s="29">
        <v>10.55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44680</v>
      </c>
      <c r="B49" s="29">
        <v>543207</v>
      </c>
      <c r="C49" s="28" t="s">
        <v>1135</v>
      </c>
      <c r="D49" s="28" t="s">
        <v>1179</v>
      </c>
      <c r="E49" s="28" t="s">
        <v>572</v>
      </c>
      <c r="F49" s="87">
        <v>19808</v>
      </c>
      <c r="G49" s="29">
        <v>8.9600000000000009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44680</v>
      </c>
      <c r="B50" s="29">
        <v>543207</v>
      </c>
      <c r="C50" s="28" t="s">
        <v>1135</v>
      </c>
      <c r="D50" s="28" t="s">
        <v>1179</v>
      </c>
      <c r="E50" s="28" t="s">
        <v>573</v>
      </c>
      <c r="F50" s="87">
        <v>72802</v>
      </c>
      <c r="G50" s="29">
        <v>8.68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44680</v>
      </c>
      <c r="B51" s="29">
        <v>543194</v>
      </c>
      <c r="C51" s="28" t="s">
        <v>1180</v>
      </c>
      <c r="D51" s="28" t="s">
        <v>1181</v>
      </c>
      <c r="E51" s="28" t="s">
        <v>572</v>
      </c>
      <c r="F51" s="87">
        <v>3600</v>
      </c>
      <c r="G51" s="29">
        <v>135.47999999999999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44680</v>
      </c>
      <c r="B52" s="29">
        <v>532350</v>
      </c>
      <c r="C52" s="28" t="s">
        <v>1182</v>
      </c>
      <c r="D52" s="28" t="s">
        <v>1183</v>
      </c>
      <c r="E52" s="28" t="s">
        <v>573</v>
      </c>
      <c r="F52" s="87">
        <v>117067</v>
      </c>
      <c r="G52" s="29">
        <v>3.47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44680</v>
      </c>
      <c r="B53" s="29">
        <v>531694</v>
      </c>
      <c r="C53" s="28" t="s">
        <v>1184</v>
      </c>
      <c r="D53" s="28" t="s">
        <v>1185</v>
      </c>
      <c r="E53" s="28" t="s">
        <v>572</v>
      </c>
      <c r="F53" s="87">
        <v>30000</v>
      </c>
      <c r="G53" s="29">
        <v>12.06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44680</v>
      </c>
      <c r="B54" s="29">
        <v>512624</v>
      </c>
      <c r="C54" s="28" t="s">
        <v>1137</v>
      </c>
      <c r="D54" s="28" t="s">
        <v>1138</v>
      </c>
      <c r="E54" s="28" t="s">
        <v>572</v>
      </c>
      <c r="F54" s="87">
        <v>112113</v>
      </c>
      <c r="G54" s="29">
        <v>2.75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44680</v>
      </c>
      <c r="B55" s="29">
        <v>512624</v>
      </c>
      <c r="C55" s="28" t="s">
        <v>1137</v>
      </c>
      <c r="D55" s="28" t="s">
        <v>1138</v>
      </c>
      <c r="E55" s="28" t="s">
        <v>573</v>
      </c>
      <c r="F55" s="87">
        <v>171056</v>
      </c>
      <c r="G55" s="29">
        <v>2.97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44680</v>
      </c>
      <c r="B56" s="29">
        <v>512624</v>
      </c>
      <c r="C56" s="28" t="s">
        <v>1137</v>
      </c>
      <c r="D56" s="28" t="s">
        <v>1186</v>
      </c>
      <c r="E56" s="28" t="s">
        <v>572</v>
      </c>
      <c r="F56" s="87">
        <v>200000</v>
      </c>
      <c r="G56" s="29">
        <v>2.95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44680</v>
      </c>
      <c r="B57" s="29">
        <v>543256</v>
      </c>
      <c r="C57" s="28" t="s">
        <v>1187</v>
      </c>
      <c r="D57" s="28" t="s">
        <v>1188</v>
      </c>
      <c r="E57" s="28" t="s">
        <v>573</v>
      </c>
      <c r="F57" s="87">
        <v>179431</v>
      </c>
      <c r="G57" s="29">
        <v>22.32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44680</v>
      </c>
      <c r="B58" s="29">
        <v>543256</v>
      </c>
      <c r="C58" s="28" t="s">
        <v>1187</v>
      </c>
      <c r="D58" s="28" t="s">
        <v>1189</v>
      </c>
      <c r="E58" s="28" t="s">
        <v>572</v>
      </c>
      <c r="F58" s="87">
        <v>68880</v>
      </c>
      <c r="G58" s="29">
        <v>21.78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44680</v>
      </c>
      <c r="B59" s="29">
        <v>543256</v>
      </c>
      <c r="C59" s="28" t="s">
        <v>1187</v>
      </c>
      <c r="D59" s="28" t="s">
        <v>1190</v>
      </c>
      <c r="E59" s="28" t="s">
        <v>572</v>
      </c>
      <c r="F59" s="87">
        <v>73000</v>
      </c>
      <c r="G59" s="29">
        <v>21.78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44680</v>
      </c>
      <c r="B60" s="29">
        <v>523116</v>
      </c>
      <c r="C60" s="28" t="s">
        <v>1191</v>
      </c>
      <c r="D60" s="28" t="s">
        <v>1192</v>
      </c>
      <c r="E60" s="28" t="s">
        <v>572</v>
      </c>
      <c r="F60" s="87">
        <v>9283</v>
      </c>
      <c r="G60" s="29">
        <v>1091.42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44680</v>
      </c>
      <c r="B61" s="29">
        <v>532972</v>
      </c>
      <c r="C61" s="28" t="s">
        <v>1193</v>
      </c>
      <c r="D61" s="28" t="s">
        <v>1194</v>
      </c>
      <c r="E61" s="28" t="s">
        <v>572</v>
      </c>
      <c r="F61" s="87">
        <v>100000</v>
      </c>
      <c r="G61" s="29">
        <v>14.04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44680</v>
      </c>
      <c r="B62" s="29">
        <v>538875</v>
      </c>
      <c r="C62" s="28" t="s">
        <v>1139</v>
      </c>
      <c r="D62" s="28" t="s">
        <v>1190</v>
      </c>
      <c r="E62" s="28" t="s">
        <v>572</v>
      </c>
      <c r="F62" s="87">
        <v>47833</v>
      </c>
      <c r="G62" s="29">
        <v>22.85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44680</v>
      </c>
      <c r="B63" s="29">
        <v>538875</v>
      </c>
      <c r="C63" s="28" t="s">
        <v>1139</v>
      </c>
      <c r="D63" s="28" t="s">
        <v>1195</v>
      </c>
      <c r="E63" s="28" t="s">
        <v>573</v>
      </c>
      <c r="F63" s="87">
        <v>44375</v>
      </c>
      <c r="G63" s="29">
        <v>22.85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44680</v>
      </c>
      <c r="B64" s="29">
        <v>539584</v>
      </c>
      <c r="C64" s="28" t="s">
        <v>1196</v>
      </c>
      <c r="D64" s="28" t="s">
        <v>1197</v>
      </c>
      <c r="E64" s="28" t="s">
        <v>573</v>
      </c>
      <c r="F64" s="87">
        <v>860000</v>
      </c>
      <c r="G64" s="29">
        <v>1.46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44680</v>
      </c>
      <c r="B65" s="29">
        <v>539584</v>
      </c>
      <c r="C65" s="28" t="s">
        <v>1196</v>
      </c>
      <c r="D65" s="28" t="s">
        <v>1198</v>
      </c>
      <c r="E65" s="28" t="s">
        <v>572</v>
      </c>
      <c r="F65" s="87">
        <v>350000</v>
      </c>
      <c r="G65" s="29">
        <v>1.46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44680</v>
      </c>
      <c r="B66" s="29">
        <v>543274</v>
      </c>
      <c r="C66" s="28" t="s">
        <v>1140</v>
      </c>
      <c r="D66" s="28" t="s">
        <v>1199</v>
      </c>
      <c r="E66" s="28" t="s">
        <v>572</v>
      </c>
      <c r="F66" s="87">
        <v>288000</v>
      </c>
      <c r="G66" s="29">
        <v>83.3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44680</v>
      </c>
      <c r="B67" s="29">
        <v>543274</v>
      </c>
      <c r="C67" s="28" t="s">
        <v>1140</v>
      </c>
      <c r="D67" s="28" t="s">
        <v>1141</v>
      </c>
      <c r="E67" s="28" t="s">
        <v>573</v>
      </c>
      <c r="F67" s="87">
        <v>432000</v>
      </c>
      <c r="G67" s="29">
        <v>83.37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44680</v>
      </c>
      <c r="B68" s="29">
        <v>531644</v>
      </c>
      <c r="C68" s="28" t="s">
        <v>1200</v>
      </c>
      <c r="D68" s="28" t="s">
        <v>1201</v>
      </c>
      <c r="E68" s="28" t="s">
        <v>573</v>
      </c>
      <c r="F68" s="87">
        <v>52300</v>
      </c>
      <c r="G68" s="29">
        <v>10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44680</v>
      </c>
      <c r="B69" s="29">
        <v>531644</v>
      </c>
      <c r="C69" s="28" t="s">
        <v>1200</v>
      </c>
      <c r="D69" s="28" t="s">
        <v>1202</v>
      </c>
      <c r="E69" s="28" t="s">
        <v>572</v>
      </c>
      <c r="F69" s="87">
        <v>52241</v>
      </c>
      <c r="G69" s="29">
        <v>10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44680</v>
      </c>
      <c r="B70" s="29">
        <v>513216</v>
      </c>
      <c r="C70" s="28" t="s">
        <v>1203</v>
      </c>
      <c r="D70" s="28" t="s">
        <v>1204</v>
      </c>
      <c r="E70" s="28" t="s">
        <v>572</v>
      </c>
      <c r="F70" s="87">
        <v>210956</v>
      </c>
      <c r="G70" s="29">
        <v>4.88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44680</v>
      </c>
      <c r="B71" s="29">
        <v>513216</v>
      </c>
      <c r="C71" s="28" t="s">
        <v>1203</v>
      </c>
      <c r="D71" s="28" t="s">
        <v>1204</v>
      </c>
      <c r="E71" s="28" t="s">
        <v>573</v>
      </c>
      <c r="F71" s="87">
        <v>744875</v>
      </c>
      <c r="G71" s="29">
        <v>4.8499999999999996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44680</v>
      </c>
      <c r="B72" s="29">
        <v>531025</v>
      </c>
      <c r="C72" s="28" t="s">
        <v>1205</v>
      </c>
      <c r="D72" s="28" t="s">
        <v>1206</v>
      </c>
      <c r="E72" s="28" t="s">
        <v>573</v>
      </c>
      <c r="F72" s="87">
        <v>917891</v>
      </c>
      <c r="G72" s="29">
        <v>2.19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44680</v>
      </c>
      <c r="B73" s="29" t="s">
        <v>1207</v>
      </c>
      <c r="C73" s="28" t="s">
        <v>1208</v>
      </c>
      <c r="D73" s="28" t="s">
        <v>866</v>
      </c>
      <c r="E73" s="28" t="s">
        <v>572</v>
      </c>
      <c r="F73" s="87">
        <v>318533</v>
      </c>
      <c r="G73" s="29">
        <v>59.92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44680</v>
      </c>
      <c r="B74" s="29" t="s">
        <v>1207</v>
      </c>
      <c r="C74" s="28" t="s">
        <v>1208</v>
      </c>
      <c r="D74" s="28" t="s">
        <v>921</v>
      </c>
      <c r="E74" s="28" t="s">
        <v>572</v>
      </c>
      <c r="F74" s="87">
        <v>118052</v>
      </c>
      <c r="G74" s="29">
        <v>58.96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44680</v>
      </c>
      <c r="B75" s="29" t="s">
        <v>1209</v>
      </c>
      <c r="C75" s="28" t="s">
        <v>1210</v>
      </c>
      <c r="D75" s="28" t="s">
        <v>1211</v>
      </c>
      <c r="E75" s="28" t="s">
        <v>572</v>
      </c>
      <c r="F75" s="87">
        <v>858385</v>
      </c>
      <c r="G75" s="29">
        <v>8.5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44680</v>
      </c>
      <c r="B76" s="29" t="s">
        <v>1112</v>
      </c>
      <c r="C76" s="28" t="s">
        <v>1113</v>
      </c>
      <c r="D76" s="28" t="s">
        <v>1114</v>
      </c>
      <c r="E76" s="28" t="s">
        <v>572</v>
      </c>
      <c r="F76" s="87">
        <v>1000954</v>
      </c>
      <c r="G76" s="29">
        <v>147.5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44680</v>
      </c>
      <c r="B77" s="29" t="s">
        <v>1112</v>
      </c>
      <c r="C77" s="28" t="s">
        <v>1113</v>
      </c>
      <c r="D77" s="28" t="s">
        <v>921</v>
      </c>
      <c r="E77" s="28" t="s">
        <v>572</v>
      </c>
      <c r="F77" s="87">
        <v>903223</v>
      </c>
      <c r="G77" s="29">
        <v>147.4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44680</v>
      </c>
      <c r="B78" s="29" t="s">
        <v>1112</v>
      </c>
      <c r="C78" s="28" t="s">
        <v>1113</v>
      </c>
      <c r="D78" s="28" t="s">
        <v>920</v>
      </c>
      <c r="E78" s="28" t="s">
        <v>572</v>
      </c>
      <c r="F78" s="87">
        <v>1133607</v>
      </c>
      <c r="G78" s="29">
        <v>147.72999999999999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44680</v>
      </c>
      <c r="B79" s="29" t="s">
        <v>1109</v>
      </c>
      <c r="C79" s="28" t="s">
        <v>1117</v>
      </c>
      <c r="D79" s="28" t="s">
        <v>1212</v>
      </c>
      <c r="E79" s="28" t="s">
        <v>572</v>
      </c>
      <c r="F79" s="87">
        <v>82001</v>
      </c>
      <c r="G79" s="29">
        <v>1157.3399999999999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44680</v>
      </c>
      <c r="B80" s="29" t="s">
        <v>1109</v>
      </c>
      <c r="C80" s="28" t="s">
        <v>1117</v>
      </c>
      <c r="D80" s="28" t="s">
        <v>1120</v>
      </c>
      <c r="E80" s="28" t="s">
        <v>572</v>
      </c>
      <c r="F80" s="87">
        <v>114855</v>
      </c>
      <c r="G80" s="29">
        <v>1144.8900000000001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44680</v>
      </c>
      <c r="B81" s="29" t="s">
        <v>1109</v>
      </c>
      <c r="C81" s="28" t="s">
        <v>1117</v>
      </c>
      <c r="D81" s="28" t="s">
        <v>1111</v>
      </c>
      <c r="E81" s="28" t="s">
        <v>572</v>
      </c>
      <c r="F81" s="87">
        <v>116341</v>
      </c>
      <c r="G81" s="29">
        <v>1159.3399999999999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44680</v>
      </c>
      <c r="B82" s="29" t="s">
        <v>1109</v>
      </c>
      <c r="C82" s="28" t="s">
        <v>1117</v>
      </c>
      <c r="D82" s="28" t="s">
        <v>1119</v>
      </c>
      <c r="E82" s="28" t="s">
        <v>572</v>
      </c>
      <c r="F82" s="87">
        <v>114884</v>
      </c>
      <c r="G82" s="29">
        <v>1154.44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44680</v>
      </c>
      <c r="B83" s="29" t="s">
        <v>1109</v>
      </c>
      <c r="C83" s="28" t="s">
        <v>1117</v>
      </c>
      <c r="D83" s="28" t="s">
        <v>1114</v>
      </c>
      <c r="E83" s="28" t="s">
        <v>572</v>
      </c>
      <c r="F83" s="87">
        <v>419961</v>
      </c>
      <c r="G83" s="29">
        <v>1149.5899999999999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44680</v>
      </c>
      <c r="B84" s="29" t="s">
        <v>1109</v>
      </c>
      <c r="C84" s="28" t="s">
        <v>1117</v>
      </c>
      <c r="D84" s="28" t="s">
        <v>1074</v>
      </c>
      <c r="E84" s="28" t="s">
        <v>572</v>
      </c>
      <c r="F84" s="87">
        <v>96474</v>
      </c>
      <c r="G84" s="29">
        <v>1139.54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44680</v>
      </c>
      <c r="B85" s="29" t="s">
        <v>1109</v>
      </c>
      <c r="C85" s="28" t="s">
        <v>1117</v>
      </c>
      <c r="D85" s="28" t="s">
        <v>1110</v>
      </c>
      <c r="E85" s="28" t="s">
        <v>572</v>
      </c>
      <c r="F85" s="87">
        <v>100886</v>
      </c>
      <c r="G85" s="29">
        <v>1152.0899999999999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44680</v>
      </c>
      <c r="B86" s="29" t="s">
        <v>1109</v>
      </c>
      <c r="C86" s="28" t="s">
        <v>1117</v>
      </c>
      <c r="D86" s="28" t="s">
        <v>921</v>
      </c>
      <c r="E86" s="28" t="s">
        <v>572</v>
      </c>
      <c r="F86" s="87">
        <v>158262</v>
      </c>
      <c r="G86" s="29">
        <v>1149.1400000000001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44680</v>
      </c>
      <c r="B87" s="29" t="s">
        <v>1109</v>
      </c>
      <c r="C87" s="28" t="s">
        <v>1117</v>
      </c>
      <c r="D87" s="28" t="s">
        <v>920</v>
      </c>
      <c r="E87" s="28" t="s">
        <v>572</v>
      </c>
      <c r="F87" s="87">
        <v>509818</v>
      </c>
      <c r="G87" s="29">
        <v>1151.8499999999999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44680</v>
      </c>
      <c r="B88" s="29" t="s">
        <v>1109</v>
      </c>
      <c r="C88" s="28" t="s">
        <v>1117</v>
      </c>
      <c r="D88" s="28" t="s">
        <v>1118</v>
      </c>
      <c r="E88" s="28" t="s">
        <v>572</v>
      </c>
      <c r="F88" s="87">
        <v>78536</v>
      </c>
      <c r="G88" s="29">
        <v>1154.97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44680</v>
      </c>
      <c r="B89" s="29" t="s">
        <v>1109</v>
      </c>
      <c r="C89" s="28" t="s">
        <v>1117</v>
      </c>
      <c r="D89" s="28" t="s">
        <v>1213</v>
      </c>
      <c r="E89" s="28" t="s">
        <v>572</v>
      </c>
      <c r="F89" s="87">
        <v>90741</v>
      </c>
      <c r="G89" s="29">
        <v>1153.1199999999999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44680</v>
      </c>
      <c r="B90" s="29" t="s">
        <v>1203</v>
      </c>
      <c r="C90" s="28" t="s">
        <v>1214</v>
      </c>
      <c r="D90" s="28" t="s">
        <v>1215</v>
      </c>
      <c r="E90" s="28" t="s">
        <v>572</v>
      </c>
      <c r="F90" s="87">
        <v>795000</v>
      </c>
      <c r="G90" s="29">
        <v>4.88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44680</v>
      </c>
      <c r="B91" s="29" t="s">
        <v>1203</v>
      </c>
      <c r="C91" s="28" t="s">
        <v>1214</v>
      </c>
      <c r="D91" s="28" t="s">
        <v>1216</v>
      </c>
      <c r="E91" s="28" t="s">
        <v>572</v>
      </c>
      <c r="F91" s="87">
        <v>783235</v>
      </c>
      <c r="G91" s="29">
        <v>4.78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44680</v>
      </c>
      <c r="B92" s="29" t="s">
        <v>1203</v>
      </c>
      <c r="C92" s="28" t="s">
        <v>1214</v>
      </c>
      <c r="D92" s="28" t="s">
        <v>1204</v>
      </c>
      <c r="E92" s="28" t="s">
        <v>572</v>
      </c>
      <c r="F92" s="87">
        <v>850489</v>
      </c>
      <c r="G92" s="29">
        <v>4.87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44680</v>
      </c>
      <c r="B93" s="29" t="s">
        <v>1217</v>
      </c>
      <c r="C93" s="28" t="s">
        <v>1218</v>
      </c>
      <c r="D93" s="28" t="s">
        <v>1219</v>
      </c>
      <c r="E93" s="28" t="s">
        <v>572</v>
      </c>
      <c r="F93" s="87">
        <v>2135003</v>
      </c>
      <c r="G93" s="29">
        <v>1.89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44680</v>
      </c>
      <c r="B94" s="29" t="s">
        <v>1207</v>
      </c>
      <c r="C94" s="28" t="s">
        <v>1208</v>
      </c>
      <c r="D94" s="28" t="s">
        <v>921</v>
      </c>
      <c r="E94" s="28" t="s">
        <v>573</v>
      </c>
      <c r="F94" s="87">
        <v>118052</v>
      </c>
      <c r="G94" s="29">
        <v>61.14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44680</v>
      </c>
      <c r="B95" s="29" t="s">
        <v>1207</v>
      </c>
      <c r="C95" s="28" t="s">
        <v>1208</v>
      </c>
      <c r="D95" s="28" t="s">
        <v>866</v>
      </c>
      <c r="E95" s="28" t="s">
        <v>573</v>
      </c>
      <c r="F95" s="87">
        <v>318533</v>
      </c>
      <c r="G95" s="29">
        <v>62.69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44680</v>
      </c>
      <c r="B96" s="29" t="s">
        <v>1220</v>
      </c>
      <c r="C96" s="28" t="s">
        <v>1221</v>
      </c>
      <c r="D96" s="28" t="s">
        <v>1222</v>
      </c>
      <c r="E96" s="28" t="s">
        <v>573</v>
      </c>
      <c r="F96" s="87">
        <v>326006</v>
      </c>
      <c r="G96" s="29">
        <v>134.91999999999999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44680</v>
      </c>
      <c r="B97" s="29" t="s">
        <v>1209</v>
      </c>
      <c r="C97" s="28" t="s">
        <v>1210</v>
      </c>
      <c r="D97" s="28" t="s">
        <v>1211</v>
      </c>
      <c r="E97" s="28" t="s">
        <v>573</v>
      </c>
      <c r="F97" s="87">
        <v>858385</v>
      </c>
      <c r="G97" s="29">
        <v>8.01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44680</v>
      </c>
      <c r="B98" s="29" t="s">
        <v>1112</v>
      </c>
      <c r="C98" s="28" t="s">
        <v>1113</v>
      </c>
      <c r="D98" s="28" t="s">
        <v>920</v>
      </c>
      <c r="E98" s="28" t="s">
        <v>573</v>
      </c>
      <c r="F98" s="87">
        <v>1133607</v>
      </c>
      <c r="G98" s="29">
        <v>147.78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44680</v>
      </c>
      <c r="B99" s="29" t="s">
        <v>1112</v>
      </c>
      <c r="C99" s="28" t="s">
        <v>1113</v>
      </c>
      <c r="D99" s="28" t="s">
        <v>921</v>
      </c>
      <c r="E99" s="28" t="s">
        <v>573</v>
      </c>
      <c r="F99" s="87">
        <v>918915</v>
      </c>
      <c r="G99" s="29">
        <v>147.93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44680</v>
      </c>
      <c r="B100" s="29" t="s">
        <v>1112</v>
      </c>
      <c r="C100" s="28" t="s">
        <v>1113</v>
      </c>
      <c r="D100" s="28" t="s">
        <v>1114</v>
      </c>
      <c r="E100" s="28" t="s">
        <v>573</v>
      </c>
      <c r="F100" s="87">
        <v>980397</v>
      </c>
      <c r="G100" s="29">
        <v>147.9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44680</v>
      </c>
      <c r="B101" s="29" t="s">
        <v>1115</v>
      </c>
      <c r="C101" s="28" t="s">
        <v>1116</v>
      </c>
      <c r="D101" s="28" t="s">
        <v>1142</v>
      </c>
      <c r="E101" s="28" t="s">
        <v>573</v>
      </c>
      <c r="F101" s="87">
        <v>377000</v>
      </c>
      <c r="G101" s="29">
        <v>58.39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44680</v>
      </c>
      <c r="B102" s="29" t="s">
        <v>1109</v>
      </c>
      <c r="C102" s="28" t="s">
        <v>1117</v>
      </c>
      <c r="D102" s="28" t="s">
        <v>1111</v>
      </c>
      <c r="E102" s="28" t="s">
        <v>573</v>
      </c>
      <c r="F102" s="87">
        <v>116341</v>
      </c>
      <c r="G102" s="29">
        <v>1159.76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44680</v>
      </c>
      <c r="B103" s="29" t="s">
        <v>1109</v>
      </c>
      <c r="C103" s="28" t="s">
        <v>1117</v>
      </c>
      <c r="D103" s="28" t="s">
        <v>1120</v>
      </c>
      <c r="E103" s="28" t="s">
        <v>573</v>
      </c>
      <c r="F103" s="87">
        <v>119810</v>
      </c>
      <c r="G103" s="29">
        <v>1147.5999999999999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44680</v>
      </c>
      <c r="B104" s="29" t="s">
        <v>1109</v>
      </c>
      <c r="C104" s="28" t="s">
        <v>1117</v>
      </c>
      <c r="D104" s="28" t="s">
        <v>921</v>
      </c>
      <c r="E104" s="28" t="s">
        <v>573</v>
      </c>
      <c r="F104" s="87">
        <v>159405</v>
      </c>
      <c r="G104" s="29">
        <v>1147.53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44680</v>
      </c>
      <c r="B105" s="29" t="s">
        <v>1109</v>
      </c>
      <c r="C105" s="28" t="s">
        <v>1117</v>
      </c>
      <c r="D105" s="28" t="s">
        <v>1119</v>
      </c>
      <c r="E105" s="28" t="s">
        <v>573</v>
      </c>
      <c r="F105" s="87">
        <v>114884</v>
      </c>
      <c r="G105" s="29">
        <v>1155.1300000000001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44680</v>
      </c>
      <c r="B106" s="29" t="s">
        <v>1109</v>
      </c>
      <c r="C106" s="28" t="s">
        <v>1117</v>
      </c>
      <c r="D106" s="28" t="s">
        <v>1074</v>
      </c>
      <c r="E106" s="28" t="s">
        <v>573</v>
      </c>
      <c r="F106" s="87">
        <v>112623</v>
      </c>
      <c r="G106" s="29">
        <v>1146.06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44680</v>
      </c>
      <c r="B107" s="29" t="s">
        <v>1109</v>
      </c>
      <c r="C107" s="28" t="s">
        <v>1117</v>
      </c>
      <c r="D107" s="28" t="s">
        <v>1118</v>
      </c>
      <c r="E107" s="28" t="s">
        <v>573</v>
      </c>
      <c r="F107" s="87">
        <v>78536</v>
      </c>
      <c r="G107" s="29">
        <v>1155.33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44680</v>
      </c>
      <c r="B108" s="29" t="s">
        <v>1109</v>
      </c>
      <c r="C108" s="28" t="s">
        <v>1117</v>
      </c>
      <c r="D108" s="28" t="s">
        <v>920</v>
      </c>
      <c r="E108" s="28" t="s">
        <v>573</v>
      </c>
      <c r="F108" s="87">
        <v>509818</v>
      </c>
      <c r="G108" s="29">
        <v>1152.07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44680</v>
      </c>
      <c r="B109" s="29" t="s">
        <v>1109</v>
      </c>
      <c r="C109" s="28" t="s">
        <v>1117</v>
      </c>
      <c r="D109" s="28" t="s">
        <v>1114</v>
      </c>
      <c r="E109" s="28" t="s">
        <v>573</v>
      </c>
      <c r="F109" s="87">
        <v>427510</v>
      </c>
      <c r="G109" s="29">
        <v>1150.06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44680</v>
      </c>
      <c r="B110" s="29" t="s">
        <v>1109</v>
      </c>
      <c r="C110" s="28" t="s">
        <v>1117</v>
      </c>
      <c r="D110" s="28" t="s">
        <v>1212</v>
      </c>
      <c r="E110" s="28" t="s">
        <v>573</v>
      </c>
      <c r="F110" s="87">
        <v>82001</v>
      </c>
      <c r="G110" s="29">
        <v>1152.51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44680</v>
      </c>
      <c r="B111" s="29" t="s">
        <v>1109</v>
      </c>
      <c r="C111" s="28" t="s">
        <v>1117</v>
      </c>
      <c r="D111" s="28" t="s">
        <v>1213</v>
      </c>
      <c r="E111" s="28" t="s">
        <v>573</v>
      </c>
      <c r="F111" s="87">
        <v>90741</v>
      </c>
      <c r="G111" s="29">
        <v>1153.54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44680</v>
      </c>
      <c r="B112" s="29" t="s">
        <v>1109</v>
      </c>
      <c r="C112" s="28" t="s">
        <v>1117</v>
      </c>
      <c r="D112" s="28" t="s">
        <v>1110</v>
      </c>
      <c r="E112" s="28" t="s">
        <v>573</v>
      </c>
      <c r="F112" s="87">
        <v>102591</v>
      </c>
      <c r="G112" s="29">
        <v>1153.1199999999999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44680</v>
      </c>
      <c r="B113" s="29" t="s">
        <v>1203</v>
      </c>
      <c r="C113" s="28" t="s">
        <v>1214</v>
      </c>
      <c r="D113" s="28" t="s">
        <v>1204</v>
      </c>
      <c r="E113" s="28" t="s">
        <v>573</v>
      </c>
      <c r="F113" s="87">
        <v>178081</v>
      </c>
      <c r="G113" s="29">
        <v>4.84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44680</v>
      </c>
      <c r="B114" s="29" t="s">
        <v>1217</v>
      </c>
      <c r="C114" s="28" t="s">
        <v>1218</v>
      </c>
      <c r="D114" s="28" t="s">
        <v>1219</v>
      </c>
      <c r="E114" s="28" t="s">
        <v>573</v>
      </c>
      <c r="F114" s="87">
        <v>1308280</v>
      </c>
      <c r="G114" s="29">
        <v>1.9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2"/>
  <sheetViews>
    <sheetView zoomScale="85" zoomScaleNormal="85" workbookViewId="0">
      <selection activeCell="K115" sqref="K1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37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44683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55">
        <v>44627</v>
      </c>
      <c r="C10" s="374"/>
      <c r="D10" s="375" t="s">
        <v>488</v>
      </c>
      <c r="E10" s="376" t="s">
        <v>589</v>
      </c>
      <c r="F10" s="285">
        <v>146.5</v>
      </c>
      <c r="G10" s="285">
        <v>135</v>
      </c>
      <c r="H10" s="285">
        <v>156.5</v>
      </c>
      <c r="I10" s="377" t="s">
        <v>858</v>
      </c>
      <c r="J10" s="357" t="s">
        <v>954</v>
      </c>
      <c r="K10" s="357">
        <f t="shared" ref="K10:K12" si="0">H10-F10</f>
        <v>10</v>
      </c>
      <c r="L10" s="358">
        <f t="shared" ref="L10:L12" si="1">(F10*-0.7)/100</f>
        <v>-1.0255000000000001</v>
      </c>
      <c r="M10" s="359">
        <f t="shared" ref="M10:M12" si="2">(K10+L10)/F10</f>
        <v>6.1259385665529006E-2</v>
      </c>
      <c r="N10" s="357" t="s">
        <v>587</v>
      </c>
      <c r="O10" s="360">
        <v>44658</v>
      </c>
      <c r="P10" s="357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285">
        <v>2</v>
      </c>
      <c r="B11" s="355">
        <v>44637</v>
      </c>
      <c r="C11" s="374"/>
      <c r="D11" s="375" t="s">
        <v>531</v>
      </c>
      <c r="E11" s="376" t="s">
        <v>589</v>
      </c>
      <c r="F11" s="285">
        <v>1165</v>
      </c>
      <c r="G11" s="285">
        <v>1090</v>
      </c>
      <c r="H11" s="285">
        <v>1240</v>
      </c>
      <c r="I11" s="377" t="s">
        <v>852</v>
      </c>
      <c r="J11" s="357" t="s">
        <v>868</v>
      </c>
      <c r="K11" s="357">
        <f t="shared" si="0"/>
        <v>75</v>
      </c>
      <c r="L11" s="358">
        <f t="shared" si="1"/>
        <v>-8.1549999999999994</v>
      </c>
      <c r="M11" s="359">
        <f t="shared" si="2"/>
        <v>5.7377682403433473E-2</v>
      </c>
      <c r="N11" s="357" t="s">
        <v>587</v>
      </c>
      <c r="O11" s="360">
        <v>44652</v>
      </c>
      <c r="P11" s="357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64">
        <v>3</v>
      </c>
      <c r="B12" s="365">
        <v>44641</v>
      </c>
      <c r="C12" s="366"/>
      <c r="D12" s="367" t="s">
        <v>281</v>
      </c>
      <c r="E12" s="368" t="s">
        <v>589</v>
      </c>
      <c r="F12" s="364">
        <v>1640</v>
      </c>
      <c r="G12" s="364">
        <v>1530</v>
      </c>
      <c r="H12" s="364">
        <v>1705</v>
      </c>
      <c r="I12" s="369" t="s">
        <v>870</v>
      </c>
      <c r="J12" s="370" t="s">
        <v>975</v>
      </c>
      <c r="K12" s="370">
        <f t="shared" si="0"/>
        <v>65</v>
      </c>
      <c r="L12" s="371">
        <f t="shared" si="1"/>
        <v>-11.48</v>
      </c>
      <c r="M12" s="372">
        <f t="shared" si="2"/>
        <v>3.2634146341463409E-2</v>
      </c>
      <c r="N12" s="370" t="s">
        <v>587</v>
      </c>
      <c r="O12" s="373">
        <v>44662</v>
      </c>
      <c r="P12" s="413">
        <f>VLOOKUP(D12,'MidCap Intra'!B18:C572,2,0)</f>
        <v>1623.55</v>
      </c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85">
        <v>4</v>
      </c>
      <c r="B13" s="355">
        <v>44645</v>
      </c>
      <c r="C13" s="374"/>
      <c r="D13" s="375" t="s">
        <v>497</v>
      </c>
      <c r="E13" s="376" t="s">
        <v>589</v>
      </c>
      <c r="F13" s="285">
        <v>134.5</v>
      </c>
      <c r="G13" s="285">
        <v>125</v>
      </c>
      <c r="H13" s="285">
        <v>142.5</v>
      </c>
      <c r="I13" s="377" t="s">
        <v>875</v>
      </c>
      <c r="J13" s="357" t="s">
        <v>862</v>
      </c>
      <c r="K13" s="357">
        <f t="shared" ref="K13:K14" si="3">H13-F13</f>
        <v>8</v>
      </c>
      <c r="L13" s="358">
        <f t="shared" ref="L13:L14" si="4">(F13*-0.7)/100</f>
        <v>-0.94149999999999989</v>
      </c>
      <c r="M13" s="359">
        <f t="shared" ref="M13:M14" si="5">(K13+L13)/F13</f>
        <v>5.247955390334573E-2</v>
      </c>
      <c r="N13" s="357" t="s">
        <v>587</v>
      </c>
      <c r="O13" s="360">
        <v>44652</v>
      </c>
      <c r="P13" s="357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403">
        <v>5</v>
      </c>
      <c r="B14" s="401">
        <v>44652</v>
      </c>
      <c r="C14" s="439"/>
      <c r="D14" s="440" t="s">
        <v>113</v>
      </c>
      <c r="E14" s="441" t="s">
        <v>589</v>
      </c>
      <c r="F14" s="403">
        <v>1155</v>
      </c>
      <c r="G14" s="403">
        <v>1090</v>
      </c>
      <c r="H14" s="403">
        <f>(1199.5+1090)/2</f>
        <v>1144.75</v>
      </c>
      <c r="I14" s="442" t="s">
        <v>852</v>
      </c>
      <c r="J14" s="419" t="s">
        <v>1012</v>
      </c>
      <c r="K14" s="419">
        <f t="shared" si="3"/>
        <v>-10.25</v>
      </c>
      <c r="L14" s="420">
        <f t="shared" si="4"/>
        <v>-8.0850000000000009</v>
      </c>
      <c r="M14" s="421">
        <f t="shared" si="5"/>
        <v>-1.5874458874458874E-2</v>
      </c>
      <c r="N14" s="419" t="s">
        <v>599</v>
      </c>
      <c r="O14" s="422">
        <v>44670</v>
      </c>
      <c r="P14" s="443"/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85">
        <v>6</v>
      </c>
      <c r="B15" s="355">
        <v>44657</v>
      </c>
      <c r="C15" s="374"/>
      <c r="D15" s="375" t="s">
        <v>53</v>
      </c>
      <c r="E15" s="376" t="s">
        <v>589</v>
      </c>
      <c r="F15" s="285">
        <v>4540</v>
      </c>
      <c r="G15" s="285">
        <v>4195</v>
      </c>
      <c r="H15" s="285">
        <v>4805</v>
      </c>
      <c r="I15" s="377" t="s">
        <v>924</v>
      </c>
      <c r="J15" s="357" t="s">
        <v>1011</v>
      </c>
      <c r="K15" s="357">
        <f t="shared" ref="K15:K16" si="6">H15-F15</f>
        <v>265</v>
      </c>
      <c r="L15" s="358">
        <f t="shared" ref="L15:L16" si="7">(F15*-0.7)/100</f>
        <v>-31.78</v>
      </c>
      <c r="M15" s="359">
        <f t="shared" ref="M15:M16" si="8">(K15+L15)/F15</f>
        <v>5.1370044052863433E-2</v>
      </c>
      <c r="N15" s="357" t="s">
        <v>587</v>
      </c>
      <c r="O15" s="360">
        <v>44670</v>
      </c>
      <c r="P15" s="357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03">
        <v>7</v>
      </c>
      <c r="B16" s="401">
        <v>44658</v>
      </c>
      <c r="C16" s="439"/>
      <c r="D16" s="440" t="s">
        <v>145</v>
      </c>
      <c r="E16" s="441" t="s">
        <v>589</v>
      </c>
      <c r="F16" s="403">
        <v>1820</v>
      </c>
      <c r="G16" s="403">
        <v>1715</v>
      </c>
      <c r="H16" s="403">
        <v>1715</v>
      </c>
      <c r="I16" s="442" t="s">
        <v>947</v>
      </c>
      <c r="J16" s="419" t="s">
        <v>1023</v>
      </c>
      <c r="K16" s="419">
        <f t="shared" si="6"/>
        <v>-105</v>
      </c>
      <c r="L16" s="420">
        <f t="shared" si="7"/>
        <v>-12.74</v>
      </c>
      <c r="M16" s="421">
        <f t="shared" si="8"/>
        <v>-6.4692307692307688E-2</v>
      </c>
      <c r="N16" s="419" t="s">
        <v>599</v>
      </c>
      <c r="O16" s="422">
        <v>44670</v>
      </c>
      <c r="P16" s="443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85">
        <v>8</v>
      </c>
      <c r="B17" s="355">
        <v>44659</v>
      </c>
      <c r="C17" s="374"/>
      <c r="D17" s="375" t="s">
        <v>488</v>
      </c>
      <c r="E17" s="376" t="s">
        <v>589</v>
      </c>
      <c r="F17" s="285">
        <v>152</v>
      </c>
      <c r="G17" s="285">
        <v>144</v>
      </c>
      <c r="H17" s="285">
        <v>161.5</v>
      </c>
      <c r="I17" s="377" t="s">
        <v>953</v>
      </c>
      <c r="J17" s="357" t="s">
        <v>955</v>
      </c>
      <c r="K17" s="357">
        <f t="shared" ref="K17:K19" si="9">H17-F17</f>
        <v>9.5</v>
      </c>
      <c r="L17" s="358">
        <f t="shared" ref="L17" si="10">(F17*-0.7)/100</f>
        <v>-1.0639999999999998</v>
      </c>
      <c r="M17" s="359">
        <f t="shared" ref="M17:M19" si="11">(K17+L17)/F17</f>
        <v>5.5500000000000001E-2</v>
      </c>
      <c r="N17" s="357" t="s">
        <v>587</v>
      </c>
      <c r="O17" s="360">
        <v>44662</v>
      </c>
      <c r="P17" s="357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55">
        <v>44663</v>
      </c>
      <c r="C18" s="374"/>
      <c r="D18" s="375" t="s">
        <v>488</v>
      </c>
      <c r="E18" s="376" t="s">
        <v>589</v>
      </c>
      <c r="F18" s="285">
        <v>154.5</v>
      </c>
      <c r="G18" s="285">
        <v>144</v>
      </c>
      <c r="H18" s="285">
        <v>164</v>
      </c>
      <c r="I18" s="377" t="s">
        <v>980</v>
      </c>
      <c r="J18" s="357" t="s">
        <v>955</v>
      </c>
      <c r="K18" s="357">
        <f t="shared" si="9"/>
        <v>9.5</v>
      </c>
      <c r="L18" s="358">
        <f>(F18*-0.4)/100</f>
        <v>-0.61799999999999999</v>
      </c>
      <c r="M18" s="424">
        <f t="shared" si="11"/>
        <v>5.7488673139158571E-2</v>
      </c>
      <c r="N18" s="423" t="s">
        <v>587</v>
      </c>
      <c r="O18" s="425">
        <v>44664</v>
      </c>
      <c r="P18" s="423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03">
        <v>10</v>
      </c>
      <c r="B19" s="401">
        <v>44664</v>
      </c>
      <c r="C19" s="439"/>
      <c r="D19" s="440" t="s">
        <v>531</v>
      </c>
      <c r="E19" s="441" t="s">
        <v>589</v>
      </c>
      <c r="F19" s="403">
        <v>1290</v>
      </c>
      <c r="G19" s="403">
        <v>1215</v>
      </c>
      <c r="H19" s="403">
        <v>1215</v>
      </c>
      <c r="I19" s="442" t="s">
        <v>998</v>
      </c>
      <c r="J19" s="419" t="s">
        <v>1075</v>
      </c>
      <c r="K19" s="419">
        <f t="shared" si="9"/>
        <v>-75</v>
      </c>
      <c r="L19" s="420">
        <f t="shared" ref="L19" si="12">(F19*-0.7)/100</f>
        <v>-9.0299999999999994</v>
      </c>
      <c r="M19" s="421">
        <f t="shared" si="11"/>
        <v>-6.5139534883720929E-2</v>
      </c>
      <c r="N19" s="419" t="s">
        <v>599</v>
      </c>
      <c r="O19" s="422">
        <v>44676</v>
      </c>
      <c r="P19" s="443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44664</v>
      </c>
      <c r="C20" s="349"/>
      <c r="D20" s="339" t="s">
        <v>342</v>
      </c>
      <c r="E20" s="340" t="s">
        <v>589</v>
      </c>
      <c r="F20" s="251" t="s">
        <v>999</v>
      </c>
      <c r="G20" s="251">
        <v>2395</v>
      </c>
      <c r="H20" s="251"/>
      <c r="I20" s="341" t="s">
        <v>1000</v>
      </c>
      <c r="J20" s="278" t="s">
        <v>590</v>
      </c>
      <c r="K20" s="278"/>
      <c r="L20" s="447"/>
      <c r="M20" s="448"/>
      <c r="N20" s="438"/>
      <c r="O20" s="449"/>
      <c r="P20" s="464">
        <f>VLOOKUP(D20,'MidCap Intra'!B26:C580,2,0)</f>
        <v>2478.4</v>
      </c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44670</v>
      </c>
      <c r="C21" s="349"/>
      <c r="D21" s="339" t="s">
        <v>488</v>
      </c>
      <c r="E21" s="340" t="s">
        <v>589</v>
      </c>
      <c r="F21" s="251" t="s">
        <v>1020</v>
      </c>
      <c r="G21" s="251">
        <v>149</v>
      </c>
      <c r="H21" s="251"/>
      <c r="I21" s="341" t="s">
        <v>980</v>
      </c>
      <c r="J21" s="278" t="s">
        <v>590</v>
      </c>
      <c r="K21" s="446"/>
      <c r="L21" s="303"/>
      <c r="M21" s="304"/>
      <c r="N21" s="302"/>
      <c r="O21" s="331"/>
      <c r="P21" s="464">
        <f>VLOOKUP(D21,'MidCap Intra'!B27:C581,2,0)</f>
        <v>153.15</v>
      </c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44671</v>
      </c>
      <c r="C22" s="349"/>
      <c r="D22" s="339" t="s">
        <v>136</v>
      </c>
      <c r="E22" s="340" t="s">
        <v>589</v>
      </c>
      <c r="F22" s="251" t="s">
        <v>903</v>
      </c>
      <c r="G22" s="251">
        <v>695</v>
      </c>
      <c r="H22" s="251"/>
      <c r="I22" s="341" t="s">
        <v>1039</v>
      </c>
      <c r="J22" s="278" t="s">
        <v>590</v>
      </c>
      <c r="K22" s="446"/>
      <c r="L22" s="303"/>
      <c r="M22" s="304"/>
      <c r="N22" s="302"/>
      <c r="O22" s="331"/>
      <c r="P22" s="302">
        <f>VLOOKUP(D22,'MidCap Intra'!B28:C582,2,0)</f>
        <v>745.95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49"/>
      <c r="D23" s="339"/>
      <c r="E23" s="340"/>
      <c r="F23" s="251"/>
      <c r="G23" s="251"/>
      <c r="H23" s="251"/>
      <c r="I23" s="341"/>
      <c r="J23" s="278"/>
      <c r="K23" s="446"/>
      <c r="L23" s="303"/>
      <c r="M23" s="304"/>
      <c r="N23" s="302"/>
      <c r="O23" s="331"/>
      <c r="P23" s="42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309" t="s">
        <v>586</v>
      </c>
      <c r="P31" s="282"/>
      <c r="Q31" s="1"/>
      <c r="R31" s="306"/>
      <c r="S31" s="306"/>
      <c r="T31" s="306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1">
        <v>1</v>
      </c>
      <c r="B32" s="355">
        <v>44634</v>
      </c>
      <c r="C32" s="362"/>
      <c r="D32" s="363" t="s">
        <v>71</v>
      </c>
      <c r="E32" s="285" t="s">
        <v>869</v>
      </c>
      <c r="F32" s="285">
        <v>208.5</v>
      </c>
      <c r="G32" s="285">
        <v>203</v>
      </c>
      <c r="H32" s="285">
        <v>215.5</v>
      </c>
      <c r="I32" s="285" t="s">
        <v>867</v>
      </c>
      <c r="J32" s="357" t="s">
        <v>863</v>
      </c>
      <c r="K32" s="357">
        <f t="shared" ref="K32" si="13">H32-F32</f>
        <v>7</v>
      </c>
      <c r="L32" s="358">
        <f t="shared" ref="L32" si="14">(F32*-0.7)/100</f>
        <v>-1.4594999999999998</v>
      </c>
      <c r="M32" s="359">
        <f t="shared" ref="M32" si="15">(K32+L32)/F32</f>
        <v>2.6573141486810552E-2</v>
      </c>
      <c r="N32" s="357" t="s">
        <v>587</v>
      </c>
      <c r="O32" s="360">
        <v>44652</v>
      </c>
      <c r="P32" s="307"/>
      <c r="Q32" s="307"/>
      <c r="R32" s="308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5"/>
      <c r="AJ32" s="294"/>
      <c r="AK32" s="294"/>
      <c r="AL32" s="294"/>
    </row>
    <row r="33" spans="1:38" s="257" customFormat="1" ht="15" customHeight="1">
      <c r="A33" s="361">
        <v>2</v>
      </c>
      <c r="B33" s="355">
        <v>44645</v>
      </c>
      <c r="C33" s="362"/>
      <c r="D33" s="363" t="s">
        <v>873</v>
      </c>
      <c r="E33" s="285" t="s">
        <v>589</v>
      </c>
      <c r="F33" s="285">
        <v>491.5</v>
      </c>
      <c r="G33" s="285">
        <v>477</v>
      </c>
      <c r="H33" s="285">
        <v>509</v>
      </c>
      <c r="I33" s="285" t="s">
        <v>874</v>
      </c>
      <c r="J33" s="357" t="s">
        <v>892</v>
      </c>
      <c r="K33" s="357">
        <f t="shared" ref="K33:K34" si="16">H33-F33</f>
        <v>17.5</v>
      </c>
      <c r="L33" s="358">
        <f t="shared" ref="L33:L34" si="17">(F33*-0.7)/100</f>
        <v>-3.4404999999999997</v>
      </c>
      <c r="M33" s="359">
        <f t="shared" ref="M33:M34" si="18">(K33+L33)/F33</f>
        <v>2.8605289928789419E-2</v>
      </c>
      <c r="N33" s="357" t="s">
        <v>587</v>
      </c>
      <c r="O33" s="360">
        <v>44655</v>
      </c>
      <c r="P33" s="307"/>
      <c r="Q33" s="307"/>
      <c r="R33" s="308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5"/>
      <c r="AJ33" s="294"/>
      <c r="AK33" s="294"/>
      <c r="AL33" s="294"/>
    </row>
    <row r="34" spans="1:38" s="257" customFormat="1" ht="15" customHeight="1">
      <c r="A34" s="456">
        <v>3</v>
      </c>
      <c r="B34" s="457">
        <v>44655</v>
      </c>
      <c r="C34" s="458"/>
      <c r="D34" s="459" t="s">
        <v>514</v>
      </c>
      <c r="E34" s="431" t="s">
        <v>589</v>
      </c>
      <c r="F34" s="431">
        <v>431</v>
      </c>
      <c r="G34" s="431">
        <v>418</v>
      </c>
      <c r="H34" s="431">
        <v>433.5</v>
      </c>
      <c r="I34" s="431" t="s">
        <v>901</v>
      </c>
      <c r="J34" s="460" t="s">
        <v>1059</v>
      </c>
      <c r="K34" s="460">
        <f t="shared" si="16"/>
        <v>2.5</v>
      </c>
      <c r="L34" s="461">
        <f t="shared" si="17"/>
        <v>-3.0169999999999999</v>
      </c>
      <c r="M34" s="462">
        <f t="shared" si="18"/>
        <v>-1.1995359628770299E-3</v>
      </c>
      <c r="N34" s="460" t="s">
        <v>709</v>
      </c>
      <c r="O34" s="463">
        <v>44673</v>
      </c>
      <c r="P34" s="307"/>
      <c r="Q34" s="307"/>
      <c r="R34" s="308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5"/>
      <c r="AJ34" s="294"/>
      <c r="AK34" s="294"/>
      <c r="AL34" s="294"/>
    </row>
    <row r="35" spans="1:38" s="257" customFormat="1" ht="15" customHeight="1">
      <c r="A35" s="361">
        <v>4</v>
      </c>
      <c r="B35" s="355">
        <v>44656</v>
      </c>
      <c r="C35" s="362"/>
      <c r="D35" s="363" t="s">
        <v>199</v>
      </c>
      <c r="E35" s="285" t="s">
        <v>589</v>
      </c>
      <c r="F35" s="285">
        <v>272</v>
      </c>
      <c r="G35" s="285">
        <v>264</v>
      </c>
      <c r="H35" s="285">
        <v>285.5</v>
      </c>
      <c r="I35" s="285" t="s">
        <v>910</v>
      </c>
      <c r="J35" s="357" t="s">
        <v>922</v>
      </c>
      <c r="K35" s="357">
        <f t="shared" ref="K35" si="19">H35-F35</f>
        <v>13.5</v>
      </c>
      <c r="L35" s="358">
        <f t="shared" ref="L35" si="20">(F35*-0.7)/100</f>
        <v>-1.9039999999999997</v>
      </c>
      <c r="M35" s="359">
        <f t="shared" ref="M35" si="21">(K35+L35)/F35</f>
        <v>4.2632352941176468E-2</v>
      </c>
      <c r="N35" s="357" t="s">
        <v>587</v>
      </c>
      <c r="O35" s="360">
        <v>44657</v>
      </c>
      <c r="P35" s="307"/>
      <c r="Q35" s="307"/>
      <c r="R35" s="308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5"/>
      <c r="AJ35" s="294"/>
      <c r="AK35" s="294"/>
      <c r="AL35" s="294"/>
    </row>
    <row r="36" spans="1:38" s="257" customFormat="1" ht="15" customHeight="1">
      <c r="A36" s="416">
        <v>5</v>
      </c>
      <c r="B36" s="401">
        <v>44657</v>
      </c>
      <c r="C36" s="417"/>
      <c r="D36" s="418" t="s">
        <v>253</v>
      </c>
      <c r="E36" s="403" t="s">
        <v>589</v>
      </c>
      <c r="F36" s="403">
        <v>4580</v>
      </c>
      <c r="G36" s="403">
        <v>4430</v>
      </c>
      <c r="H36" s="403">
        <v>4430</v>
      </c>
      <c r="I36" s="403" t="s">
        <v>929</v>
      </c>
      <c r="J36" s="419" t="s">
        <v>974</v>
      </c>
      <c r="K36" s="419">
        <f t="shared" ref="K36:K37" si="22">H36-F36</f>
        <v>-150</v>
      </c>
      <c r="L36" s="420">
        <f t="shared" ref="L36:L37" si="23">(F36*-0.7)/100</f>
        <v>-32.06</v>
      </c>
      <c r="M36" s="421">
        <f t="shared" ref="M36:M37" si="24">(K36+L36)/F36</f>
        <v>-3.9751091703056768E-2</v>
      </c>
      <c r="N36" s="419" t="s">
        <v>599</v>
      </c>
      <c r="O36" s="422">
        <v>44662</v>
      </c>
      <c r="P36" s="307"/>
      <c r="Q36" s="307"/>
      <c r="R36" s="308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5"/>
      <c r="AJ36" s="294"/>
      <c r="AK36" s="294"/>
      <c r="AL36" s="294"/>
    </row>
    <row r="37" spans="1:38" s="257" customFormat="1" ht="15" customHeight="1">
      <c r="A37" s="361">
        <v>6</v>
      </c>
      <c r="B37" s="355">
        <v>44657</v>
      </c>
      <c r="C37" s="362"/>
      <c r="D37" s="363" t="s">
        <v>551</v>
      </c>
      <c r="E37" s="285" t="s">
        <v>589</v>
      </c>
      <c r="F37" s="285">
        <v>446.5</v>
      </c>
      <c r="G37" s="285">
        <v>432</v>
      </c>
      <c r="H37" s="285">
        <v>462.5</v>
      </c>
      <c r="I37" s="285" t="s">
        <v>930</v>
      </c>
      <c r="J37" s="357" t="s">
        <v>989</v>
      </c>
      <c r="K37" s="357">
        <f t="shared" si="22"/>
        <v>16</v>
      </c>
      <c r="L37" s="358">
        <f t="shared" si="23"/>
        <v>-3.1254999999999997</v>
      </c>
      <c r="M37" s="359">
        <f t="shared" si="24"/>
        <v>2.8834266517357224E-2</v>
      </c>
      <c r="N37" s="357" t="s">
        <v>587</v>
      </c>
      <c r="O37" s="360">
        <v>44664</v>
      </c>
      <c r="P37" s="307"/>
      <c r="Q37" s="307"/>
      <c r="R37" s="308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5"/>
      <c r="AJ37" s="294"/>
      <c r="AK37" s="294"/>
      <c r="AL37" s="294"/>
    </row>
    <row r="38" spans="1:38" s="257" customFormat="1" ht="15" customHeight="1">
      <c r="A38" s="416">
        <v>7</v>
      </c>
      <c r="B38" s="401">
        <v>44658</v>
      </c>
      <c r="C38" s="417"/>
      <c r="D38" s="418" t="s">
        <v>187</v>
      </c>
      <c r="E38" s="403" t="s">
        <v>589</v>
      </c>
      <c r="F38" s="403">
        <v>110.25</v>
      </c>
      <c r="G38" s="403">
        <v>107.4</v>
      </c>
      <c r="H38" s="403">
        <v>107.4</v>
      </c>
      <c r="I38" s="403" t="s">
        <v>938</v>
      </c>
      <c r="J38" s="419" t="s">
        <v>990</v>
      </c>
      <c r="K38" s="419">
        <f t="shared" ref="K38:K41" si="25">H38-F38</f>
        <v>-2.8499999999999943</v>
      </c>
      <c r="L38" s="420">
        <f t="shared" ref="L38:L39" si="26">(F38*-0.7)/100</f>
        <v>-0.77174999999999994</v>
      </c>
      <c r="M38" s="421">
        <f t="shared" ref="M38:M39" si="27">(K38+L38)/F38</f>
        <v>-3.2850340136054368E-2</v>
      </c>
      <c r="N38" s="419" t="s">
        <v>599</v>
      </c>
      <c r="O38" s="422">
        <v>44664</v>
      </c>
      <c r="P38" s="307"/>
      <c r="Q38" s="307"/>
      <c r="R38" s="308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5"/>
      <c r="AJ38" s="294"/>
      <c r="AK38" s="294"/>
      <c r="AL38" s="294"/>
    </row>
    <row r="39" spans="1:38" s="257" customFormat="1" ht="15" customHeight="1">
      <c r="A39" s="416">
        <v>8</v>
      </c>
      <c r="B39" s="401">
        <v>44658</v>
      </c>
      <c r="C39" s="417"/>
      <c r="D39" s="418" t="s">
        <v>116</v>
      </c>
      <c r="E39" s="403" t="s">
        <v>589</v>
      </c>
      <c r="F39" s="403">
        <v>1525</v>
      </c>
      <c r="G39" s="403">
        <v>1477</v>
      </c>
      <c r="H39" s="403">
        <v>1477</v>
      </c>
      <c r="I39" s="403" t="s">
        <v>939</v>
      </c>
      <c r="J39" s="419" t="s">
        <v>991</v>
      </c>
      <c r="K39" s="419">
        <f t="shared" si="25"/>
        <v>-48</v>
      </c>
      <c r="L39" s="420">
        <f t="shared" si="26"/>
        <v>-10.675000000000001</v>
      </c>
      <c r="M39" s="421">
        <f t="shared" si="27"/>
        <v>-3.8475409836065573E-2</v>
      </c>
      <c r="N39" s="419" t="s">
        <v>599</v>
      </c>
      <c r="O39" s="422">
        <v>44664</v>
      </c>
      <c r="P39" s="307"/>
      <c r="Q39" s="307"/>
      <c r="R39" s="308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16">
        <v>9</v>
      </c>
      <c r="B40" s="401">
        <v>44659</v>
      </c>
      <c r="C40" s="417"/>
      <c r="D40" s="418" t="s">
        <v>114</v>
      </c>
      <c r="E40" s="403" t="s">
        <v>589</v>
      </c>
      <c r="F40" s="403">
        <v>2444</v>
      </c>
      <c r="G40" s="403">
        <v>2370</v>
      </c>
      <c r="H40" s="403">
        <v>2370</v>
      </c>
      <c r="I40" s="403" t="s">
        <v>952</v>
      </c>
      <c r="J40" s="419" t="s">
        <v>1003</v>
      </c>
      <c r="K40" s="419">
        <f t="shared" ref="K40" si="28">H40-F40</f>
        <v>-74</v>
      </c>
      <c r="L40" s="420">
        <f t="shared" ref="L40" si="29">(F40*-0.7)/100</f>
        <v>-17.108000000000001</v>
      </c>
      <c r="M40" s="421">
        <f t="shared" ref="M40" si="30">(K40+L40)/F40</f>
        <v>-3.7278232405891981E-2</v>
      </c>
      <c r="N40" s="419" t="s">
        <v>599</v>
      </c>
      <c r="O40" s="422">
        <v>44669</v>
      </c>
      <c r="P40" s="307"/>
      <c r="Q40" s="307"/>
      <c r="R40" s="308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361">
        <v>10</v>
      </c>
      <c r="B41" s="355">
        <v>44663</v>
      </c>
      <c r="C41" s="362"/>
      <c r="D41" s="363" t="s">
        <v>984</v>
      </c>
      <c r="E41" s="285" t="s">
        <v>589</v>
      </c>
      <c r="F41" s="285">
        <v>1142.5</v>
      </c>
      <c r="G41" s="285">
        <v>1113</v>
      </c>
      <c r="H41" s="285">
        <v>1174</v>
      </c>
      <c r="I41" s="285" t="s">
        <v>985</v>
      </c>
      <c r="J41" s="357" t="s">
        <v>1002</v>
      </c>
      <c r="K41" s="357">
        <f t="shared" si="25"/>
        <v>31.5</v>
      </c>
      <c r="L41" s="358">
        <f t="shared" ref="L41" si="31">(F41*-0.7)/100</f>
        <v>-7.9974999999999996</v>
      </c>
      <c r="M41" s="359">
        <f t="shared" ref="M41" si="32">(K41+L41)/F41</f>
        <v>2.0571115973741796E-2</v>
      </c>
      <c r="N41" s="357" t="s">
        <v>587</v>
      </c>
      <c r="O41" s="360">
        <v>44669</v>
      </c>
      <c r="P41" s="307"/>
      <c r="Q41" s="307"/>
      <c r="R41" s="308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361">
        <v>11</v>
      </c>
      <c r="B42" s="355">
        <v>44670</v>
      </c>
      <c r="C42" s="362"/>
      <c r="D42" s="363" t="s">
        <v>199</v>
      </c>
      <c r="E42" s="285" t="s">
        <v>589</v>
      </c>
      <c r="F42" s="285">
        <v>248</v>
      </c>
      <c r="G42" s="285">
        <v>240</v>
      </c>
      <c r="H42" s="285">
        <v>255.75</v>
      </c>
      <c r="I42" s="285">
        <v>265</v>
      </c>
      <c r="J42" s="357" t="s">
        <v>1045</v>
      </c>
      <c r="K42" s="357">
        <f t="shared" ref="K42:K44" si="33">H42-F42</f>
        <v>7.75</v>
      </c>
      <c r="L42" s="358">
        <f t="shared" ref="L42:L44" si="34">(F42*-0.7)/100</f>
        <v>-1.736</v>
      </c>
      <c r="M42" s="359">
        <f t="shared" ref="M42:M44" si="35">(K42+L42)/F42</f>
        <v>2.4250000000000001E-2</v>
      </c>
      <c r="N42" s="357" t="s">
        <v>587</v>
      </c>
      <c r="O42" s="360">
        <v>44672</v>
      </c>
      <c r="P42" s="307"/>
      <c r="Q42" s="307"/>
      <c r="R42" s="308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16">
        <v>12</v>
      </c>
      <c r="B43" s="401">
        <v>44671</v>
      </c>
      <c r="C43" s="417"/>
      <c r="D43" s="418" t="s">
        <v>188</v>
      </c>
      <c r="E43" s="403" t="s">
        <v>589</v>
      </c>
      <c r="F43" s="403">
        <v>1127.5</v>
      </c>
      <c r="G43" s="403">
        <v>1100</v>
      </c>
      <c r="H43" s="403">
        <v>1100</v>
      </c>
      <c r="I43" s="403" t="s">
        <v>1040</v>
      </c>
      <c r="J43" s="419" t="s">
        <v>1078</v>
      </c>
      <c r="K43" s="419">
        <f t="shared" si="33"/>
        <v>-27.5</v>
      </c>
      <c r="L43" s="420">
        <f t="shared" si="34"/>
        <v>-7.8925000000000001</v>
      </c>
      <c r="M43" s="421">
        <f t="shared" si="35"/>
        <v>-3.1390243902439025E-2</v>
      </c>
      <c r="N43" s="419" t="s">
        <v>599</v>
      </c>
      <c r="O43" s="422">
        <v>44676</v>
      </c>
      <c r="P43" s="307"/>
      <c r="Q43" s="307"/>
      <c r="R43" s="308" t="s">
        <v>933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16">
        <v>13</v>
      </c>
      <c r="B44" s="401">
        <v>44671</v>
      </c>
      <c r="C44" s="417"/>
      <c r="D44" s="418" t="s">
        <v>477</v>
      </c>
      <c r="E44" s="403" t="s">
        <v>589</v>
      </c>
      <c r="F44" s="403">
        <v>121</v>
      </c>
      <c r="G44" s="403">
        <v>117</v>
      </c>
      <c r="H44" s="403">
        <v>117</v>
      </c>
      <c r="I44" s="403" t="s">
        <v>1041</v>
      </c>
      <c r="J44" s="419" t="s">
        <v>1077</v>
      </c>
      <c r="K44" s="419">
        <f t="shared" si="33"/>
        <v>-4</v>
      </c>
      <c r="L44" s="420">
        <f t="shared" si="34"/>
        <v>-0.84699999999999986</v>
      </c>
      <c r="M44" s="421">
        <f t="shared" si="35"/>
        <v>-4.0057851239669415E-2</v>
      </c>
      <c r="N44" s="419" t="s">
        <v>599</v>
      </c>
      <c r="O44" s="422">
        <v>44676</v>
      </c>
      <c r="P44" s="307"/>
      <c r="Q44" s="307"/>
      <c r="R44" s="308" t="s">
        <v>933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350">
        <v>14</v>
      </c>
      <c r="B45" s="248">
        <v>44671</v>
      </c>
      <c r="C45" s="351"/>
      <c r="D45" s="352" t="s">
        <v>1042</v>
      </c>
      <c r="E45" s="251" t="s">
        <v>589</v>
      </c>
      <c r="F45" s="251" t="s">
        <v>1043</v>
      </c>
      <c r="G45" s="251">
        <v>227</v>
      </c>
      <c r="H45" s="251"/>
      <c r="I45" s="251" t="s">
        <v>1044</v>
      </c>
      <c r="J45" s="302" t="s">
        <v>590</v>
      </c>
      <c r="K45" s="302"/>
      <c r="L45" s="303"/>
      <c r="M45" s="304"/>
      <c r="N45" s="302"/>
      <c r="O45" s="331"/>
      <c r="P45" s="307"/>
      <c r="Q45" s="307"/>
      <c r="R45" s="308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16">
        <v>15</v>
      </c>
      <c r="B46" s="401">
        <v>44671</v>
      </c>
      <c r="C46" s="417"/>
      <c r="D46" s="418" t="s">
        <v>402</v>
      </c>
      <c r="E46" s="403" t="s">
        <v>589</v>
      </c>
      <c r="F46" s="403">
        <v>213</v>
      </c>
      <c r="G46" s="403">
        <v>207</v>
      </c>
      <c r="H46" s="403">
        <v>207</v>
      </c>
      <c r="I46" s="403" t="s">
        <v>658</v>
      </c>
      <c r="J46" s="419" t="s">
        <v>1076</v>
      </c>
      <c r="K46" s="419">
        <f t="shared" ref="K46:K47" si="36">H46-F46</f>
        <v>-6</v>
      </c>
      <c r="L46" s="420">
        <f t="shared" ref="L46:L47" si="37">(F46*-0.7)/100</f>
        <v>-1.4909999999999999</v>
      </c>
      <c r="M46" s="421">
        <f t="shared" ref="M46:M47" si="38">(K46+L46)/F46</f>
        <v>-3.5169014084507039E-2</v>
      </c>
      <c r="N46" s="419" t="s">
        <v>599</v>
      </c>
      <c r="O46" s="422">
        <v>44676</v>
      </c>
      <c r="P46" s="307"/>
      <c r="Q46" s="307"/>
      <c r="R46" s="308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361">
        <v>16</v>
      </c>
      <c r="B47" s="355">
        <v>44672</v>
      </c>
      <c r="C47" s="362"/>
      <c r="D47" s="363" t="s">
        <v>331</v>
      </c>
      <c r="E47" s="285" t="s">
        <v>589</v>
      </c>
      <c r="F47" s="285">
        <v>757.5</v>
      </c>
      <c r="G47" s="285">
        <v>730</v>
      </c>
      <c r="H47" s="285">
        <v>780</v>
      </c>
      <c r="I47" s="285">
        <v>800</v>
      </c>
      <c r="J47" s="357" t="s">
        <v>1045</v>
      </c>
      <c r="K47" s="357">
        <f t="shared" si="36"/>
        <v>22.5</v>
      </c>
      <c r="L47" s="358">
        <f t="shared" si="37"/>
        <v>-5.3025000000000002</v>
      </c>
      <c r="M47" s="359">
        <f t="shared" si="38"/>
        <v>2.2702970297029699E-2</v>
      </c>
      <c r="N47" s="357" t="s">
        <v>587</v>
      </c>
      <c r="O47" s="360">
        <v>44679</v>
      </c>
      <c r="P47" s="307"/>
      <c r="Q47" s="307"/>
      <c r="R47" s="308" t="s">
        <v>933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350">
        <v>17</v>
      </c>
      <c r="B48" s="248">
        <v>44672</v>
      </c>
      <c r="C48" s="351"/>
      <c r="D48" s="352" t="s">
        <v>520</v>
      </c>
      <c r="E48" s="251" t="s">
        <v>589</v>
      </c>
      <c r="F48" s="251" t="s">
        <v>1049</v>
      </c>
      <c r="G48" s="251">
        <v>1920</v>
      </c>
      <c r="H48" s="251"/>
      <c r="I48" s="251" t="s">
        <v>1050</v>
      </c>
      <c r="J48" s="302" t="s">
        <v>590</v>
      </c>
      <c r="K48" s="302"/>
      <c r="L48" s="303"/>
      <c r="M48" s="304"/>
      <c r="N48" s="302"/>
      <c r="O48" s="331"/>
      <c r="P48" s="307"/>
      <c r="Q48" s="307"/>
      <c r="R48" s="308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350">
        <v>18</v>
      </c>
      <c r="B49" s="248">
        <v>44672</v>
      </c>
      <c r="C49" s="351"/>
      <c r="D49" s="352" t="s">
        <v>116</v>
      </c>
      <c r="E49" s="251" t="s">
        <v>589</v>
      </c>
      <c r="F49" s="251" t="s">
        <v>1051</v>
      </c>
      <c r="G49" s="251">
        <v>1340</v>
      </c>
      <c r="H49" s="251"/>
      <c r="I49" s="251">
        <v>1450</v>
      </c>
      <c r="J49" s="302" t="s">
        <v>590</v>
      </c>
      <c r="K49" s="302"/>
      <c r="L49" s="303"/>
      <c r="M49" s="304"/>
      <c r="N49" s="302"/>
      <c r="O49" s="331"/>
      <c r="P49" s="307"/>
      <c r="Q49" s="307"/>
      <c r="R49" s="308" t="s">
        <v>588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350">
        <v>19</v>
      </c>
      <c r="B50" s="248">
        <v>44673</v>
      </c>
      <c r="C50" s="351"/>
      <c r="D50" s="352" t="s">
        <v>1062</v>
      </c>
      <c r="E50" s="251" t="s">
        <v>589</v>
      </c>
      <c r="F50" s="251" t="s">
        <v>1063</v>
      </c>
      <c r="G50" s="251">
        <v>1647</v>
      </c>
      <c r="H50" s="251"/>
      <c r="I50" s="251" t="s">
        <v>1064</v>
      </c>
      <c r="J50" s="302" t="s">
        <v>590</v>
      </c>
      <c r="K50" s="302"/>
      <c r="L50" s="303"/>
      <c r="M50" s="304"/>
      <c r="N50" s="302"/>
      <c r="O50" s="331"/>
      <c r="P50" s="307"/>
      <c r="Q50" s="307"/>
      <c r="R50" s="308" t="s">
        <v>588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350">
        <v>20</v>
      </c>
      <c r="B51" s="248">
        <v>44676</v>
      </c>
      <c r="C51" s="351"/>
      <c r="D51" s="352" t="s">
        <v>199</v>
      </c>
      <c r="E51" s="251" t="s">
        <v>589</v>
      </c>
      <c r="F51" s="251" t="s">
        <v>1084</v>
      </c>
      <c r="G51" s="251">
        <v>240</v>
      </c>
      <c r="H51" s="251"/>
      <c r="I51" s="251">
        <v>265</v>
      </c>
      <c r="J51" s="302" t="s">
        <v>590</v>
      </c>
      <c r="K51" s="302"/>
      <c r="L51" s="303"/>
      <c r="M51" s="304"/>
      <c r="N51" s="302"/>
      <c r="O51" s="331"/>
      <c r="P51" s="307"/>
      <c r="Q51" s="307"/>
      <c r="R51" s="308" t="s">
        <v>588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361">
        <v>21</v>
      </c>
      <c r="B52" s="355">
        <v>44676</v>
      </c>
      <c r="C52" s="362"/>
      <c r="D52" s="363" t="s">
        <v>189</v>
      </c>
      <c r="E52" s="285" t="s">
        <v>589</v>
      </c>
      <c r="F52" s="285">
        <v>494</v>
      </c>
      <c r="G52" s="285">
        <v>479</v>
      </c>
      <c r="H52" s="285">
        <v>507</v>
      </c>
      <c r="I52" s="285" t="s">
        <v>1085</v>
      </c>
      <c r="J52" s="357" t="s">
        <v>1123</v>
      </c>
      <c r="K52" s="357">
        <f t="shared" ref="K52" si="39">H52-F52</f>
        <v>13</v>
      </c>
      <c r="L52" s="358">
        <f t="shared" ref="L52" si="40">(F52*-0.7)/100</f>
        <v>-3.4579999999999997</v>
      </c>
      <c r="M52" s="359">
        <f t="shared" ref="M52" si="41">(K52+L52)/F52</f>
        <v>1.931578947368421E-2</v>
      </c>
      <c r="N52" s="357" t="s">
        <v>587</v>
      </c>
      <c r="O52" s="360">
        <v>44679</v>
      </c>
      <c r="P52" s="307"/>
      <c r="Q52" s="307"/>
      <c r="R52" s="308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361">
        <v>22</v>
      </c>
      <c r="B53" s="355">
        <v>44679</v>
      </c>
      <c r="C53" s="362"/>
      <c r="D53" s="363" t="s">
        <v>296</v>
      </c>
      <c r="E53" s="285" t="s">
        <v>1121</v>
      </c>
      <c r="F53" s="285">
        <v>225</v>
      </c>
      <c r="G53" s="285">
        <v>218</v>
      </c>
      <c r="H53" s="285">
        <v>230.5</v>
      </c>
      <c r="I53" s="285" t="s">
        <v>1122</v>
      </c>
      <c r="J53" s="357" t="s">
        <v>1045</v>
      </c>
      <c r="K53" s="357">
        <f t="shared" ref="K53" si="42">H53-F53</f>
        <v>5.5</v>
      </c>
      <c r="L53" s="358">
        <f>(F53*-0.07)/100</f>
        <v>-0.15750000000000003</v>
      </c>
      <c r="M53" s="359">
        <f t="shared" ref="M53" si="43">(K53+L53)/F53</f>
        <v>2.3744444444444446E-2</v>
      </c>
      <c r="N53" s="357" t="s">
        <v>587</v>
      </c>
      <c r="O53" s="360">
        <v>44679</v>
      </c>
      <c r="P53" s="307"/>
      <c r="Q53" s="307"/>
      <c r="R53" s="308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70" customFormat="1" ht="15" customHeight="1">
      <c r="K54" s="252"/>
      <c r="L54" s="283"/>
      <c r="M54" s="322"/>
      <c r="N54" s="252"/>
      <c r="O54" s="293"/>
      <c r="P54" s="1"/>
      <c r="Q54" s="1"/>
      <c r="R54" s="31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324"/>
      <c r="AJ54" s="323"/>
      <c r="AK54" s="323"/>
      <c r="AL54" s="323"/>
    </row>
    <row r="55" spans="1:38" ht="15" customHeight="1">
      <c r="A55" s="310"/>
      <c r="B55" s="311"/>
      <c r="C55" s="312"/>
      <c r="D55" s="313"/>
      <c r="E55" s="314"/>
      <c r="F55" s="314"/>
      <c r="G55" s="314"/>
      <c r="H55" s="314"/>
      <c r="I55" s="314"/>
      <c r="J55" s="315"/>
      <c r="K55" s="315"/>
      <c r="L55" s="316"/>
      <c r="M55" s="317"/>
      <c r="N55" s="315"/>
      <c r="O55" s="318"/>
      <c r="P55" s="1"/>
      <c r="Q55" s="1"/>
      <c r="R55" s="31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44.25" customHeight="1">
      <c r="A56" s="119" t="s">
        <v>591</v>
      </c>
      <c r="B56" s="142"/>
      <c r="C56" s="142"/>
      <c r="D56" s="1"/>
      <c r="E56" s="6"/>
      <c r="F56" s="6"/>
      <c r="G56" s="6"/>
      <c r="H56" s="6" t="s">
        <v>603</v>
      </c>
      <c r="I56" s="6"/>
      <c r="J56" s="6"/>
      <c r="K56" s="115"/>
      <c r="L56" s="144"/>
      <c r="M56" s="115"/>
      <c r="N56" s="116"/>
      <c r="O56" s="11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297"/>
      <c r="AD56" s="297"/>
      <c r="AE56" s="297"/>
      <c r="AF56" s="297"/>
      <c r="AG56" s="297"/>
      <c r="AH56" s="297"/>
    </row>
    <row r="57" spans="1:38" ht="12.75" customHeight="1">
      <c r="A57" s="126" t="s">
        <v>592</v>
      </c>
      <c r="B57" s="119"/>
      <c r="C57" s="119"/>
      <c r="D57" s="119"/>
      <c r="E57" s="41"/>
      <c r="F57" s="127" t="s">
        <v>593</v>
      </c>
      <c r="G57" s="56"/>
      <c r="H57" s="41"/>
      <c r="I57" s="56"/>
      <c r="J57" s="6"/>
      <c r="K57" s="145"/>
      <c r="L57" s="146"/>
      <c r="M57" s="6"/>
      <c r="N57" s="109"/>
      <c r="O57" s="147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6"/>
      <c r="B58" s="119"/>
      <c r="C58" s="119"/>
      <c r="D58" s="119"/>
      <c r="E58" s="6"/>
      <c r="F58" s="127" t="s">
        <v>595</v>
      </c>
      <c r="G58" s="56"/>
      <c r="H58" s="41"/>
      <c r="I58" s="56"/>
      <c r="J58" s="6"/>
      <c r="K58" s="145"/>
      <c r="L58" s="146"/>
      <c r="M58" s="6"/>
      <c r="N58" s="109"/>
      <c r="O58" s="147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9"/>
      <c r="B59" s="119"/>
      <c r="C59" s="119"/>
      <c r="D59" s="119"/>
      <c r="E59" s="6"/>
      <c r="F59" s="6"/>
      <c r="G59" s="6"/>
      <c r="H59" s="6"/>
      <c r="I59" s="6"/>
      <c r="J59" s="132"/>
      <c r="K59" s="129"/>
      <c r="L59" s="130"/>
      <c r="M59" s="6"/>
      <c r="N59" s="133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48" t="s">
        <v>604</v>
      </c>
      <c r="B60" s="148"/>
      <c r="C60" s="148"/>
      <c r="D60" s="148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6" t="s">
        <v>16</v>
      </c>
      <c r="B61" s="96" t="s">
        <v>564</v>
      </c>
      <c r="C61" s="96"/>
      <c r="D61" s="97" t="s">
        <v>575</v>
      </c>
      <c r="E61" s="96" t="s">
        <v>576</v>
      </c>
      <c r="F61" s="96" t="s">
        <v>577</v>
      </c>
      <c r="G61" s="96" t="s">
        <v>597</v>
      </c>
      <c r="H61" s="96" t="s">
        <v>579</v>
      </c>
      <c r="I61" s="96" t="s">
        <v>580</v>
      </c>
      <c r="J61" s="95" t="s">
        <v>581</v>
      </c>
      <c r="K61" s="149" t="s">
        <v>605</v>
      </c>
      <c r="L61" s="98" t="s">
        <v>583</v>
      </c>
      <c r="M61" s="149" t="s">
        <v>606</v>
      </c>
      <c r="N61" s="96" t="s">
        <v>607</v>
      </c>
      <c r="O61" s="95" t="s">
        <v>585</v>
      </c>
      <c r="P61" s="97" t="s">
        <v>586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247" customFormat="1" ht="13.5" customHeight="1">
      <c r="A62" s="356">
        <v>1</v>
      </c>
      <c r="B62" s="347">
        <v>44651</v>
      </c>
      <c r="C62" s="346"/>
      <c r="D62" s="346" t="s">
        <v>879</v>
      </c>
      <c r="E62" s="285" t="s">
        <v>589</v>
      </c>
      <c r="F62" s="285">
        <v>17520</v>
      </c>
      <c r="G62" s="285">
        <v>17340</v>
      </c>
      <c r="H62" s="330">
        <v>17625</v>
      </c>
      <c r="I62" s="330" t="s">
        <v>880</v>
      </c>
      <c r="J62" s="342" t="s">
        <v>872</v>
      </c>
      <c r="K62" s="330">
        <f t="shared" ref="K62" si="44">H62-F62</f>
        <v>105</v>
      </c>
      <c r="L62" s="343">
        <f t="shared" ref="L62" si="45">(H62*N62)*0.07%</f>
        <v>616.87500000000011</v>
      </c>
      <c r="M62" s="344">
        <f t="shared" ref="M62" si="46">(K62*N62)-L62</f>
        <v>4633.125</v>
      </c>
      <c r="N62" s="330">
        <v>50</v>
      </c>
      <c r="O62" s="345" t="s">
        <v>587</v>
      </c>
      <c r="P62" s="355">
        <v>44652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4"/>
      <c r="AG62" s="311"/>
      <c r="AH62" s="249"/>
      <c r="AI62" s="249"/>
      <c r="AJ62" s="314"/>
      <c r="AK62" s="314"/>
      <c r="AL62" s="314"/>
    </row>
    <row r="63" spans="1:38" s="247" customFormat="1" ht="13.5" customHeight="1">
      <c r="A63" s="356">
        <v>2</v>
      </c>
      <c r="B63" s="355">
        <v>44652</v>
      </c>
      <c r="C63" s="332"/>
      <c r="D63" s="346" t="s">
        <v>884</v>
      </c>
      <c r="E63" s="285" t="s">
        <v>589</v>
      </c>
      <c r="F63" s="285">
        <v>2455</v>
      </c>
      <c r="G63" s="285">
        <v>2400</v>
      </c>
      <c r="H63" s="330">
        <v>2495</v>
      </c>
      <c r="I63" s="330" t="s">
        <v>871</v>
      </c>
      <c r="J63" s="342" t="s">
        <v>631</v>
      </c>
      <c r="K63" s="330">
        <f t="shared" ref="K63" si="47">H63-F63</f>
        <v>40</v>
      </c>
      <c r="L63" s="343">
        <f t="shared" ref="L63" si="48">(H63*N63)*0.07%</f>
        <v>436.62500000000006</v>
      </c>
      <c r="M63" s="344">
        <f t="shared" ref="M63" si="49">(K63*N63)-L63</f>
        <v>9563.375</v>
      </c>
      <c r="N63" s="330">
        <v>250</v>
      </c>
      <c r="O63" s="345" t="s">
        <v>587</v>
      </c>
      <c r="P63" s="355">
        <v>44652</v>
      </c>
      <c r="Q63" s="249"/>
      <c r="R63" s="253" t="s">
        <v>933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4"/>
      <c r="AG63" s="311"/>
      <c r="AH63" s="249"/>
      <c r="AI63" s="249"/>
      <c r="AJ63" s="314"/>
      <c r="AK63" s="314"/>
      <c r="AL63" s="314"/>
    </row>
    <row r="64" spans="1:38" s="247" customFormat="1" ht="13.5" customHeight="1">
      <c r="A64" s="356">
        <v>3</v>
      </c>
      <c r="B64" s="355">
        <v>44652</v>
      </c>
      <c r="C64" s="332"/>
      <c r="D64" s="346" t="s">
        <v>878</v>
      </c>
      <c r="E64" s="285" t="s">
        <v>589</v>
      </c>
      <c r="F64" s="285">
        <v>2830</v>
      </c>
      <c r="G64" s="285">
        <v>2775</v>
      </c>
      <c r="H64" s="330">
        <v>2867.5</v>
      </c>
      <c r="I64" s="330" t="s">
        <v>882</v>
      </c>
      <c r="J64" s="342" t="s">
        <v>883</v>
      </c>
      <c r="K64" s="330">
        <f t="shared" ref="K64:K65" si="50">H64-F64</f>
        <v>37.5</v>
      </c>
      <c r="L64" s="343">
        <f t="shared" ref="L64:L65" si="51">(H64*N64)*0.07%</f>
        <v>501.81250000000006</v>
      </c>
      <c r="M64" s="344">
        <f t="shared" ref="M64:M65" si="52">(K64*N64)-L64</f>
        <v>8873.1875</v>
      </c>
      <c r="N64" s="330">
        <v>250</v>
      </c>
      <c r="O64" s="345" t="s">
        <v>587</v>
      </c>
      <c r="P64" s="355">
        <v>44652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4"/>
      <c r="AG64" s="311"/>
      <c r="AH64" s="249"/>
      <c r="AI64" s="249"/>
      <c r="AJ64" s="314"/>
      <c r="AK64" s="314"/>
      <c r="AL64" s="314"/>
    </row>
    <row r="65" spans="1:38" s="247" customFormat="1" ht="13.5" customHeight="1">
      <c r="A65" s="356">
        <v>4</v>
      </c>
      <c r="B65" s="355">
        <v>44652</v>
      </c>
      <c r="C65" s="346"/>
      <c r="D65" s="346" t="s">
        <v>885</v>
      </c>
      <c r="E65" s="285" t="s">
        <v>589</v>
      </c>
      <c r="F65" s="285">
        <v>2380</v>
      </c>
      <c r="G65" s="285">
        <v>2335</v>
      </c>
      <c r="H65" s="330">
        <v>2410</v>
      </c>
      <c r="I65" s="330" t="s">
        <v>886</v>
      </c>
      <c r="J65" s="342" t="s">
        <v>602</v>
      </c>
      <c r="K65" s="330">
        <f t="shared" si="50"/>
        <v>30</v>
      </c>
      <c r="L65" s="343">
        <f t="shared" si="51"/>
        <v>463.92500000000007</v>
      </c>
      <c r="M65" s="344">
        <f t="shared" si="52"/>
        <v>7786.0749999999998</v>
      </c>
      <c r="N65" s="330">
        <v>275</v>
      </c>
      <c r="O65" s="345" t="s">
        <v>587</v>
      </c>
      <c r="P65" s="355">
        <v>44655</v>
      </c>
      <c r="Q65" s="249"/>
      <c r="R65" s="253" t="s">
        <v>933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4"/>
      <c r="AG65" s="311"/>
      <c r="AH65" s="249"/>
      <c r="AI65" s="249"/>
      <c r="AJ65" s="314"/>
      <c r="AK65" s="314"/>
      <c r="AL65" s="314"/>
    </row>
    <row r="66" spans="1:38" s="247" customFormat="1" ht="13.5" customHeight="1">
      <c r="A66" s="356">
        <v>5</v>
      </c>
      <c r="B66" s="355">
        <v>44652</v>
      </c>
      <c r="C66" s="346"/>
      <c r="D66" s="346" t="s">
        <v>887</v>
      </c>
      <c r="E66" s="285" t="s">
        <v>589</v>
      </c>
      <c r="F66" s="285">
        <v>2100</v>
      </c>
      <c r="G66" s="285">
        <v>2048</v>
      </c>
      <c r="H66" s="330">
        <v>2130</v>
      </c>
      <c r="I66" s="330" t="s">
        <v>865</v>
      </c>
      <c r="J66" s="342" t="s">
        <v>602</v>
      </c>
      <c r="K66" s="330">
        <f t="shared" ref="K66" si="53">H66-F66</f>
        <v>30</v>
      </c>
      <c r="L66" s="343">
        <f t="shared" ref="L66" si="54">(H66*N66)*0.07%</f>
        <v>372.75000000000006</v>
      </c>
      <c r="M66" s="344">
        <f t="shared" ref="M66" si="55">(K66*N66)-L66</f>
        <v>7127.25</v>
      </c>
      <c r="N66" s="330">
        <v>250</v>
      </c>
      <c r="O66" s="345" t="s">
        <v>587</v>
      </c>
      <c r="P66" s="355">
        <v>44655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4"/>
      <c r="AG66" s="311"/>
      <c r="AH66" s="249"/>
      <c r="AI66" s="249"/>
      <c r="AJ66" s="314"/>
      <c r="AK66" s="314"/>
      <c r="AL66" s="314"/>
    </row>
    <row r="67" spans="1:38" s="247" customFormat="1" ht="13.15" customHeight="1">
      <c r="A67" s="356">
        <v>6</v>
      </c>
      <c r="B67" s="355">
        <v>44652</v>
      </c>
      <c r="C67" s="346"/>
      <c r="D67" s="346" t="s">
        <v>888</v>
      </c>
      <c r="E67" s="285" t="s">
        <v>589</v>
      </c>
      <c r="F67" s="285">
        <v>1494</v>
      </c>
      <c r="G67" s="285">
        <v>1475</v>
      </c>
      <c r="H67" s="330">
        <v>1637.5</v>
      </c>
      <c r="I67" s="330" t="s">
        <v>889</v>
      </c>
      <c r="J67" s="342" t="s">
        <v>893</v>
      </c>
      <c r="K67" s="330">
        <f t="shared" ref="K67:K68" si="56">H67-F67</f>
        <v>143.5</v>
      </c>
      <c r="L67" s="343">
        <f t="shared" ref="L67:L68" si="57">(H67*N67)*0.07%</f>
        <v>630.43750000000011</v>
      </c>
      <c r="M67" s="344">
        <f t="shared" ref="M67:M68" si="58">(K67*N67)-L67</f>
        <v>78294.5625</v>
      </c>
      <c r="N67" s="330">
        <v>550</v>
      </c>
      <c r="O67" s="345" t="s">
        <v>587</v>
      </c>
      <c r="P67" s="355">
        <v>44655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4"/>
      <c r="AG67" s="311"/>
      <c r="AH67" s="249"/>
      <c r="AI67" s="249"/>
      <c r="AJ67" s="314"/>
      <c r="AK67" s="314"/>
      <c r="AL67" s="314"/>
    </row>
    <row r="68" spans="1:38" s="247" customFormat="1" ht="13.15" customHeight="1">
      <c r="A68" s="356">
        <v>7</v>
      </c>
      <c r="B68" s="355">
        <v>44652</v>
      </c>
      <c r="C68" s="346"/>
      <c r="D68" s="346" t="s">
        <v>876</v>
      </c>
      <c r="E68" s="285" t="s">
        <v>589</v>
      </c>
      <c r="F68" s="285">
        <v>955</v>
      </c>
      <c r="G68" s="285">
        <v>940</v>
      </c>
      <c r="H68" s="330">
        <v>966.5</v>
      </c>
      <c r="I68" s="330" t="s">
        <v>890</v>
      </c>
      <c r="J68" s="342" t="s">
        <v>894</v>
      </c>
      <c r="K68" s="330">
        <f t="shared" si="56"/>
        <v>11.5</v>
      </c>
      <c r="L68" s="343">
        <f t="shared" si="57"/>
        <v>575.06750000000011</v>
      </c>
      <c r="M68" s="344">
        <f t="shared" si="58"/>
        <v>9199.932499999999</v>
      </c>
      <c r="N68" s="330">
        <v>850</v>
      </c>
      <c r="O68" s="345" t="s">
        <v>587</v>
      </c>
      <c r="P68" s="355">
        <v>44655</v>
      </c>
      <c r="Q68" s="249"/>
      <c r="R68" s="253" t="s">
        <v>933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4"/>
      <c r="AG68" s="311"/>
      <c r="AH68" s="249"/>
      <c r="AI68" s="249"/>
      <c r="AJ68" s="314"/>
      <c r="AK68" s="314"/>
      <c r="AL68" s="314"/>
    </row>
    <row r="69" spans="1:38" s="247" customFormat="1" ht="13.15" customHeight="1">
      <c r="A69" s="356">
        <v>8</v>
      </c>
      <c r="B69" s="355">
        <v>44655</v>
      </c>
      <c r="C69" s="346"/>
      <c r="D69" s="346" t="s">
        <v>879</v>
      </c>
      <c r="E69" s="285" t="s">
        <v>898</v>
      </c>
      <c r="F69" s="285">
        <v>18090</v>
      </c>
      <c r="G69" s="285">
        <v>18260</v>
      </c>
      <c r="H69" s="330">
        <v>17980</v>
      </c>
      <c r="I69" s="330" t="s">
        <v>899</v>
      </c>
      <c r="J69" s="342" t="s">
        <v>900</v>
      </c>
      <c r="K69" s="330">
        <f>F69-H69</f>
        <v>110</v>
      </c>
      <c r="L69" s="343">
        <f t="shared" ref="L69:L70" si="59">(H69*N69)*0.07%</f>
        <v>629.30000000000007</v>
      </c>
      <c r="M69" s="344">
        <f t="shared" ref="M69:M70" si="60">(K69*N69)-L69</f>
        <v>4870.7</v>
      </c>
      <c r="N69" s="330">
        <v>50</v>
      </c>
      <c r="O69" s="345" t="s">
        <v>587</v>
      </c>
      <c r="P69" s="355">
        <v>44655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4"/>
      <c r="AG69" s="311"/>
      <c r="AH69" s="249"/>
      <c r="AI69" s="249"/>
      <c r="AJ69" s="314"/>
      <c r="AK69" s="314"/>
      <c r="AL69" s="314"/>
    </row>
    <row r="70" spans="1:38" s="247" customFormat="1" ht="13.15" customHeight="1">
      <c r="A70" s="385">
        <v>9</v>
      </c>
      <c r="B70" s="355">
        <v>44655</v>
      </c>
      <c r="C70" s="346"/>
      <c r="D70" s="346" t="s">
        <v>902</v>
      </c>
      <c r="E70" s="285" t="s">
        <v>589</v>
      </c>
      <c r="F70" s="285">
        <v>736.5</v>
      </c>
      <c r="G70" s="285">
        <v>726</v>
      </c>
      <c r="H70" s="330">
        <v>745</v>
      </c>
      <c r="I70" s="330" t="s">
        <v>903</v>
      </c>
      <c r="J70" s="342" t="s">
        <v>638</v>
      </c>
      <c r="K70" s="330">
        <f t="shared" ref="K70:K71" si="61">H70-F70</f>
        <v>8.5</v>
      </c>
      <c r="L70" s="343">
        <f t="shared" si="59"/>
        <v>704.02500000000009</v>
      </c>
      <c r="M70" s="344">
        <f t="shared" si="60"/>
        <v>10770.975</v>
      </c>
      <c r="N70" s="330">
        <v>1350</v>
      </c>
      <c r="O70" s="345" t="s">
        <v>587</v>
      </c>
      <c r="P70" s="355">
        <v>44656</v>
      </c>
      <c r="Q70" s="249"/>
      <c r="R70" s="253" t="s">
        <v>933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4"/>
      <c r="AG70" s="311"/>
      <c r="AH70" s="249"/>
      <c r="AI70" s="249"/>
      <c r="AJ70" s="314"/>
      <c r="AK70" s="314"/>
      <c r="AL70" s="314"/>
    </row>
    <row r="71" spans="1:38" s="247" customFormat="1" ht="13.15" customHeight="1">
      <c r="A71" s="391">
        <v>10</v>
      </c>
      <c r="B71" s="401">
        <v>44655</v>
      </c>
      <c r="C71" s="402"/>
      <c r="D71" s="402" t="s">
        <v>906</v>
      </c>
      <c r="E71" s="403" t="s">
        <v>589</v>
      </c>
      <c r="F71" s="403">
        <v>988</v>
      </c>
      <c r="G71" s="403">
        <v>974</v>
      </c>
      <c r="H71" s="398">
        <v>974</v>
      </c>
      <c r="I71" s="398" t="s">
        <v>907</v>
      </c>
      <c r="J71" s="397" t="s">
        <v>914</v>
      </c>
      <c r="K71" s="398">
        <f t="shared" si="61"/>
        <v>-14</v>
      </c>
      <c r="L71" s="399">
        <f t="shared" ref="L71" si="62">(H71*N71)*0.07%</f>
        <v>613.62000000000012</v>
      </c>
      <c r="M71" s="400">
        <f t="shared" ref="M71" si="63">(K71*N71)-L71</f>
        <v>-13213.62</v>
      </c>
      <c r="N71" s="398">
        <v>900</v>
      </c>
      <c r="O71" s="419" t="s">
        <v>599</v>
      </c>
      <c r="P71" s="401">
        <v>44656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4"/>
      <c r="AG71" s="311"/>
      <c r="AH71" s="249"/>
      <c r="AI71" s="249"/>
      <c r="AJ71" s="314"/>
      <c r="AK71" s="314"/>
      <c r="AL71" s="314"/>
    </row>
    <row r="72" spans="1:38" s="247" customFormat="1" ht="13.15" customHeight="1">
      <c r="A72" s="385">
        <v>11</v>
      </c>
      <c r="B72" s="355">
        <v>44655</v>
      </c>
      <c r="C72" s="346"/>
      <c r="D72" s="346" t="s">
        <v>878</v>
      </c>
      <c r="E72" s="285" t="s">
        <v>589</v>
      </c>
      <c r="F72" s="285">
        <v>2870</v>
      </c>
      <c r="G72" s="285">
        <v>2820</v>
      </c>
      <c r="H72" s="330">
        <v>2905</v>
      </c>
      <c r="I72" s="330" t="s">
        <v>908</v>
      </c>
      <c r="J72" s="342" t="s">
        <v>912</v>
      </c>
      <c r="K72" s="330">
        <f t="shared" ref="K72" si="64">H72-F72</f>
        <v>35</v>
      </c>
      <c r="L72" s="343">
        <f t="shared" ref="L72" si="65">(H72*N72)*0.07%</f>
        <v>508.37500000000006</v>
      </c>
      <c r="M72" s="344">
        <f t="shared" ref="M72" si="66">(K72*N72)-L72</f>
        <v>8241.625</v>
      </c>
      <c r="N72" s="330">
        <v>250</v>
      </c>
      <c r="O72" s="345" t="s">
        <v>587</v>
      </c>
      <c r="P72" s="355">
        <v>44656</v>
      </c>
      <c r="Q72" s="249"/>
      <c r="R72" s="253" t="s">
        <v>933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4"/>
      <c r="AG72" s="311"/>
      <c r="AH72" s="249"/>
      <c r="AI72" s="249"/>
      <c r="AJ72" s="314"/>
      <c r="AK72" s="314"/>
      <c r="AL72" s="314"/>
    </row>
    <row r="73" spans="1:38" s="247" customFormat="1" ht="13.15" customHeight="1">
      <c r="A73" s="385">
        <v>12</v>
      </c>
      <c r="B73" s="355">
        <v>44656</v>
      </c>
      <c r="C73" s="346"/>
      <c r="D73" s="346" t="s">
        <v>911</v>
      </c>
      <c r="E73" s="285" t="s">
        <v>589</v>
      </c>
      <c r="F73" s="285">
        <v>583</v>
      </c>
      <c r="G73" s="285">
        <v>570</v>
      </c>
      <c r="H73" s="330">
        <v>586.5</v>
      </c>
      <c r="I73" s="330">
        <v>600</v>
      </c>
      <c r="J73" s="342" t="s">
        <v>935</v>
      </c>
      <c r="K73" s="330">
        <f t="shared" ref="K73" si="67">H73-F73</f>
        <v>3.5</v>
      </c>
      <c r="L73" s="343">
        <f t="shared" ref="L73:L75" si="68">(H73*N73)*0.07%</f>
        <v>441.34125000000006</v>
      </c>
      <c r="M73" s="344">
        <f t="shared" ref="M73:M75" si="69">(K73*N73)-L73</f>
        <v>3321.1587500000001</v>
      </c>
      <c r="N73" s="330">
        <v>1075</v>
      </c>
      <c r="O73" s="345" t="s">
        <v>587</v>
      </c>
      <c r="P73" s="355">
        <v>44656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4"/>
      <c r="AG73" s="311"/>
      <c r="AH73" s="249"/>
      <c r="AI73" s="249"/>
      <c r="AJ73" s="314"/>
      <c r="AK73" s="314"/>
      <c r="AL73" s="314"/>
    </row>
    <row r="74" spans="1:38" s="247" customFormat="1" ht="13.15" customHeight="1">
      <c r="A74" s="385">
        <v>13</v>
      </c>
      <c r="B74" s="355">
        <v>44656</v>
      </c>
      <c r="C74" s="346"/>
      <c r="D74" s="346" t="s">
        <v>879</v>
      </c>
      <c r="E74" s="285" t="s">
        <v>898</v>
      </c>
      <c r="F74" s="285">
        <v>18130</v>
      </c>
      <c r="G74" s="285">
        <v>18310</v>
      </c>
      <c r="H74" s="330">
        <v>18045</v>
      </c>
      <c r="I74" s="330" t="s">
        <v>899</v>
      </c>
      <c r="J74" s="342" t="s">
        <v>913</v>
      </c>
      <c r="K74" s="330">
        <f>F74-H74</f>
        <v>85</v>
      </c>
      <c r="L74" s="343">
        <f t="shared" si="68"/>
        <v>631.57500000000005</v>
      </c>
      <c r="M74" s="344">
        <f t="shared" si="69"/>
        <v>3618.4250000000002</v>
      </c>
      <c r="N74" s="330">
        <v>50</v>
      </c>
      <c r="O74" s="345" t="s">
        <v>587</v>
      </c>
      <c r="P74" s="355">
        <v>44656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4"/>
      <c r="AG74" s="311"/>
      <c r="AH74" s="249"/>
      <c r="AI74" s="249"/>
      <c r="AJ74" s="314"/>
      <c r="AK74" s="314"/>
      <c r="AL74" s="314"/>
    </row>
    <row r="75" spans="1:38" s="247" customFormat="1" ht="13.15" customHeight="1">
      <c r="A75" s="385">
        <v>14</v>
      </c>
      <c r="B75" s="355">
        <v>44656</v>
      </c>
      <c r="C75" s="346"/>
      <c r="D75" s="346" t="s">
        <v>902</v>
      </c>
      <c r="E75" s="285" t="s">
        <v>589</v>
      </c>
      <c r="F75" s="285">
        <v>736</v>
      </c>
      <c r="G75" s="285">
        <v>725</v>
      </c>
      <c r="H75" s="330">
        <v>744</v>
      </c>
      <c r="I75" s="330" t="s">
        <v>903</v>
      </c>
      <c r="J75" s="342" t="s">
        <v>862</v>
      </c>
      <c r="K75" s="330">
        <f t="shared" ref="K75" si="70">H75-F75</f>
        <v>8</v>
      </c>
      <c r="L75" s="343">
        <f t="shared" si="68"/>
        <v>703.08000000000015</v>
      </c>
      <c r="M75" s="344">
        <f t="shared" si="69"/>
        <v>10096.92</v>
      </c>
      <c r="N75" s="330">
        <v>1350</v>
      </c>
      <c r="O75" s="345" t="s">
        <v>587</v>
      </c>
      <c r="P75" s="355">
        <v>44656</v>
      </c>
      <c r="Q75" s="249"/>
      <c r="R75" s="253" t="s">
        <v>933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14"/>
      <c r="AG75" s="311"/>
      <c r="AH75" s="249"/>
      <c r="AI75" s="249"/>
      <c r="AJ75" s="314"/>
      <c r="AK75" s="314"/>
      <c r="AL75" s="314"/>
    </row>
    <row r="76" spans="1:38" s="247" customFormat="1" ht="13.15" customHeight="1">
      <c r="A76" s="385">
        <v>15</v>
      </c>
      <c r="B76" s="355">
        <v>44657</v>
      </c>
      <c r="C76" s="346"/>
      <c r="D76" s="346" t="s">
        <v>885</v>
      </c>
      <c r="E76" s="285" t="s">
        <v>589</v>
      </c>
      <c r="F76" s="285">
        <v>2463</v>
      </c>
      <c r="G76" s="285">
        <v>2410</v>
      </c>
      <c r="H76" s="330">
        <v>2497.5</v>
      </c>
      <c r="I76" s="330" t="s">
        <v>923</v>
      </c>
      <c r="J76" s="342" t="s">
        <v>934</v>
      </c>
      <c r="K76" s="330">
        <f t="shared" ref="K76" si="71">H76-F76</f>
        <v>34.5</v>
      </c>
      <c r="L76" s="343">
        <f t="shared" ref="L76" si="72">(H76*N76)*0.07%</f>
        <v>480.76875000000007</v>
      </c>
      <c r="M76" s="344">
        <f t="shared" ref="M76" si="73">(K76*N76)-L76</f>
        <v>9006.7312500000007</v>
      </c>
      <c r="N76" s="330">
        <v>275</v>
      </c>
      <c r="O76" s="345" t="s">
        <v>587</v>
      </c>
      <c r="P76" s="355">
        <v>44657</v>
      </c>
      <c r="Q76" s="249"/>
      <c r="R76" s="253" t="s">
        <v>933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14"/>
      <c r="AG76" s="311"/>
      <c r="AH76" s="249"/>
      <c r="AI76" s="249"/>
      <c r="AJ76" s="314"/>
      <c r="AK76" s="314"/>
      <c r="AL76" s="314"/>
    </row>
    <row r="77" spans="1:38" s="247" customFormat="1" ht="13.15" customHeight="1">
      <c r="A77" s="385">
        <v>16</v>
      </c>
      <c r="B77" s="355">
        <v>44657</v>
      </c>
      <c r="C77" s="346"/>
      <c r="D77" s="346" t="s">
        <v>878</v>
      </c>
      <c r="E77" s="285" t="s">
        <v>589</v>
      </c>
      <c r="F77" s="285">
        <v>2880</v>
      </c>
      <c r="G77" s="285">
        <v>2830</v>
      </c>
      <c r="H77" s="330">
        <v>2920</v>
      </c>
      <c r="I77" s="330" t="s">
        <v>908</v>
      </c>
      <c r="J77" s="342" t="s">
        <v>631</v>
      </c>
      <c r="K77" s="330">
        <f t="shared" ref="K77:K79" si="74">H77-F77</f>
        <v>40</v>
      </c>
      <c r="L77" s="343">
        <f t="shared" ref="L77:L79" si="75">(H77*N77)*0.07%</f>
        <v>511.00000000000006</v>
      </c>
      <c r="M77" s="344">
        <f t="shared" ref="M77" si="76">(K77*N77)-L77</f>
        <v>9489</v>
      </c>
      <c r="N77" s="330">
        <v>250</v>
      </c>
      <c r="O77" s="345" t="s">
        <v>587</v>
      </c>
      <c r="P77" s="355">
        <v>44658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14"/>
      <c r="AG77" s="311"/>
      <c r="AH77" s="249"/>
      <c r="AI77" s="249"/>
      <c r="AJ77" s="314"/>
      <c r="AK77" s="314"/>
      <c r="AL77" s="314"/>
    </row>
    <row r="78" spans="1:38" s="247" customFormat="1" ht="13.15" customHeight="1">
      <c r="A78" s="385">
        <v>17</v>
      </c>
      <c r="B78" s="355">
        <v>44657</v>
      </c>
      <c r="C78" s="346"/>
      <c r="D78" s="346" t="s">
        <v>885</v>
      </c>
      <c r="E78" s="285" t="s">
        <v>589</v>
      </c>
      <c r="F78" s="285">
        <v>2462</v>
      </c>
      <c r="G78" s="285">
        <v>2410</v>
      </c>
      <c r="H78" s="330">
        <v>2525</v>
      </c>
      <c r="I78" s="330" t="s">
        <v>923</v>
      </c>
      <c r="J78" s="342" t="s">
        <v>937</v>
      </c>
      <c r="K78" s="330">
        <f t="shared" si="74"/>
        <v>63</v>
      </c>
      <c r="L78" s="343">
        <f t="shared" si="75"/>
        <v>486.06250000000006</v>
      </c>
      <c r="M78" s="344">
        <f>(K78*N78)-L78</f>
        <v>16838.9375</v>
      </c>
      <c r="N78" s="330">
        <v>275</v>
      </c>
      <c r="O78" s="345" t="s">
        <v>587</v>
      </c>
      <c r="P78" s="355">
        <v>44658</v>
      </c>
      <c r="Q78" s="249"/>
      <c r="R78" s="253" t="s">
        <v>933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14"/>
      <c r="AG78" s="311"/>
      <c r="AH78" s="249"/>
      <c r="AI78" s="249"/>
      <c r="AJ78" s="314"/>
      <c r="AK78" s="314"/>
      <c r="AL78" s="314"/>
    </row>
    <row r="79" spans="1:38" s="247" customFormat="1" ht="13.15" customHeight="1">
      <c r="A79" s="391">
        <v>18</v>
      </c>
      <c r="B79" s="401">
        <v>44657</v>
      </c>
      <c r="C79" s="402"/>
      <c r="D79" s="402" t="s">
        <v>931</v>
      </c>
      <c r="E79" s="403" t="s">
        <v>589</v>
      </c>
      <c r="F79" s="403">
        <v>1832</v>
      </c>
      <c r="G79" s="403">
        <v>1790</v>
      </c>
      <c r="H79" s="398">
        <v>1790</v>
      </c>
      <c r="I79" s="398" t="s">
        <v>932</v>
      </c>
      <c r="J79" s="397" t="s">
        <v>956</v>
      </c>
      <c r="K79" s="398">
        <f t="shared" si="74"/>
        <v>-42</v>
      </c>
      <c r="L79" s="399">
        <f t="shared" si="75"/>
        <v>375.90000000000003</v>
      </c>
      <c r="M79" s="400">
        <f t="shared" ref="M79" si="77">(K79*N79)-L79</f>
        <v>-12975.9</v>
      </c>
      <c r="N79" s="398">
        <v>300</v>
      </c>
      <c r="O79" s="419" t="s">
        <v>599</v>
      </c>
      <c r="P79" s="401">
        <v>44662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4"/>
      <c r="AG79" s="311"/>
      <c r="AH79" s="249"/>
      <c r="AI79" s="249"/>
      <c r="AJ79" s="314"/>
      <c r="AK79" s="314"/>
      <c r="AL79" s="314"/>
    </row>
    <row r="80" spans="1:38" s="247" customFormat="1" ht="13.15" customHeight="1">
      <c r="A80" s="391">
        <v>19</v>
      </c>
      <c r="B80" s="401">
        <v>44657</v>
      </c>
      <c r="C80" s="402"/>
      <c r="D80" s="402" t="s">
        <v>911</v>
      </c>
      <c r="E80" s="403" t="s">
        <v>589</v>
      </c>
      <c r="F80" s="403">
        <v>582</v>
      </c>
      <c r="G80" s="403">
        <v>570</v>
      </c>
      <c r="H80" s="398">
        <v>570</v>
      </c>
      <c r="I80" s="398">
        <v>600</v>
      </c>
      <c r="J80" s="397" t="s">
        <v>976</v>
      </c>
      <c r="K80" s="398">
        <f t="shared" ref="K80" si="78">H80-F80</f>
        <v>-12</v>
      </c>
      <c r="L80" s="399">
        <f t="shared" ref="L80" si="79">(H80*N80)*0.07%</f>
        <v>359.10000000000008</v>
      </c>
      <c r="M80" s="400">
        <f t="shared" ref="M80" si="80">(K80*N80)-L80</f>
        <v>-11159.1</v>
      </c>
      <c r="N80" s="398">
        <v>900</v>
      </c>
      <c r="O80" s="419" t="s">
        <v>599</v>
      </c>
      <c r="P80" s="401">
        <v>44663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4"/>
      <c r="AG80" s="311"/>
      <c r="AH80" s="249"/>
      <c r="AI80" s="249"/>
      <c r="AJ80" s="314"/>
      <c r="AK80" s="314"/>
      <c r="AL80" s="314"/>
    </row>
    <row r="81" spans="1:38" s="247" customFormat="1" ht="13.15" customHeight="1">
      <c r="A81" s="385">
        <v>20</v>
      </c>
      <c r="B81" s="355">
        <v>44658</v>
      </c>
      <c r="C81" s="346"/>
      <c r="D81" s="346" t="s">
        <v>902</v>
      </c>
      <c r="E81" s="285" t="s">
        <v>589</v>
      </c>
      <c r="F81" s="285">
        <v>731.5</v>
      </c>
      <c r="G81" s="285">
        <v>722</v>
      </c>
      <c r="H81" s="330">
        <v>739.5</v>
      </c>
      <c r="I81" s="330" t="s">
        <v>940</v>
      </c>
      <c r="J81" s="342" t="s">
        <v>862</v>
      </c>
      <c r="K81" s="330">
        <f t="shared" ref="K81:K82" si="81">H81-F81</f>
        <v>8</v>
      </c>
      <c r="L81" s="343">
        <f t="shared" ref="L81:L82" si="82">(H81*N81)*0.07%</f>
        <v>698.8275000000001</v>
      </c>
      <c r="M81" s="344">
        <f t="shared" ref="M81:M82" si="83">(K81*N81)-L81</f>
        <v>10101.172500000001</v>
      </c>
      <c r="N81" s="330">
        <v>1350</v>
      </c>
      <c r="O81" s="345" t="s">
        <v>587</v>
      </c>
      <c r="P81" s="355">
        <v>44659</v>
      </c>
      <c r="Q81" s="249"/>
      <c r="R81" s="253" t="s">
        <v>933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4"/>
      <c r="AG81" s="311"/>
      <c r="AH81" s="249"/>
      <c r="AI81" s="249"/>
      <c r="AJ81" s="314"/>
      <c r="AK81" s="314"/>
      <c r="AL81" s="314"/>
    </row>
    <row r="82" spans="1:38" s="247" customFormat="1" ht="13.15" customHeight="1">
      <c r="A82" s="385">
        <v>21</v>
      </c>
      <c r="B82" s="355">
        <v>44658</v>
      </c>
      <c r="C82" s="346"/>
      <c r="D82" s="346" t="s">
        <v>878</v>
      </c>
      <c r="E82" s="285" t="s">
        <v>589</v>
      </c>
      <c r="F82" s="285">
        <v>2870</v>
      </c>
      <c r="G82" s="285">
        <v>2820</v>
      </c>
      <c r="H82" s="330">
        <v>2910</v>
      </c>
      <c r="I82" s="330" t="s">
        <v>908</v>
      </c>
      <c r="J82" s="342" t="s">
        <v>631</v>
      </c>
      <c r="K82" s="330">
        <f t="shared" si="81"/>
        <v>40</v>
      </c>
      <c r="L82" s="343">
        <f t="shared" si="82"/>
        <v>509.25000000000006</v>
      </c>
      <c r="M82" s="344">
        <f t="shared" si="83"/>
        <v>9490.75</v>
      </c>
      <c r="N82" s="330">
        <v>250</v>
      </c>
      <c r="O82" s="345" t="s">
        <v>587</v>
      </c>
      <c r="P82" s="355">
        <v>44659</v>
      </c>
      <c r="Q82" s="249"/>
      <c r="R82" s="253" t="s">
        <v>933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4"/>
      <c r="AG82" s="311"/>
      <c r="AH82" s="249"/>
      <c r="AI82" s="249"/>
      <c r="AJ82" s="314"/>
      <c r="AK82" s="314"/>
      <c r="AL82" s="314"/>
    </row>
    <row r="83" spans="1:38" s="247" customFormat="1" ht="13.15" customHeight="1">
      <c r="A83" s="385">
        <v>22</v>
      </c>
      <c r="B83" s="355">
        <v>44659</v>
      </c>
      <c r="C83" s="346"/>
      <c r="D83" s="346" t="s">
        <v>948</v>
      </c>
      <c r="E83" s="285" t="s">
        <v>589</v>
      </c>
      <c r="F83" s="285">
        <v>1161</v>
      </c>
      <c r="G83" s="285">
        <v>1142</v>
      </c>
      <c r="H83" s="330">
        <v>1174.5</v>
      </c>
      <c r="I83" s="330" t="s">
        <v>949</v>
      </c>
      <c r="J83" s="342" t="s">
        <v>922</v>
      </c>
      <c r="K83" s="330">
        <f t="shared" ref="K83:K84" si="84">H83-F83</f>
        <v>13.5</v>
      </c>
      <c r="L83" s="343">
        <f t="shared" ref="L83:L84" si="85">(H83*N83)*0.07%</f>
        <v>575.50500000000011</v>
      </c>
      <c r="M83" s="344">
        <f t="shared" ref="M83:M84" si="86">(K83*N83)-L83</f>
        <v>8874.494999999999</v>
      </c>
      <c r="N83" s="330">
        <v>700</v>
      </c>
      <c r="O83" s="345" t="s">
        <v>587</v>
      </c>
      <c r="P83" s="355">
        <v>44659</v>
      </c>
      <c r="Q83" s="249"/>
      <c r="R83" s="253" t="s">
        <v>933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4"/>
      <c r="AG83" s="311"/>
      <c r="AH83" s="249"/>
      <c r="AI83" s="249"/>
      <c r="AJ83" s="314"/>
      <c r="AK83" s="314"/>
      <c r="AL83" s="314"/>
    </row>
    <row r="84" spans="1:38" s="247" customFormat="1" ht="13.15" customHeight="1">
      <c r="A84" s="391">
        <v>23</v>
      </c>
      <c r="B84" s="401">
        <v>44659</v>
      </c>
      <c r="C84" s="402"/>
      <c r="D84" s="402" t="s">
        <v>950</v>
      </c>
      <c r="E84" s="403" t="s">
        <v>589</v>
      </c>
      <c r="F84" s="403">
        <v>1573</v>
      </c>
      <c r="G84" s="403">
        <v>1535</v>
      </c>
      <c r="H84" s="398">
        <v>1535</v>
      </c>
      <c r="I84" s="398" t="s">
        <v>951</v>
      </c>
      <c r="J84" s="397" t="s">
        <v>945</v>
      </c>
      <c r="K84" s="398">
        <f t="shared" si="84"/>
        <v>-38</v>
      </c>
      <c r="L84" s="399">
        <f t="shared" si="85"/>
        <v>376.07500000000005</v>
      </c>
      <c r="M84" s="400">
        <f t="shared" si="86"/>
        <v>-13676.075000000001</v>
      </c>
      <c r="N84" s="398">
        <v>350</v>
      </c>
      <c r="O84" s="419" t="s">
        <v>599</v>
      </c>
      <c r="P84" s="401">
        <v>44664</v>
      </c>
      <c r="Q84" s="249"/>
      <c r="R84" s="253" t="s">
        <v>933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4"/>
      <c r="AG84" s="311"/>
      <c r="AH84" s="249"/>
      <c r="AI84" s="249"/>
      <c r="AJ84" s="314"/>
      <c r="AK84" s="314"/>
      <c r="AL84" s="314"/>
    </row>
    <row r="85" spans="1:38" s="247" customFormat="1" ht="13.15" customHeight="1">
      <c r="A85" s="391">
        <v>24</v>
      </c>
      <c r="B85" s="401">
        <v>44662</v>
      </c>
      <c r="C85" s="402"/>
      <c r="D85" s="402" t="s">
        <v>885</v>
      </c>
      <c r="E85" s="403" t="s">
        <v>589</v>
      </c>
      <c r="F85" s="403">
        <v>2515</v>
      </c>
      <c r="G85" s="403">
        <v>2465</v>
      </c>
      <c r="H85" s="398">
        <v>2465</v>
      </c>
      <c r="I85" s="398" t="s">
        <v>957</v>
      </c>
      <c r="J85" s="397" t="s">
        <v>977</v>
      </c>
      <c r="K85" s="398">
        <f t="shared" ref="K85:K87" si="87">H85-F85</f>
        <v>-50</v>
      </c>
      <c r="L85" s="399">
        <f t="shared" ref="L85:L86" si="88">(H85*N85)*0.07%</f>
        <v>474.51250000000005</v>
      </c>
      <c r="M85" s="400">
        <f t="shared" ref="M85:M86" si="89">(K85*N85)-L85</f>
        <v>-14224.512500000001</v>
      </c>
      <c r="N85" s="398">
        <v>275</v>
      </c>
      <c r="O85" s="419" t="s">
        <v>599</v>
      </c>
      <c r="P85" s="401">
        <v>44663</v>
      </c>
      <c r="Q85" s="249"/>
      <c r="R85" s="253" t="s">
        <v>933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4"/>
      <c r="AG85" s="311"/>
      <c r="AH85" s="249"/>
      <c r="AI85" s="249"/>
      <c r="AJ85" s="314"/>
      <c r="AK85" s="314"/>
      <c r="AL85" s="314"/>
    </row>
    <row r="86" spans="1:38" s="247" customFormat="1" ht="13.15" customHeight="1">
      <c r="A86" s="391">
        <v>25</v>
      </c>
      <c r="B86" s="401">
        <v>44662</v>
      </c>
      <c r="C86" s="402"/>
      <c r="D86" s="402" t="s">
        <v>963</v>
      </c>
      <c r="E86" s="403" t="s">
        <v>589</v>
      </c>
      <c r="F86" s="403">
        <v>1137</v>
      </c>
      <c r="G86" s="403">
        <v>1120</v>
      </c>
      <c r="H86" s="398">
        <v>1120</v>
      </c>
      <c r="I86" s="398" t="s">
        <v>964</v>
      </c>
      <c r="J86" s="397" t="s">
        <v>919</v>
      </c>
      <c r="K86" s="398">
        <f t="shared" si="87"/>
        <v>-17</v>
      </c>
      <c r="L86" s="399">
        <f t="shared" si="88"/>
        <v>548.80000000000007</v>
      </c>
      <c r="M86" s="400">
        <f t="shared" si="89"/>
        <v>-12448.8</v>
      </c>
      <c r="N86" s="398">
        <v>700</v>
      </c>
      <c r="O86" s="443" t="s">
        <v>599</v>
      </c>
      <c r="P86" s="401">
        <v>44663</v>
      </c>
      <c r="Q86" s="249"/>
      <c r="R86" s="253" t="s">
        <v>933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4"/>
      <c r="AG86" s="311"/>
      <c r="AH86" s="249"/>
      <c r="AI86" s="249"/>
      <c r="AJ86" s="314"/>
      <c r="AK86" s="314"/>
      <c r="AL86" s="314"/>
    </row>
    <row r="87" spans="1:38" s="247" customFormat="1" ht="13.15" customHeight="1">
      <c r="A87" s="486">
        <v>26</v>
      </c>
      <c r="B87" s="480">
        <v>44662</v>
      </c>
      <c r="C87" s="402"/>
      <c r="D87" s="402" t="s">
        <v>967</v>
      </c>
      <c r="E87" s="403" t="s">
        <v>589</v>
      </c>
      <c r="F87" s="403">
        <v>269.5</v>
      </c>
      <c r="G87" s="403">
        <v>262</v>
      </c>
      <c r="H87" s="403">
        <v>262</v>
      </c>
      <c r="I87" s="403">
        <v>280</v>
      </c>
      <c r="J87" s="488" t="s">
        <v>1024</v>
      </c>
      <c r="K87" s="403">
        <f t="shared" si="87"/>
        <v>-7.5</v>
      </c>
      <c r="L87" s="450">
        <v>400</v>
      </c>
      <c r="M87" s="490">
        <f>(-3.65*3200)-500</f>
        <v>-12180</v>
      </c>
      <c r="N87" s="492">
        <v>3200</v>
      </c>
      <c r="O87" s="494" t="s">
        <v>599</v>
      </c>
      <c r="P87" s="480">
        <v>44671</v>
      </c>
      <c r="Q87" s="249"/>
      <c r="R87" s="253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4"/>
      <c r="AG87" s="311"/>
      <c r="AH87" s="249"/>
      <c r="AI87" s="249"/>
      <c r="AJ87" s="314"/>
      <c r="AK87" s="314"/>
      <c r="AL87" s="314"/>
    </row>
    <row r="88" spans="1:38" s="247" customFormat="1" ht="13.15" customHeight="1">
      <c r="A88" s="487"/>
      <c r="B88" s="481"/>
      <c r="C88" s="402"/>
      <c r="D88" s="402" t="s">
        <v>968</v>
      </c>
      <c r="E88" s="403" t="s">
        <v>898</v>
      </c>
      <c r="F88" s="403">
        <v>4.8499999999999996</v>
      </c>
      <c r="G88" s="403"/>
      <c r="H88" s="403">
        <v>1</v>
      </c>
      <c r="I88" s="403"/>
      <c r="J88" s="489"/>
      <c r="K88" s="403">
        <f>F88-H88</f>
        <v>3.8499999999999996</v>
      </c>
      <c r="L88" s="450">
        <v>100</v>
      </c>
      <c r="M88" s="491"/>
      <c r="N88" s="493"/>
      <c r="O88" s="494"/>
      <c r="P88" s="481"/>
      <c r="Q88" s="249"/>
      <c r="R88" s="253" t="s">
        <v>588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4"/>
      <c r="AG88" s="311"/>
      <c r="AH88" s="249"/>
      <c r="AI88" s="249"/>
      <c r="AJ88" s="314"/>
      <c r="AK88" s="314"/>
      <c r="AL88" s="314"/>
    </row>
    <row r="89" spans="1:38" s="247" customFormat="1" ht="13.15" customHeight="1">
      <c r="A89" s="427">
        <v>27</v>
      </c>
      <c r="B89" s="355">
        <v>44663</v>
      </c>
      <c r="C89" s="346"/>
      <c r="D89" s="346" t="s">
        <v>978</v>
      </c>
      <c r="E89" s="285" t="s">
        <v>589</v>
      </c>
      <c r="F89" s="285">
        <v>2600</v>
      </c>
      <c r="G89" s="285">
        <v>2550</v>
      </c>
      <c r="H89" s="330">
        <v>2610</v>
      </c>
      <c r="I89" s="330" t="s">
        <v>979</v>
      </c>
      <c r="J89" s="342" t="s">
        <v>1018</v>
      </c>
      <c r="K89" s="330">
        <f t="shared" ref="K89" si="90">H89-F89</f>
        <v>10</v>
      </c>
      <c r="L89" s="343">
        <f t="shared" ref="L89" si="91">(H89*N89)*0.07%</f>
        <v>456.75000000000006</v>
      </c>
      <c r="M89" s="344">
        <f t="shared" ref="M89" si="92">(K89*N89)-L89</f>
        <v>2043.25</v>
      </c>
      <c r="N89" s="330">
        <v>250</v>
      </c>
      <c r="O89" s="345" t="s">
        <v>587</v>
      </c>
      <c r="P89" s="355">
        <v>44670</v>
      </c>
      <c r="Q89" s="249"/>
      <c r="R89" s="253" t="s">
        <v>588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4"/>
      <c r="AG89" s="311"/>
      <c r="AH89" s="249"/>
      <c r="AI89" s="249"/>
      <c r="AJ89" s="314"/>
      <c r="AK89" s="314"/>
      <c r="AL89" s="314"/>
    </row>
    <row r="90" spans="1:38" s="247" customFormat="1" ht="13.15" customHeight="1">
      <c r="A90" s="427">
        <v>28</v>
      </c>
      <c r="B90" s="355">
        <v>44663</v>
      </c>
      <c r="C90" s="346"/>
      <c r="D90" s="346" t="s">
        <v>879</v>
      </c>
      <c r="E90" s="285" t="s">
        <v>589</v>
      </c>
      <c r="F90" s="285">
        <v>17575</v>
      </c>
      <c r="G90" s="285">
        <v>17420</v>
      </c>
      <c r="H90" s="330">
        <v>17645</v>
      </c>
      <c r="I90" s="330" t="s">
        <v>981</v>
      </c>
      <c r="J90" s="342" t="s">
        <v>770</v>
      </c>
      <c r="K90" s="330">
        <f t="shared" ref="K90" si="93">H90-F90</f>
        <v>70</v>
      </c>
      <c r="L90" s="343">
        <f t="shared" ref="L90" si="94">(H90*N90)*0.07%</f>
        <v>617.57500000000005</v>
      </c>
      <c r="M90" s="344">
        <f t="shared" ref="M90" si="95">(K90*N90)-L90</f>
        <v>2882.4250000000002</v>
      </c>
      <c r="N90" s="330">
        <v>50</v>
      </c>
      <c r="O90" s="345" t="s">
        <v>587</v>
      </c>
      <c r="P90" s="355">
        <v>44664</v>
      </c>
      <c r="Q90" s="249"/>
      <c r="R90" s="253" t="s">
        <v>588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4"/>
      <c r="AG90" s="311"/>
      <c r="AH90" s="249"/>
      <c r="AI90" s="249"/>
      <c r="AJ90" s="314"/>
      <c r="AK90" s="314"/>
      <c r="AL90" s="314"/>
    </row>
    <row r="91" spans="1:38" s="247" customFormat="1" ht="13.15" customHeight="1">
      <c r="A91" s="428">
        <v>29</v>
      </c>
      <c r="B91" s="429">
        <v>44664</v>
      </c>
      <c r="C91" s="430"/>
      <c r="D91" s="430" t="s">
        <v>879</v>
      </c>
      <c r="E91" s="431" t="s">
        <v>589</v>
      </c>
      <c r="F91" s="431">
        <v>17530</v>
      </c>
      <c r="G91" s="431">
        <v>17400</v>
      </c>
      <c r="H91" s="432">
        <v>17535</v>
      </c>
      <c r="I91" s="432">
        <v>17800</v>
      </c>
      <c r="J91" s="433" t="s">
        <v>997</v>
      </c>
      <c r="K91" s="432">
        <f t="shared" ref="K91:K94" si="96">H91-F91</f>
        <v>5</v>
      </c>
      <c r="L91" s="434">
        <f t="shared" ref="L91:L94" si="97">(H91*N91)*0.07%</f>
        <v>613.72500000000014</v>
      </c>
      <c r="M91" s="435">
        <f t="shared" ref="M91:M94" si="98">(K91*N91)-L91</f>
        <v>-363.72500000000014</v>
      </c>
      <c r="N91" s="432">
        <v>50</v>
      </c>
      <c r="O91" s="436" t="s">
        <v>709</v>
      </c>
      <c r="P91" s="429">
        <v>44664</v>
      </c>
      <c r="Q91" s="249"/>
      <c r="R91" s="253" t="s">
        <v>588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4"/>
      <c r="AG91" s="311"/>
      <c r="AH91" s="249"/>
      <c r="AI91" s="249"/>
      <c r="AJ91" s="314"/>
      <c r="AK91" s="314"/>
      <c r="AL91" s="314"/>
    </row>
    <row r="92" spans="1:38" s="247" customFormat="1" ht="13.15" customHeight="1">
      <c r="A92" s="356">
        <v>30</v>
      </c>
      <c r="B92" s="355">
        <v>44669</v>
      </c>
      <c r="C92" s="346"/>
      <c r="D92" s="346" t="s">
        <v>878</v>
      </c>
      <c r="E92" s="285" t="s">
        <v>589</v>
      </c>
      <c r="F92" s="285">
        <v>2905</v>
      </c>
      <c r="G92" s="285">
        <v>2850</v>
      </c>
      <c r="H92" s="330">
        <v>2950</v>
      </c>
      <c r="I92" s="330" t="s">
        <v>1005</v>
      </c>
      <c r="J92" s="342" t="s">
        <v>1008</v>
      </c>
      <c r="K92" s="330">
        <f t="shared" si="96"/>
        <v>45</v>
      </c>
      <c r="L92" s="343">
        <f t="shared" si="97"/>
        <v>516.25000000000011</v>
      </c>
      <c r="M92" s="344">
        <f t="shared" si="98"/>
        <v>10733.75</v>
      </c>
      <c r="N92" s="330">
        <v>250</v>
      </c>
      <c r="O92" s="345" t="s">
        <v>587</v>
      </c>
      <c r="P92" s="355">
        <v>44669</v>
      </c>
      <c r="Q92" s="249"/>
      <c r="R92" s="253" t="s">
        <v>933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4"/>
      <c r="AG92" s="311"/>
      <c r="AH92" s="249"/>
      <c r="AI92" s="249"/>
      <c r="AJ92" s="314"/>
      <c r="AK92" s="314"/>
      <c r="AL92" s="314"/>
    </row>
    <row r="93" spans="1:38" s="247" customFormat="1" ht="13.15" customHeight="1">
      <c r="A93" s="356">
        <v>31</v>
      </c>
      <c r="B93" s="355">
        <v>44669</v>
      </c>
      <c r="C93" s="346"/>
      <c r="D93" s="346" t="s">
        <v>1004</v>
      </c>
      <c r="E93" s="285" t="s">
        <v>589</v>
      </c>
      <c r="F93" s="285">
        <v>114.5</v>
      </c>
      <c r="G93" s="285">
        <v>111</v>
      </c>
      <c r="H93" s="330">
        <v>116.7</v>
      </c>
      <c r="I93" s="330" t="s">
        <v>1006</v>
      </c>
      <c r="J93" s="342" t="s">
        <v>1009</v>
      </c>
      <c r="K93" s="330">
        <f t="shared" si="96"/>
        <v>2.2000000000000028</v>
      </c>
      <c r="L93" s="343">
        <f t="shared" si="97"/>
        <v>359.43600000000004</v>
      </c>
      <c r="M93" s="344">
        <f t="shared" si="98"/>
        <v>9320.564000000013</v>
      </c>
      <c r="N93" s="330">
        <v>4400</v>
      </c>
      <c r="O93" s="345" t="s">
        <v>587</v>
      </c>
      <c r="P93" s="355">
        <v>44669</v>
      </c>
      <c r="Q93" s="249"/>
      <c r="R93" s="253" t="s">
        <v>933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4"/>
      <c r="AG93" s="311"/>
      <c r="AH93" s="249"/>
      <c r="AI93" s="249"/>
      <c r="AJ93" s="314"/>
      <c r="AK93" s="314"/>
      <c r="AL93" s="314"/>
    </row>
    <row r="94" spans="1:38" s="247" customFormat="1" ht="13.15" customHeight="1">
      <c r="A94" s="445">
        <v>32</v>
      </c>
      <c r="B94" s="401">
        <v>44669</v>
      </c>
      <c r="C94" s="402"/>
      <c r="D94" s="402" t="s">
        <v>887</v>
      </c>
      <c r="E94" s="403" t="s">
        <v>589</v>
      </c>
      <c r="F94" s="403">
        <v>2205</v>
      </c>
      <c r="G94" s="403">
        <v>2150</v>
      </c>
      <c r="H94" s="398">
        <v>2150</v>
      </c>
      <c r="I94" s="398" t="s">
        <v>1007</v>
      </c>
      <c r="J94" s="397" t="s">
        <v>1014</v>
      </c>
      <c r="K94" s="398">
        <f t="shared" si="96"/>
        <v>-55</v>
      </c>
      <c r="L94" s="399">
        <f t="shared" si="97"/>
        <v>376.25000000000006</v>
      </c>
      <c r="M94" s="400">
        <f t="shared" si="98"/>
        <v>-14126.25</v>
      </c>
      <c r="N94" s="398">
        <v>250</v>
      </c>
      <c r="O94" s="419" t="s">
        <v>599</v>
      </c>
      <c r="P94" s="401">
        <v>44670</v>
      </c>
      <c r="Q94" s="249"/>
      <c r="R94" s="253" t="s">
        <v>933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4"/>
      <c r="AG94" s="311"/>
      <c r="AH94" s="249"/>
      <c r="AI94" s="249"/>
      <c r="AJ94" s="314"/>
      <c r="AK94" s="314"/>
      <c r="AL94" s="314"/>
    </row>
    <row r="95" spans="1:38" s="247" customFormat="1" ht="13.15" customHeight="1">
      <c r="A95" s="445">
        <v>33</v>
      </c>
      <c r="B95" s="401">
        <v>44670</v>
      </c>
      <c r="C95" s="402"/>
      <c r="D95" s="402" t="s">
        <v>1004</v>
      </c>
      <c r="E95" s="403" t="s">
        <v>589</v>
      </c>
      <c r="F95" s="403">
        <v>114</v>
      </c>
      <c r="G95" s="403">
        <v>111</v>
      </c>
      <c r="H95" s="398">
        <v>111</v>
      </c>
      <c r="I95" s="398" t="s">
        <v>1006</v>
      </c>
      <c r="J95" s="397" t="s">
        <v>1013</v>
      </c>
      <c r="K95" s="398">
        <f t="shared" ref="K95" si="99">H95-F95</f>
        <v>-3</v>
      </c>
      <c r="L95" s="399">
        <f t="shared" ref="L95" si="100">(H95*N95)*0.07%</f>
        <v>341.88000000000005</v>
      </c>
      <c r="M95" s="400">
        <f t="shared" ref="M95" si="101">(K95*N95)-L95</f>
        <v>-13541.88</v>
      </c>
      <c r="N95" s="398">
        <v>4400</v>
      </c>
      <c r="O95" s="419" t="s">
        <v>599</v>
      </c>
      <c r="P95" s="401">
        <v>44670</v>
      </c>
      <c r="Q95" s="249"/>
      <c r="R95" s="253" t="s">
        <v>933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4"/>
      <c r="AG95" s="311"/>
      <c r="AH95" s="249"/>
      <c r="AI95" s="249"/>
      <c r="AJ95" s="314"/>
      <c r="AK95" s="314"/>
      <c r="AL95" s="314"/>
    </row>
    <row r="96" spans="1:38" s="247" customFormat="1" ht="13.15" customHeight="1">
      <c r="A96" s="445">
        <v>34</v>
      </c>
      <c r="B96" s="401">
        <v>44670</v>
      </c>
      <c r="C96" s="402"/>
      <c r="D96" s="402" t="s">
        <v>948</v>
      </c>
      <c r="E96" s="403" t="s">
        <v>589</v>
      </c>
      <c r="F96" s="403">
        <v>1099</v>
      </c>
      <c r="G96" s="403">
        <v>1084</v>
      </c>
      <c r="H96" s="398">
        <v>1084</v>
      </c>
      <c r="I96" s="398" t="s">
        <v>1016</v>
      </c>
      <c r="J96" s="397" t="s">
        <v>1017</v>
      </c>
      <c r="K96" s="398">
        <f t="shared" ref="K96" si="102">H96-F96</f>
        <v>-15</v>
      </c>
      <c r="L96" s="399">
        <f t="shared" ref="L96" si="103">(H96*N96)*0.07%</f>
        <v>531.16000000000008</v>
      </c>
      <c r="M96" s="400">
        <f t="shared" ref="M96" si="104">(K96*N96)-L96</f>
        <v>-11031.16</v>
      </c>
      <c r="N96" s="398">
        <v>700</v>
      </c>
      <c r="O96" s="419" t="s">
        <v>599</v>
      </c>
      <c r="P96" s="401">
        <v>44670</v>
      </c>
      <c r="Q96" s="249"/>
      <c r="R96" s="253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4"/>
      <c r="AG96" s="311"/>
      <c r="AH96" s="249"/>
      <c r="AI96" s="249"/>
      <c r="AJ96" s="314"/>
      <c r="AK96" s="314"/>
      <c r="AL96" s="314"/>
    </row>
    <row r="97" spans="1:38" s="247" customFormat="1" ht="13.15" customHeight="1">
      <c r="A97" s="445">
        <v>35</v>
      </c>
      <c r="B97" s="401">
        <v>44670</v>
      </c>
      <c r="C97" s="402"/>
      <c r="D97" s="402" t="s">
        <v>885</v>
      </c>
      <c r="E97" s="403" t="s">
        <v>589</v>
      </c>
      <c r="F97" s="403">
        <v>2427.5</v>
      </c>
      <c r="G97" s="403">
        <v>2380</v>
      </c>
      <c r="H97" s="398">
        <v>2380</v>
      </c>
      <c r="I97" s="398" t="s">
        <v>1019</v>
      </c>
      <c r="J97" s="397" t="s">
        <v>1030</v>
      </c>
      <c r="K97" s="398">
        <f t="shared" ref="K97:K98" si="105">H97-F97</f>
        <v>-47.5</v>
      </c>
      <c r="L97" s="399">
        <f t="shared" ref="L97:L98" si="106">(H97*N97)*0.07%</f>
        <v>458.15000000000009</v>
      </c>
      <c r="M97" s="400">
        <f t="shared" ref="M97:M98" si="107">(K97*N97)-L97</f>
        <v>-13520.65</v>
      </c>
      <c r="N97" s="398">
        <v>275</v>
      </c>
      <c r="O97" s="419" t="s">
        <v>599</v>
      </c>
      <c r="P97" s="401">
        <v>44671</v>
      </c>
      <c r="Q97" s="249"/>
      <c r="R97" s="253" t="s">
        <v>933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4"/>
      <c r="AG97" s="311"/>
      <c r="AH97" s="249"/>
      <c r="AI97" s="249"/>
      <c r="AJ97" s="314"/>
      <c r="AK97" s="314"/>
      <c r="AL97" s="314"/>
    </row>
    <row r="98" spans="1:38" s="247" customFormat="1" ht="13.15" customHeight="1">
      <c r="A98" s="445">
        <v>36</v>
      </c>
      <c r="B98" s="401">
        <v>44670</v>
      </c>
      <c r="C98" s="402"/>
      <c r="D98" s="402" t="s">
        <v>878</v>
      </c>
      <c r="E98" s="403" t="s">
        <v>589</v>
      </c>
      <c r="F98" s="403">
        <v>2900</v>
      </c>
      <c r="G98" s="403">
        <v>2850</v>
      </c>
      <c r="H98" s="398">
        <v>2850</v>
      </c>
      <c r="I98" s="398" t="s">
        <v>1005</v>
      </c>
      <c r="J98" s="397" t="s">
        <v>1017</v>
      </c>
      <c r="K98" s="398">
        <f t="shared" si="105"/>
        <v>-50</v>
      </c>
      <c r="L98" s="399">
        <f t="shared" si="106"/>
        <v>498.75000000000006</v>
      </c>
      <c r="M98" s="400">
        <f t="shared" si="107"/>
        <v>-12998.75</v>
      </c>
      <c r="N98" s="398">
        <v>250</v>
      </c>
      <c r="O98" s="419" t="s">
        <v>599</v>
      </c>
      <c r="P98" s="401">
        <v>44678</v>
      </c>
      <c r="Q98" s="249"/>
      <c r="R98" s="253" t="s">
        <v>933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4"/>
      <c r="AG98" s="311"/>
      <c r="AH98" s="249"/>
      <c r="AI98" s="249"/>
      <c r="AJ98" s="314"/>
      <c r="AK98" s="314"/>
      <c r="AL98" s="314"/>
    </row>
    <row r="99" spans="1:38" s="247" customFormat="1" ht="13.15" customHeight="1">
      <c r="A99" s="356">
        <v>37</v>
      </c>
      <c r="B99" s="355">
        <v>44671</v>
      </c>
      <c r="C99" s="346"/>
      <c r="D99" s="346" t="s">
        <v>1025</v>
      </c>
      <c r="E99" s="285" t="s">
        <v>589</v>
      </c>
      <c r="F99" s="285">
        <v>374</v>
      </c>
      <c r="G99" s="285">
        <v>363</v>
      </c>
      <c r="H99" s="330">
        <v>383.5</v>
      </c>
      <c r="I99" s="330" t="s">
        <v>1026</v>
      </c>
      <c r="J99" s="342" t="s">
        <v>955</v>
      </c>
      <c r="K99" s="330">
        <f t="shared" ref="K99" si="108">H99-F99</f>
        <v>9.5</v>
      </c>
      <c r="L99" s="343">
        <f t="shared" ref="L99" si="109">(H99*N99)*0.07%</f>
        <v>295.29500000000002</v>
      </c>
      <c r="M99" s="344">
        <f t="shared" ref="M99" si="110">(K99*N99)-L99</f>
        <v>10154.705</v>
      </c>
      <c r="N99" s="330">
        <v>1100</v>
      </c>
      <c r="O99" s="345" t="s">
        <v>587</v>
      </c>
      <c r="P99" s="355">
        <v>44671</v>
      </c>
      <c r="Q99" s="249"/>
      <c r="R99" s="253" t="s">
        <v>933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4"/>
      <c r="AG99" s="311"/>
      <c r="AH99" s="249"/>
      <c r="AI99" s="249"/>
      <c r="AJ99" s="314"/>
      <c r="AK99" s="314"/>
      <c r="AL99" s="314"/>
    </row>
    <row r="100" spans="1:38" s="247" customFormat="1" ht="13.15" customHeight="1">
      <c r="A100" s="445">
        <v>38</v>
      </c>
      <c r="B100" s="401">
        <v>44671</v>
      </c>
      <c r="C100" s="402"/>
      <c r="D100" s="402" t="s">
        <v>876</v>
      </c>
      <c r="E100" s="403" t="s">
        <v>589</v>
      </c>
      <c r="F100" s="403">
        <v>948</v>
      </c>
      <c r="G100" s="403">
        <v>933</v>
      </c>
      <c r="H100" s="398">
        <v>933</v>
      </c>
      <c r="I100" s="398" t="s">
        <v>1027</v>
      </c>
      <c r="J100" s="397" t="s">
        <v>1017</v>
      </c>
      <c r="K100" s="398">
        <f t="shared" ref="K100" si="111">H100-F100</f>
        <v>-15</v>
      </c>
      <c r="L100" s="399">
        <f t="shared" ref="L100" si="112">(H100*N100)*0.07%</f>
        <v>555.1350000000001</v>
      </c>
      <c r="M100" s="400">
        <f t="shared" ref="M100" si="113">(K100*N100)-L100</f>
        <v>-13305.135</v>
      </c>
      <c r="N100" s="398">
        <v>850</v>
      </c>
      <c r="O100" s="419" t="s">
        <v>599</v>
      </c>
      <c r="P100" s="401">
        <v>44673</v>
      </c>
      <c r="Q100" s="249"/>
      <c r="R100" s="253" t="s">
        <v>588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4"/>
      <c r="AG100" s="311"/>
      <c r="AH100" s="249"/>
      <c r="AI100" s="249"/>
      <c r="AJ100" s="314"/>
      <c r="AK100" s="314"/>
      <c r="AL100" s="314"/>
    </row>
    <row r="101" spans="1:38" s="247" customFormat="1" ht="13.15" customHeight="1">
      <c r="A101" s="356">
        <v>39</v>
      </c>
      <c r="B101" s="355">
        <v>44671</v>
      </c>
      <c r="C101" s="346"/>
      <c r="D101" s="346" t="s">
        <v>1028</v>
      </c>
      <c r="E101" s="285" t="s">
        <v>589</v>
      </c>
      <c r="F101" s="285">
        <v>508.5</v>
      </c>
      <c r="G101" s="285">
        <v>500</v>
      </c>
      <c r="H101" s="330">
        <v>514.5</v>
      </c>
      <c r="I101" s="330" t="s">
        <v>1029</v>
      </c>
      <c r="J101" s="342" t="s">
        <v>1057</v>
      </c>
      <c r="K101" s="330">
        <f t="shared" ref="K101:K104" si="114">H101-F101</f>
        <v>6</v>
      </c>
      <c r="L101" s="343">
        <f t="shared" ref="L101:L104" si="115">(H101*N101)*0.07%</f>
        <v>540.22500000000002</v>
      </c>
      <c r="M101" s="344">
        <f t="shared" ref="M101:M104" si="116">(K101*N101)-L101</f>
        <v>8459.7749999999996</v>
      </c>
      <c r="N101" s="330">
        <v>1500</v>
      </c>
      <c r="O101" s="345" t="s">
        <v>587</v>
      </c>
      <c r="P101" s="355">
        <v>44672</v>
      </c>
      <c r="Q101" s="249"/>
      <c r="R101" s="253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4"/>
      <c r="AG101" s="311"/>
      <c r="AH101" s="249"/>
      <c r="AI101" s="249"/>
      <c r="AJ101" s="314"/>
      <c r="AK101" s="314"/>
      <c r="AL101" s="314"/>
    </row>
    <row r="102" spans="1:38" s="247" customFormat="1" ht="13.15" customHeight="1">
      <c r="A102" s="356">
        <v>40</v>
      </c>
      <c r="B102" s="355">
        <v>44672</v>
      </c>
      <c r="C102" s="346"/>
      <c r="D102" s="346" t="s">
        <v>1046</v>
      </c>
      <c r="E102" s="285" t="s">
        <v>589</v>
      </c>
      <c r="F102" s="285">
        <v>757</v>
      </c>
      <c r="G102" s="285">
        <v>748</v>
      </c>
      <c r="H102" s="330">
        <v>764.5</v>
      </c>
      <c r="I102" s="330" t="s">
        <v>1047</v>
      </c>
      <c r="J102" s="342" t="s">
        <v>1058</v>
      </c>
      <c r="K102" s="330">
        <f t="shared" si="114"/>
        <v>7.5</v>
      </c>
      <c r="L102" s="343">
        <f t="shared" si="115"/>
        <v>735.83125000000007</v>
      </c>
      <c r="M102" s="344">
        <f t="shared" si="116"/>
        <v>9576.6687500000007</v>
      </c>
      <c r="N102" s="330">
        <v>1375</v>
      </c>
      <c r="O102" s="345" t="s">
        <v>587</v>
      </c>
      <c r="P102" s="355">
        <v>44672</v>
      </c>
      <c r="Q102" s="249"/>
      <c r="R102" s="253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4"/>
      <c r="AG102" s="311"/>
      <c r="AH102" s="249"/>
      <c r="AI102" s="249"/>
      <c r="AJ102" s="314"/>
      <c r="AK102" s="314"/>
      <c r="AL102" s="314"/>
    </row>
    <row r="103" spans="1:38" s="247" customFormat="1" ht="13.15" customHeight="1">
      <c r="A103" s="445">
        <v>41</v>
      </c>
      <c r="B103" s="401">
        <v>44672</v>
      </c>
      <c r="C103" s="402"/>
      <c r="D103" s="402" t="s">
        <v>885</v>
      </c>
      <c r="E103" s="403" t="s">
        <v>589</v>
      </c>
      <c r="F103" s="403">
        <v>2382</v>
      </c>
      <c r="G103" s="403">
        <v>2345</v>
      </c>
      <c r="H103" s="398">
        <v>2345</v>
      </c>
      <c r="I103" s="398" t="s">
        <v>1048</v>
      </c>
      <c r="J103" s="397" t="s">
        <v>1065</v>
      </c>
      <c r="K103" s="398">
        <f t="shared" si="114"/>
        <v>-37</v>
      </c>
      <c r="L103" s="399">
        <f t="shared" si="115"/>
        <v>451.41250000000008</v>
      </c>
      <c r="M103" s="400">
        <f t="shared" si="116"/>
        <v>-10626.4125</v>
      </c>
      <c r="N103" s="398">
        <v>275</v>
      </c>
      <c r="O103" s="419" t="s">
        <v>599</v>
      </c>
      <c r="P103" s="401">
        <v>44673</v>
      </c>
      <c r="Q103" s="249"/>
      <c r="R103" s="253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4"/>
      <c r="AG103" s="311"/>
      <c r="AH103" s="249"/>
      <c r="AI103" s="249"/>
      <c r="AJ103" s="314"/>
      <c r="AK103" s="314"/>
      <c r="AL103" s="314"/>
    </row>
    <row r="104" spans="1:38" s="247" customFormat="1" ht="13.15" customHeight="1">
      <c r="A104" s="445">
        <v>42</v>
      </c>
      <c r="B104" s="401">
        <v>44672</v>
      </c>
      <c r="C104" s="402"/>
      <c r="D104" s="402" t="s">
        <v>1025</v>
      </c>
      <c r="E104" s="403" t="s">
        <v>589</v>
      </c>
      <c r="F104" s="403">
        <v>382</v>
      </c>
      <c r="G104" s="403">
        <v>371</v>
      </c>
      <c r="H104" s="398">
        <v>371</v>
      </c>
      <c r="I104" s="398" t="s">
        <v>1052</v>
      </c>
      <c r="J104" s="397" t="s">
        <v>1072</v>
      </c>
      <c r="K104" s="398">
        <f t="shared" si="114"/>
        <v>-11</v>
      </c>
      <c r="L104" s="399">
        <f t="shared" si="115"/>
        <v>285.67</v>
      </c>
      <c r="M104" s="400">
        <f t="shared" si="116"/>
        <v>-12385.67</v>
      </c>
      <c r="N104" s="398">
        <v>1100</v>
      </c>
      <c r="O104" s="419" t="s">
        <v>599</v>
      </c>
      <c r="P104" s="401">
        <v>44676</v>
      </c>
      <c r="Q104" s="249"/>
      <c r="R104" s="253" t="s">
        <v>933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4"/>
      <c r="AG104" s="311"/>
      <c r="AH104" s="249"/>
      <c r="AI104" s="249"/>
      <c r="AJ104" s="314"/>
      <c r="AK104" s="314"/>
      <c r="AL104" s="314"/>
    </row>
    <row r="105" spans="1:38" s="247" customFormat="1" ht="13.15" customHeight="1">
      <c r="A105" s="356">
        <v>43</v>
      </c>
      <c r="B105" s="355">
        <v>44673</v>
      </c>
      <c r="C105" s="346"/>
      <c r="D105" s="346" t="s">
        <v>1060</v>
      </c>
      <c r="E105" s="285" t="s">
        <v>589</v>
      </c>
      <c r="F105" s="285">
        <v>2895</v>
      </c>
      <c r="G105" s="285">
        <v>2820</v>
      </c>
      <c r="H105" s="330">
        <v>2945</v>
      </c>
      <c r="I105" s="330" t="s">
        <v>1061</v>
      </c>
      <c r="J105" s="342" t="s">
        <v>973</v>
      </c>
      <c r="K105" s="330">
        <f t="shared" ref="K105" si="117">H105-F105</f>
        <v>50</v>
      </c>
      <c r="L105" s="343">
        <f t="shared" ref="L105" si="118">(H105*N105)*0.07%</f>
        <v>360.76250000000005</v>
      </c>
      <c r="M105" s="344">
        <f t="shared" ref="M105" si="119">(K105*N105)-L105</f>
        <v>8389.2374999999993</v>
      </c>
      <c r="N105" s="330">
        <v>175</v>
      </c>
      <c r="O105" s="345" t="s">
        <v>587</v>
      </c>
      <c r="P105" s="355">
        <v>44673</v>
      </c>
      <c r="Q105" s="249"/>
      <c r="R105" s="253" t="s">
        <v>933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4"/>
      <c r="AG105" s="311"/>
      <c r="AH105" s="249"/>
      <c r="AI105" s="249"/>
      <c r="AJ105" s="314"/>
      <c r="AK105" s="314"/>
      <c r="AL105" s="314"/>
    </row>
    <row r="106" spans="1:38" s="247" customFormat="1" ht="13.15" customHeight="1">
      <c r="A106" s="445">
        <v>44</v>
      </c>
      <c r="B106" s="401">
        <v>44673</v>
      </c>
      <c r="C106" s="402"/>
      <c r="D106" s="402" t="s">
        <v>1046</v>
      </c>
      <c r="E106" s="403" t="s">
        <v>589</v>
      </c>
      <c r="F106" s="403">
        <v>756.5</v>
      </c>
      <c r="G106" s="403">
        <v>748</v>
      </c>
      <c r="H106" s="398">
        <v>750</v>
      </c>
      <c r="I106" s="398" t="s">
        <v>1047</v>
      </c>
      <c r="J106" s="397" t="s">
        <v>1072</v>
      </c>
      <c r="K106" s="398">
        <f t="shared" ref="K106:K107" si="120">H106-F106</f>
        <v>-6.5</v>
      </c>
      <c r="L106" s="399">
        <f t="shared" ref="L106:L107" si="121">(H106*N106)*0.07%</f>
        <v>721.87500000000011</v>
      </c>
      <c r="M106" s="400">
        <f t="shared" ref="M106:M107" si="122">(K106*N106)-L106</f>
        <v>-9659.375</v>
      </c>
      <c r="N106" s="398">
        <v>1375</v>
      </c>
      <c r="O106" s="419" t="s">
        <v>599</v>
      </c>
      <c r="P106" s="401">
        <v>44673</v>
      </c>
      <c r="Q106" s="249"/>
      <c r="R106" s="253" t="s">
        <v>588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4"/>
      <c r="AG106" s="311"/>
      <c r="AH106" s="249"/>
      <c r="AI106" s="249"/>
      <c r="AJ106" s="314"/>
      <c r="AK106" s="314"/>
      <c r="AL106" s="314"/>
    </row>
    <row r="107" spans="1:38" s="247" customFormat="1" ht="13.15" customHeight="1">
      <c r="A107" s="445">
        <v>45</v>
      </c>
      <c r="B107" s="401">
        <v>44673</v>
      </c>
      <c r="C107" s="402"/>
      <c r="D107" s="402" t="s">
        <v>1028</v>
      </c>
      <c r="E107" s="403" t="s">
        <v>589</v>
      </c>
      <c r="F107" s="403">
        <v>508.5</v>
      </c>
      <c r="G107" s="403">
        <v>500</v>
      </c>
      <c r="H107" s="398">
        <v>500</v>
      </c>
      <c r="I107" s="398" t="s">
        <v>1029</v>
      </c>
      <c r="J107" s="397" t="s">
        <v>1073</v>
      </c>
      <c r="K107" s="398">
        <f t="shared" si="120"/>
        <v>-8.5</v>
      </c>
      <c r="L107" s="399">
        <f t="shared" si="121"/>
        <v>525.00000000000011</v>
      </c>
      <c r="M107" s="400">
        <f t="shared" si="122"/>
        <v>-13275</v>
      </c>
      <c r="N107" s="398">
        <v>1500</v>
      </c>
      <c r="O107" s="419" t="s">
        <v>599</v>
      </c>
      <c r="P107" s="401">
        <v>44673</v>
      </c>
      <c r="Q107" s="249"/>
      <c r="R107" s="253" t="s">
        <v>588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4"/>
      <c r="AG107" s="311"/>
      <c r="AH107" s="249"/>
      <c r="AI107" s="249"/>
      <c r="AJ107" s="314"/>
      <c r="AK107" s="314"/>
      <c r="AL107" s="314"/>
    </row>
    <row r="108" spans="1:38" s="247" customFormat="1" ht="13.15" customHeight="1">
      <c r="A108" s="445">
        <v>46</v>
      </c>
      <c r="B108" s="401">
        <v>44676</v>
      </c>
      <c r="C108" s="402"/>
      <c r="D108" s="402" t="s">
        <v>1086</v>
      </c>
      <c r="E108" s="403" t="s">
        <v>589</v>
      </c>
      <c r="F108" s="403">
        <v>561</v>
      </c>
      <c r="G108" s="403">
        <v>540</v>
      </c>
      <c r="H108" s="398">
        <v>540</v>
      </c>
      <c r="I108" s="398">
        <v>600</v>
      </c>
      <c r="J108" s="397" t="s">
        <v>1087</v>
      </c>
      <c r="K108" s="398">
        <f t="shared" ref="K108:K110" si="123">H108-F108</f>
        <v>-21</v>
      </c>
      <c r="L108" s="399">
        <f t="shared" ref="L108:L110" si="124">(H108*N108)*0.07%</f>
        <v>236.25000000000003</v>
      </c>
      <c r="M108" s="400">
        <f t="shared" ref="M108:M110" si="125">(K108*N108)-L108</f>
        <v>-13361.25</v>
      </c>
      <c r="N108" s="398">
        <v>625</v>
      </c>
      <c r="O108" s="419" t="s">
        <v>599</v>
      </c>
      <c r="P108" s="401">
        <v>44676</v>
      </c>
      <c r="Q108" s="249"/>
      <c r="R108" s="253" t="s">
        <v>933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4"/>
      <c r="AG108" s="311"/>
      <c r="AH108" s="249"/>
      <c r="AI108" s="249"/>
      <c r="AJ108" s="314"/>
      <c r="AK108" s="314"/>
      <c r="AL108" s="314"/>
    </row>
    <row r="109" spans="1:38" s="247" customFormat="1" ht="13.15" customHeight="1">
      <c r="A109" s="356">
        <v>47</v>
      </c>
      <c r="B109" s="355">
        <v>44677</v>
      </c>
      <c r="C109" s="346"/>
      <c r="D109" s="346" t="s">
        <v>1090</v>
      </c>
      <c r="E109" s="285" t="s">
        <v>589</v>
      </c>
      <c r="F109" s="285">
        <v>1595</v>
      </c>
      <c r="G109" s="285">
        <v>1550</v>
      </c>
      <c r="H109" s="330">
        <v>1627.5</v>
      </c>
      <c r="I109" s="330" t="s">
        <v>1091</v>
      </c>
      <c r="J109" s="342" t="s">
        <v>753</v>
      </c>
      <c r="K109" s="330">
        <f t="shared" si="123"/>
        <v>32.5</v>
      </c>
      <c r="L109" s="343">
        <f t="shared" si="124"/>
        <v>398.73750000000007</v>
      </c>
      <c r="M109" s="344">
        <f t="shared" si="125"/>
        <v>10976.262500000001</v>
      </c>
      <c r="N109" s="330">
        <v>350</v>
      </c>
      <c r="O109" s="345" t="s">
        <v>587</v>
      </c>
      <c r="P109" s="355">
        <v>44679</v>
      </c>
      <c r="Q109" s="249"/>
      <c r="R109" s="253" t="s">
        <v>933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4"/>
      <c r="AG109" s="311"/>
      <c r="AH109" s="249"/>
      <c r="AI109" s="249"/>
      <c r="AJ109" s="314"/>
      <c r="AK109" s="314"/>
      <c r="AL109" s="314"/>
    </row>
    <row r="110" spans="1:38" s="247" customFormat="1" ht="13.15" customHeight="1">
      <c r="A110" s="428">
        <v>47</v>
      </c>
      <c r="B110" s="429">
        <v>44677</v>
      </c>
      <c r="C110" s="430"/>
      <c r="D110" s="430" t="s">
        <v>1092</v>
      </c>
      <c r="E110" s="431" t="s">
        <v>589</v>
      </c>
      <c r="F110" s="431">
        <v>2815</v>
      </c>
      <c r="G110" s="431">
        <v>2730</v>
      </c>
      <c r="H110" s="432">
        <v>2820</v>
      </c>
      <c r="I110" s="432" t="s">
        <v>1093</v>
      </c>
      <c r="J110" s="433" t="s">
        <v>997</v>
      </c>
      <c r="K110" s="432">
        <f t="shared" si="123"/>
        <v>5</v>
      </c>
      <c r="L110" s="434">
        <f t="shared" si="124"/>
        <v>345.45000000000005</v>
      </c>
      <c r="M110" s="435">
        <f t="shared" si="125"/>
        <v>529.54999999999995</v>
      </c>
      <c r="N110" s="432">
        <v>175</v>
      </c>
      <c r="O110" s="436" t="s">
        <v>709</v>
      </c>
      <c r="P110" s="429">
        <v>44679</v>
      </c>
      <c r="Q110" s="249"/>
      <c r="R110" s="253" t="s">
        <v>933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4"/>
      <c r="AG110" s="311"/>
      <c r="AH110" s="249"/>
      <c r="AI110" s="249"/>
      <c r="AJ110" s="314"/>
      <c r="AK110" s="314"/>
      <c r="AL110" s="314"/>
    </row>
    <row r="111" spans="1:38" s="247" customFormat="1" ht="13.15" customHeight="1">
      <c r="A111" s="356">
        <v>47</v>
      </c>
      <c r="B111" s="355">
        <v>44677</v>
      </c>
      <c r="C111" s="346"/>
      <c r="D111" s="346" t="s">
        <v>1094</v>
      </c>
      <c r="E111" s="285" t="s">
        <v>589</v>
      </c>
      <c r="F111" s="285">
        <v>722</v>
      </c>
      <c r="G111" s="285">
        <v>712</v>
      </c>
      <c r="H111" s="330">
        <v>729.5</v>
      </c>
      <c r="I111" s="330" t="s">
        <v>1095</v>
      </c>
      <c r="J111" s="342" t="s">
        <v>1058</v>
      </c>
      <c r="K111" s="330">
        <f t="shared" ref="K111" si="126">H111-F111</f>
        <v>7.5</v>
      </c>
      <c r="L111" s="343">
        <f t="shared" ref="L111" si="127">(H111*N111)*0.07%</f>
        <v>689.37750000000005</v>
      </c>
      <c r="M111" s="344">
        <f t="shared" ref="M111" si="128">(K111*N111)-L111</f>
        <v>9435.6224999999995</v>
      </c>
      <c r="N111" s="330">
        <v>1350</v>
      </c>
      <c r="O111" s="345" t="s">
        <v>587</v>
      </c>
      <c r="P111" s="355">
        <v>44678</v>
      </c>
      <c r="Q111" s="249"/>
      <c r="R111" s="253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4"/>
      <c r="AG111" s="311"/>
      <c r="AH111" s="249"/>
      <c r="AI111" s="249"/>
      <c r="AJ111" s="314"/>
      <c r="AK111" s="314"/>
      <c r="AL111" s="314"/>
    </row>
    <row r="112" spans="1:38" s="247" customFormat="1" ht="13.15" customHeight="1">
      <c r="A112" s="356">
        <v>48</v>
      </c>
      <c r="B112" s="355">
        <v>44678</v>
      </c>
      <c r="C112" s="346"/>
      <c r="D112" s="346" t="s">
        <v>1098</v>
      </c>
      <c r="E112" s="285" t="s">
        <v>589</v>
      </c>
      <c r="F112" s="285">
        <v>17050</v>
      </c>
      <c r="G112" s="285">
        <v>17890</v>
      </c>
      <c r="H112" s="330">
        <v>17145</v>
      </c>
      <c r="I112" s="330" t="s">
        <v>1099</v>
      </c>
      <c r="J112" s="342" t="s">
        <v>1124</v>
      </c>
      <c r="K112" s="330">
        <f t="shared" ref="K112" si="129">H112-F112</f>
        <v>95</v>
      </c>
      <c r="L112" s="343">
        <f t="shared" ref="L112" si="130">(H112*N112)*0.07%</f>
        <v>600.07500000000005</v>
      </c>
      <c r="M112" s="344">
        <f t="shared" ref="M112" si="131">(K112*N112)-L112</f>
        <v>4149.9250000000002</v>
      </c>
      <c r="N112" s="330">
        <v>50</v>
      </c>
      <c r="O112" s="345" t="s">
        <v>587</v>
      </c>
      <c r="P112" s="355">
        <v>44679</v>
      </c>
      <c r="Q112" s="249"/>
      <c r="R112" s="253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4"/>
      <c r="AG112" s="311"/>
      <c r="AH112" s="249"/>
      <c r="AI112" s="249"/>
      <c r="AJ112" s="314"/>
      <c r="AK112" s="314"/>
      <c r="AL112" s="314"/>
    </row>
    <row r="113" spans="1:38" s="247" customFormat="1" ht="13.15" customHeight="1">
      <c r="A113" s="356">
        <v>49</v>
      </c>
      <c r="B113" s="355">
        <v>44678</v>
      </c>
      <c r="C113" s="346"/>
      <c r="D113" s="346" t="s">
        <v>1105</v>
      </c>
      <c r="E113" s="285" t="s">
        <v>589</v>
      </c>
      <c r="F113" s="285">
        <v>1252.5</v>
      </c>
      <c r="G113" s="285">
        <v>1220</v>
      </c>
      <c r="H113" s="330">
        <v>1277</v>
      </c>
      <c r="I113" s="330" t="s">
        <v>1106</v>
      </c>
      <c r="J113" s="342" t="s">
        <v>1035</v>
      </c>
      <c r="K113" s="330">
        <f t="shared" ref="K113:K114" si="132">H113-F113</f>
        <v>24.5</v>
      </c>
      <c r="L113" s="343">
        <f t="shared" ref="L113:L114" si="133">(H113*N113)*0.07%</f>
        <v>44.695000000000007</v>
      </c>
      <c r="M113" s="344">
        <f t="shared" ref="M113:M114" si="134">(K113*N113)-L113</f>
        <v>1180.3050000000001</v>
      </c>
      <c r="N113" s="330">
        <v>50</v>
      </c>
      <c r="O113" s="345" t="s">
        <v>587</v>
      </c>
      <c r="P113" s="355">
        <v>44679</v>
      </c>
      <c r="Q113" s="249"/>
      <c r="R113" s="253" t="s">
        <v>933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4"/>
      <c r="AG113" s="311"/>
      <c r="AH113" s="249"/>
      <c r="AI113" s="249"/>
      <c r="AJ113" s="314"/>
      <c r="AK113" s="314"/>
      <c r="AL113" s="314"/>
    </row>
    <row r="114" spans="1:38" s="247" customFormat="1" ht="13.15" customHeight="1">
      <c r="A114" s="445">
        <v>50</v>
      </c>
      <c r="B114" s="401">
        <v>44680</v>
      </c>
      <c r="C114" s="402"/>
      <c r="D114" s="402" t="s">
        <v>1143</v>
      </c>
      <c r="E114" s="403" t="s">
        <v>589</v>
      </c>
      <c r="F114" s="403">
        <v>757</v>
      </c>
      <c r="G114" s="403">
        <v>748</v>
      </c>
      <c r="H114" s="398">
        <v>748</v>
      </c>
      <c r="I114" s="398" t="s">
        <v>1047</v>
      </c>
      <c r="J114" s="397" t="s">
        <v>971</v>
      </c>
      <c r="K114" s="398">
        <f t="shared" si="132"/>
        <v>-9</v>
      </c>
      <c r="L114" s="399">
        <f t="shared" si="133"/>
        <v>719.95000000000016</v>
      </c>
      <c r="M114" s="400">
        <f t="shared" si="134"/>
        <v>-13094.95</v>
      </c>
      <c r="N114" s="398">
        <v>1375</v>
      </c>
      <c r="O114" s="419" t="s">
        <v>599</v>
      </c>
      <c r="P114" s="401">
        <v>44676</v>
      </c>
      <c r="Q114" s="249"/>
      <c r="R114" s="253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4"/>
      <c r="AG114" s="311"/>
      <c r="AH114" s="249"/>
      <c r="AI114" s="249"/>
      <c r="AJ114" s="314"/>
      <c r="AK114" s="314"/>
      <c r="AL114" s="314"/>
    </row>
    <row r="115" spans="1:38" s="247" customFormat="1" ht="13.15" customHeight="1">
      <c r="A115" s="437">
        <v>51</v>
      </c>
      <c r="B115" s="248">
        <v>44680</v>
      </c>
      <c r="C115" s="332"/>
      <c r="D115" s="332" t="s">
        <v>1144</v>
      </c>
      <c r="E115" s="251" t="s">
        <v>589</v>
      </c>
      <c r="F115" s="251" t="s">
        <v>1148</v>
      </c>
      <c r="G115" s="251">
        <v>4440</v>
      </c>
      <c r="H115" s="252"/>
      <c r="I115" s="252" t="s">
        <v>1149</v>
      </c>
      <c r="J115" s="302" t="s">
        <v>590</v>
      </c>
      <c r="K115" s="252"/>
      <c r="L115" s="283"/>
      <c r="M115" s="284"/>
      <c r="N115" s="252"/>
      <c r="O115" s="348"/>
      <c r="P115" s="248"/>
      <c r="Q115" s="249"/>
      <c r="R115" s="253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4"/>
      <c r="AG115" s="311"/>
      <c r="AH115" s="249"/>
      <c r="AI115" s="249"/>
      <c r="AJ115" s="314"/>
      <c r="AK115" s="314"/>
      <c r="AL115" s="314"/>
    </row>
    <row r="116" spans="1:38" s="247" customFormat="1" ht="13.15" customHeight="1">
      <c r="A116" s="437">
        <v>52</v>
      </c>
      <c r="B116" s="248">
        <v>44680</v>
      </c>
      <c r="C116" s="332"/>
      <c r="D116" s="332" t="s">
        <v>1145</v>
      </c>
      <c r="E116" s="251" t="s">
        <v>589</v>
      </c>
      <c r="F116" s="251" t="s">
        <v>1146</v>
      </c>
      <c r="G116" s="251">
        <v>1990</v>
      </c>
      <c r="H116" s="252"/>
      <c r="I116" s="252" t="s">
        <v>1147</v>
      </c>
      <c r="J116" s="302" t="s">
        <v>590</v>
      </c>
      <c r="K116" s="252"/>
      <c r="L116" s="283"/>
      <c r="M116" s="284"/>
      <c r="N116" s="252"/>
      <c r="O116" s="348"/>
      <c r="P116" s="248"/>
      <c r="Q116" s="249"/>
      <c r="R116" s="253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4"/>
      <c r="AG116" s="311"/>
      <c r="AH116" s="249"/>
      <c r="AI116" s="249"/>
      <c r="AJ116" s="314"/>
      <c r="AK116" s="314"/>
      <c r="AL116" s="314"/>
    </row>
    <row r="117" spans="1:38" s="247" customFormat="1" ht="13.15" customHeight="1">
      <c r="A117" s="437"/>
      <c r="B117" s="248"/>
      <c r="C117" s="332"/>
      <c r="D117" s="332"/>
      <c r="E117" s="251"/>
      <c r="F117" s="251"/>
      <c r="G117" s="251"/>
      <c r="H117" s="252"/>
      <c r="I117" s="252"/>
      <c r="J117" s="302"/>
      <c r="K117" s="252"/>
      <c r="L117" s="283"/>
      <c r="M117" s="284"/>
      <c r="N117" s="252"/>
      <c r="O117" s="348"/>
      <c r="P117" s="248"/>
      <c r="Q117" s="249"/>
      <c r="R117" s="253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4"/>
      <c r="AG117" s="311"/>
      <c r="AH117" s="249"/>
      <c r="AI117" s="249"/>
      <c r="AJ117" s="314"/>
      <c r="AK117" s="314"/>
      <c r="AL117" s="314"/>
    </row>
    <row r="118" spans="1:38" s="247" customFormat="1" ht="13.15" customHeight="1">
      <c r="A118" s="251"/>
      <c r="B118" s="248"/>
      <c r="C118" s="332"/>
      <c r="D118" s="332"/>
      <c r="E118" s="251"/>
      <c r="F118" s="251"/>
      <c r="G118" s="251"/>
      <c r="H118" s="252"/>
      <c r="I118" s="252"/>
      <c r="J118" s="302"/>
      <c r="K118" s="252"/>
      <c r="L118" s="283"/>
      <c r="M118" s="284"/>
      <c r="N118" s="252"/>
      <c r="O118" s="292"/>
      <c r="P118" s="293"/>
      <c r="Q118" s="249"/>
      <c r="R118" s="253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4"/>
      <c r="AG118" s="311"/>
      <c r="AH118" s="249"/>
      <c r="AI118" s="249"/>
      <c r="AJ118" s="314"/>
      <c r="AK118" s="314"/>
      <c r="AL118" s="314"/>
    </row>
    <row r="119" spans="1:38" ht="13.5" customHeight="1">
      <c r="A119" s="107"/>
      <c r="B119" s="108"/>
      <c r="C119" s="142"/>
      <c r="D119" s="150"/>
      <c r="E119" s="151"/>
      <c r="F119" s="107"/>
      <c r="G119" s="107"/>
      <c r="H119" s="107"/>
      <c r="I119" s="143"/>
      <c r="J119" s="143"/>
      <c r="K119" s="143"/>
      <c r="L119" s="143"/>
      <c r="M119" s="143"/>
      <c r="N119" s="143"/>
      <c r="O119" s="143"/>
      <c r="P119" s="143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52"/>
      <c r="B120" s="108"/>
      <c r="C120" s="109"/>
      <c r="D120" s="153"/>
      <c r="E120" s="112"/>
      <c r="F120" s="112"/>
      <c r="G120" s="112"/>
      <c r="H120" s="112"/>
      <c r="I120" s="112"/>
      <c r="J120" s="6"/>
      <c r="K120" s="112"/>
      <c r="L120" s="112"/>
      <c r="M120" s="6"/>
      <c r="N120" s="1"/>
      <c r="O120" s="109"/>
      <c r="P120" s="41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4" t="s">
        <v>609</v>
      </c>
      <c r="B121" s="154"/>
      <c r="C121" s="154"/>
      <c r="D121" s="154"/>
      <c r="E121" s="155"/>
      <c r="F121" s="112"/>
      <c r="G121" s="112"/>
      <c r="H121" s="112"/>
      <c r="I121" s="112"/>
      <c r="J121" s="1"/>
      <c r="K121" s="6"/>
      <c r="L121" s="6"/>
      <c r="M121" s="6"/>
      <c r="N121" s="1"/>
      <c r="O121" s="1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38.25" customHeight="1">
      <c r="A122" s="96" t="s">
        <v>16</v>
      </c>
      <c r="B122" s="96" t="s">
        <v>564</v>
      </c>
      <c r="C122" s="96"/>
      <c r="D122" s="97" t="s">
        <v>575</v>
      </c>
      <c r="E122" s="96" t="s">
        <v>576</v>
      </c>
      <c r="F122" s="96" t="s">
        <v>577</v>
      </c>
      <c r="G122" s="96" t="s">
        <v>597</v>
      </c>
      <c r="H122" s="96" t="s">
        <v>579</v>
      </c>
      <c r="I122" s="96" t="s">
        <v>580</v>
      </c>
      <c r="J122" s="95" t="s">
        <v>581</v>
      </c>
      <c r="K122" s="95" t="s">
        <v>610</v>
      </c>
      <c r="L122" s="98" t="s">
        <v>583</v>
      </c>
      <c r="M122" s="149" t="s">
        <v>606</v>
      </c>
      <c r="N122" s="96" t="s">
        <v>607</v>
      </c>
      <c r="O122" s="96" t="s">
        <v>585</v>
      </c>
      <c r="P122" s="97" t="s">
        <v>586</v>
      </c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s="247" customFormat="1" ht="12.75" customHeight="1">
      <c r="A123" s="391">
        <v>1</v>
      </c>
      <c r="B123" s="392">
        <v>44655</v>
      </c>
      <c r="C123" s="393"/>
      <c r="D123" s="394" t="s">
        <v>895</v>
      </c>
      <c r="E123" s="391" t="s">
        <v>589</v>
      </c>
      <c r="F123" s="391">
        <v>56</v>
      </c>
      <c r="G123" s="391">
        <v>39</v>
      </c>
      <c r="H123" s="395">
        <v>39</v>
      </c>
      <c r="I123" s="396" t="s">
        <v>909</v>
      </c>
      <c r="J123" s="397" t="s">
        <v>919</v>
      </c>
      <c r="K123" s="398">
        <f t="shared" ref="K123" si="135">H123-F123</f>
        <v>-17</v>
      </c>
      <c r="L123" s="399">
        <v>100</v>
      </c>
      <c r="M123" s="400">
        <f t="shared" ref="M123" si="136">(K123*N123)-L123</f>
        <v>-5200</v>
      </c>
      <c r="N123" s="398">
        <v>300</v>
      </c>
      <c r="O123" s="419" t="s">
        <v>599</v>
      </c>
      <c r="P123" s="401">
        <v>44655</v>
      </c>
      <c r="Q123" s="249"/>
      <c r="R123" s="250" t="s">
        <v>933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385">
        <v>2</v>
      </c>
      <c r="B124" s="386">
        <v>44655</v>
      </c>
      <c r="C124" s="387"/>
      <c r="D124" s="388" t="s">
        <v>896</v>
      </c>
      <c r="E124" s="385" t="s">
        <v>589</v>
      </c>
      <c r="F124" s="385">
        <v>82.5</v>
      </c>
      <c r="G124" s="385">
        <v>35</v>
      </c>
      <c r="H124" s="389">
        <v>102.5</v>
      </c>
      <c r="I124" s="390" t="s">
        <v>897</v>
      </c>
      <c r="J124" s="342" t="s">
        <v>904</v>
      </c>
      <c r="K124" s="330">
        <f t="shared" ref="K124:K125" si="137">H124-F124</f>
        <v>20</v>
      </c>
      <c r="L124" s="343">
        <v>100</v>
      </c>
      <c r="M124" s="344">
        <f t="shared" ref="M124:M125" si="138">(K124*N124)-L124</f>
        <v>900</v>
      </c>
      <c r="N124" s="330">
        <v>50</v>
      </c>
      <c r="O124" s="345" t="s">
        <v>587</v>
      </c>
      <c r="P124" s="355">
        <v>44655</v>
      </c>
      <c r="Q124" s="249"/>
      <c r="R124" s="250" t="s">
        <v>588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91">
        <v>3</v>
      </c>
      <c r="B125" s="392">
        <v>44655</v>
      </c>
      <c r="C125" s="393"/>
      <c r="D125" s="394" t="s">
        <v>896</v>
      </c>
      <c r="E125" s="391" t="s">
        <v>589</v>
      </c>
      <c r="F125" s="391">
        <v>77</v>
      </c>
      <c r="G125" s="391">
        <v>35</v>
      </c>
      <c r="H125" s="395">
        <v>54</v>
      </c>
      <c r="I125" s="396" t="s">
        <v>897</v>
      </c>
      <c r="J125" s="397" t="s">
        <v>905</v>
      </c>
      <c r="K125" s="398">
        <f t="shared" si="137"/>
        <v>-23</v>
      </c>
      <c r="L125" s="399">
        <v>100</v>
      </c>
      <c r="M125" s="400">
        <f t="shared" si="138"/>
        <v>-1250</v>
      </c>
      <c r="N125" s="398">
        <v>50</v>
      </c>
      <c r="O125" s="419" t="s">
        <v>599</v>
      </c>
      <c r="P125" s="401">
        <v>44655</v>
      </c>
      <c r="Q125" s="249"/>
      <c r="R125" s="250" t="s">
        <v>588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385">
        <v>4</v>
      </c>
      <c r="B126" s="355">
        <v>44656</v>
      </c>
      <c r="C126" s="387"/>
      <c r="D126" s="388" t="s">
        <v>918</v>
      </c>
      <c r="E126" s="385" t="s">
        <v>589</v>
      </c>
      <c r="F126" s="385">
        <v>290</v>
      </c>
      <c r="G126" s="385">
        <v>170</v>
      </c>
      <c r="H126" s="389">
        <v>375</v>
      </c>
      <c r="I126" s="390" t="s">
        <v>917</v>
      </c>
      <c r="J126" s="342" t="s">
        <v>913</v>
      </c>
      <c r="K126" s="330">
        <f t="shared" ref="K126:K128" si="139">H126-F126</f>
        <v>85</v>
      </c>
      <c r="L126" s="343">
        <v>100</v>
      </c>
      <c r="M126" s="344">
        <f t="shared" ref="M126:M128" si="140">(K126*N126)-L126</f>
        <v>2025</v>
      </c>
      <c r="N126" s="330">
        <v>25</v>
      </c>
      <c r="O126" s="345" t="s">
        <v>587</v>
      </c>
      <c r="P126" s="355">
        <v>44656</v>
      </c>
      <c r="Q126" s="249"/>
      <c r="R126" s="250" t="s">
        <v>588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385">
        <v>5</v>
      </c>
      <c r="B127" s="355">
        <v>44656</v>
      </c>
      <c r="C127" s="387"/>
      <c r="D127" s="388" t="s">
        <v>915</v>
      </c>
      <c r="E127" s="385" t="s">
        <v>589</v>
      </c>
      <c r="F127" s="385">
        <v>245</v>
      </c>
      <c r="G127" s="385">
        <v>130</v>
      </c>
      <c r="H127" s="385">
        <v>305</v>
      </c>
      <c r="I127" s="389" t="s">
        <v>916</v>
      </c>
      <c r="J127" s="342" t="s">
        <v>796</v>
      </c>
      <c r="K127" s="330">
        <f t="shared" si="139"/>
        <v>60</v>
      </c>
      <c r="L127" s="343">
        <v>100</v>
      </c>
      <c r="M127" s="344">
        <f t="shared" si="140"/>
        <v>1400</v>
      </c>
      <c r="N127" s="330">
        <v>25</v>
      </c>
      <c r="O127" s="345" t="s">
        <v>587</v>
      </c>
      <c r="P127" s="355">
        <v>44656</v>
      </c>
      <c r="Q127" s="249"/>
      <c r="R127" s="250" t="s">
        <v>933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91">
        <v>6</v>
      </c>
      <c r="B128" s="392">
        <v>44656</v>
      </c>
      <c r="C128" s="393"/>
      <c r="D128" s="394" t="s">
        <v>1021</v>
      </c>
      <c r="E128" s="391" t="s">
        <v>589</v>
      </c>
      <c r="F128" s="391">
        <v>13.5</v>
      </c>
      <c r="G128" s="391">
        <v>5</v>
      </c>
      <c r="H128" s="395">
        <v>5</v>
      </c>
      <c r="I128" s="396" t="s">
        <v>1022</v>
      </c>
      <c r="J128" s="397" t="s">
        <v>905</v>
      </c>
      <c r="K128" s="398">
        <f t="shared" si="139"/>
        <v>-8.5</v>
      </c>
      <c r="L128" s="399">
        <v>100</v>
      </c>
      <c r="M128" s="400">
        <f t="shared" si="140"/>
        <v>-5412.5</v>
      </c>
      <c r="N128" s="398">
        <v>625</v>
      </c>
      <c r="O128" s="419" t="s">
        <v>599</v>
      </c>
      <c r="P128" s="401">
        <v>44655</v>
      </c>
      <c r="Q128" s="249"/>
      <c r="R128" s="250" t="s">
        <v>933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85">
        <v>7</v>
      </c>
      <c r="B129" s="355">
        <v>44657</v>
      </c>
      <c r="C129" s="387"/>
      <c r="D129" s="388" t="s">
        <v>925</v>
      </c>
      <c r="E129" s="385" t="s">
        <v>589</v>
      </c>
      <c r="F129" s="385">
        <v>94</v>
      </c>
      <c r="G129" s="385">
        <v>45</v>
      </c>
      <c r="H129" s="389">
        <v>114</v>
      </c>
      <c r="I129" s="390" t="s">
        <v>926</v>
      </c>
      <c r="J129" s="342" t="s">
        <v>904</v>
      </c>
      <c r="K129" s="330">
        <f t="shared" ref="K129" si="141">H129-F129</f>
        <v>20</v>
      </c>
      <c r="L129" s="343">
        <v>100</v>
      </c>
      <c r="M129" s="344">
        <f t="shared" ref="M129" si="142">(K129*N129)-L129</f>
        <v>900</v>
      </c>
      <c r="N129" s="330">
        <v>50</v>
      </c>
      <c r="O129" s="345" t="s">
        <v>587</v>
      </c>
      <c r="P129" s="355">
        <v>44657</v>
      </c>
      <c r="Q129" s="249"/>
      <c r="R129" s="250" t="s">
        <v>588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385">
        <v>8</v>
      </c>
      <c r="B130" s="355">
        <v>44657</v>
      </c>
      <c r="C130" s="387"/>
      <c r="D130" s="388" t="s">
        <v>927</v>
      </c>
      <c r="E130" s="385" t="s">
        <v>589</v>
      </c>
      <c r="F130" s="385">
        <v>155</v>
      </c>
      <c r="G130" s="385">
        <v>45</v>
      </c>
      <c r="H130" s="389">
        <v>225</v>
      </c>
      <c r="I130" s="390" t="s">
        <v>928</v>
      </c>
      <c r="J130" s="342" t="s">
        <v>770</v>
      </c>
      <c r="K130" s="330">
        <f t="shared" ref="K130:K132" si="143">H130-F130</f>
        <v>70</v>
      </c>
      <c r="L130" s="343">
        <v>100</v>
      </c>
      <c r="M130" s="344">
        <f t="shared" ref="M130:M132" si="144">(K130*N130)-L130</f>
        <v>1650</v>
      </c>
      <c r="N130" s="330">
        <v>25</v>
      </c>
      <c r="O130" s="345" t="s">
        <v>587</v>
      </c>
      <c r="P130" s="355">
        <v>44657</v>
      </c>
      <c r="Q130" s="249"/>
      <c r="R130" s="250" t="s">
        <v>933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391">
        <v>9</v>
      </c>
      <c r="B131" s="401">
        <v>44657</v>
      </c>
      <c r="C131" s="393"/>
      <c r="D131" s="394" t="s">
        <v>925</v>
      </c>
      <c r="E131" s="391" t="s">
        <v>589</v>
      </c>
      <c r="F131" s="391">
        <v>73</v>
      </c>
      <c r="G131" s="391">
        <v>35</v>
      </c>
      <c r="H131" s="395">
        <v>35</v>
      </c>
      <c r="I131" s="396" t="s">
        <v>926</v>
      </c>
      <c r="J131" s="397" t="s">
        <v>945</v>
      </c>
      <c r="K131" s="398">
        <f t="shared" si="143"/>
        <v>-38</v>
      </c>
      <c r="L131" s="399">
        <v>100</v>
      </c>
      <c r="M131" s="400">
        <f t="shared" si="144"/>
        <v>-2000</v>
      </c>
      <c r="N131" s="398">
        <v>50</v>
      </c>
      <c r="O131" s="419" t="s">
        <v>599</v>
      </c>
      <c r="P131" s="401">
        <v>44658</v>
      </c>
      <c r="Q131" s="249"/>
      <c r="R131" s="250" t="s">
        <v>588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391">
        <v>10</v>
      </c>
      <c r="B132" s="401">
        <v>44657</v>
      </c>
      <c r="C132" s="393"/>
      <c r="D132" s="394" t="s">
        <v>927</v>
      </c>
      <c r="E132" s="391" t="s">
        <v>589</v>
      </c>
      <c r="F132" s="391">
        <v>145</v>
      </c>
      <c r="G132" s="391">
        <v>45</v>
      </c>
      <c r="H132" s="395">
        <v>45</v>
      </c>
      <c r="I132" s="396" t="s">
        <v>928</v>
      </c>
      <c r="J132" s="397" t="s">
        <v>946</v>
      </c>
      <c r="K132" s="398">
        <f t="shared" si="143"/>
        <v>-100</v>
      </c>
      <c r="L132" s="399">
        <v>100</v>
      </c>
      <c r="M132" s="400">
        <f t="shared" si="144"/>
        <v>-2600</v>
      </c>
      <c r="N132" s="398">
        <v>25</v>
      </c>
      <c r="O132" s="419" t="s">
        <v>599</v>
      </c>
      <c r="P132" s="401">
        <v>44658</v>
      </c>
      <c r="Q132" s="249"/>
      <c r="R132" s="250" t="s">
        <v>933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385">
        <v>11</v>
      </c>
      <c r="B133" s="355">
        <v>44658</v>
      </c>
      <c r="C133" s="387"/>
      <c r="D133" s="388" t="s">
        <v>943</v>
      </c>
      <c r="E133" s="385" t="s">
        <v>589</v>
      </c>
      <c r="F133" s="385">
        <v>62.5</v>
      </c>
      <c r="G133" s="385">
        <v>19</v>
      </c>
      <c r="H133" s="389">
        <v>80</v>
      </c>
      <c r="I133" s="390" t="s">
        <v>944</v>
      </c>
      <c r="J133" s="342" t="s">
        <v>892</v>
      </c>
      <c r="K133" s="330">
        <f t="shared" ref="K133:K137" si="145">H133-F133</f>
        <v>17.5</v>
      </c>
      <c r="L133" s="343">
        <v>100</v>
      </c>
      <c r="M133" s="344">
        <f t="shared" ref="M133:M136" si="146">(K133*N133)-L133</f>
        <v>775</v>
      </c>
      <c r="N133" s="330">
        <v>50</v>
      </c>
      <c r="O133" s="345" t="s">
        <v>587</v>
      </c>
      <c r="P133" s="355">
        <v>44659</v>
      </c>
      <c r="Q133" s="249"/>
      <c r="R133" s="250" t="s">
        <v>588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391">
        <v>12</v>
      </c>
      <c r="B134" s="401">
        <v>44662</v>
      </c>
      <c r="C134" s="393"/>
      <c r="D134" s="394" t="s">
        <v>958</v>
      </c>
      <c r="E134" s="391" t="s">
        <v>589</v>
      </c>
      <c r="F134" s="391">
        <v>51.5</v>
      </c>
      <c r="G134" s="391">
        <v>32</v>
      </c>
      <c r="H134" s="395">
        <v>34</v>
      </c>
      <c r="I134" s="396" t="s">
        <v>959</v>
      </c>
      <c r="J134" s="397" t="s">
        <v>972</v>
      </c>
      <c r="K134" s="398">
        <f t="shared" si="145"/>
        <v>-17.5</v>
      </c>
      <c r="L134" s="399">
        <v>100</v>
      </c>
      <c r="M134" s="400">
        <f t="shared" si="146"/>
        <v>-4475</v>
      </c>
      <c r="N134" s="398">
        <v>250</v>
      </c>
      <c r="O134" s="419" t="s">
        <v>599</v>
      </c>
      <c r="P134" s="401">
        <v>44662</v>
      </c>
      <c r="Q134" s="249"/>
      <c r="R134" s="250" t="s">
        <v>588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385">
        <v>13</v>
      </c>
      <c r="B135" s="355">
        <v>44662</v>
      </c>
      <c r="C135" s="387"/>
      <c r="D135" s="388" t="s">
        <v>960</v>
      </c>
      <c r="E135" s="385" t="s">
        <v>589</v>
      </c>
      <c r="F135" s="385">
        <v>71</v>
      </c>
      <c r="G135" s="385">
        <v>35</v>
      </c>
      <c r="H135" s="389">
        <v>91</v>
      </c>
      <c r="I135" s="390" t="s">
        <v>961</v>
      </c>
      <c r="J135" s="342" t="s">
        <v>904</v>
      </c>
      <c r="K135" s="330">
        <f t="shared" si="145"/>
        <v>20</v>
      </c>
      <c r="L135" s="343">
        <v>100</v>
      </c>
      <c r="M135" s="344">
        <f t="shared" si="146"/>
        <v>900</v>
      </c>
      <c r="N135" s="330">
        <v>50</v>
      </c>
      <c r="O135" s="345" t="s">
        <v>587</v>
      </c>
      <c r="P135" s="355">
        <v>44662</v>
      </c>
      <c r="Q135" s="249"/>
      <c r="R135" s="250" t="s">
        <v>588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385">
        <v>14</v>
      </c>
      <c r="B136" s="355">
        <v>44662</v>
      </c>
      <c r="C136" s="387"/>
      <c r="D136" s="388" t="s">
        <v>962</v>
      </c>
      <c r="E136" s="385" t="s">
        <v>589</v>
      </c>
      <c r="F136" s="385">
        <v>255</v>
      </c>
      <c r="G136" s="385">
        <v>175</v>
      </c>
      <c r="H136" s="389">
        <v>305</v>
      </c>
      <c r="I136" s="390" t="s">
        <v>916</v>
      </c>
      <c r="J136" s="342" t="s">
        <v>973</v>
      </c>
      <c r="K136" s="330">
        <f t="shared" si="145"/>
        <v>50</v>
      </c>
      <c r="L136" s="343">
        <v>100</v>
      </c>
      <c r="M136" s="344">
        <f t="shared" si="146"/>
        <v>1150</v>
      </c>
      <c r="N136" s="330">
        <v>25</v>
      </c>
      <c r="O136" s="345" t="s">
        <v>587</v>
      </c>
      <c r="P136" s="355">
        <v>44662</v>
      </c>
      <c r="Q136" s="249"/>
      <c r="R136" s="250" t="s">
        <v>588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391">
        <v>15</v>
      </c>
      <c r="B137" s="401">
        <v>44662</v>
      </c>
      <c r="C137" s="414"/>
      <c r="D137" s="394" t="s">
        <v>965</v>
      </c>
      <c r="E137" s="391" t="s">
        <v>589</v>
      </c>
      <c r="F137" s="391">
        <v>34.5</v>
      </c>
      <c r="G137" s="391">
        <v>25</v>
      </c>
      <c r="H137" s="391">
        <v>25.5</v>
      </c>
      <c r="I137" s="415" t="s">
        <v>966</v>
      </c>
      <c r="J137" s="397" t="s">
        <v>971</v>
      </c>
      <c r="K137" s="398">
        <f t="shared" si="145"/>
        <v>-9</v>
      </c>
      <c r="L137" s="399">
        <v>100</v>
      </c>
      <c r="M137" s="400">
        <f t="shared" ref="M137" si="147">(K137*N137)-L137</f>
        <v>-5275</v>
      </c>
      <c r="N137" s="398">
        <v>575</v>
      </c>
      <c r="O137" s="419" t="s">
        <v>599</v>
      </c>
      <c r="P137" s="401">
        <v>44662</v>
      </c>
      <c r="Q137" s="249"/>
      <c r="R137" s="250" t="s">
        <v>588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391">
        <v>16</v>
      </c>
      <c r="B138" s="401">
        <v>44662</v>
      </c>
      <c r="C138" s="414"/>
      <c r="D138" s="394" t="s">
        <v>962</v>
      </c>
      <c r="E138" s="391" t="s">
        <v>589</v>
      </c>
      <c r="F138" s="391">
        <v>235</v>
      </c>
      <c r="G138" s="391">
        <v>140</v>
      </c>
      <c r="H138" s="391">
        <v>155</v>
      </c>
      <c r="I138" s="415" t="s">
        <v>916</v>
      </c>
      <c r="J138" s="397" t="s">
        <v>970</v>
      </c>
      <c r="K138" s="398">
        <f t="shared" ref="K138" si="148">H138-F138</f>
        <v>-80</v>
      </c>
      <c r="L138" s="399">
        <v>100</v>
      </c>
      <c r="M138" s="400">
        <f t="shared" ref="M138" si="149">(K138*N138)-L138</f>
        <v>-2100</v>
      </c>
      <c r="N138" s="398">
        <v>25</v>
      </c>
      <c r="O138" s="419" t="s">
        <v>599</v>
      </c>
      <c r="P138" s="401">
        <v>44662</v>
      </c>
      <c r="Q138" s="249"/>
      <c r="R138" s="250" t="s">
        <v>933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391">
        <v>17</v>
      </c>
      <c r="B139" s="401">
        <v>44662</v>
      </c>
      <c r="C139" s="393"/>
      <c r="D139" s="394" t="s">
        <v>969</v>
      </c>
      <c r="E139" s="391" t="s">
        <v>589</v>
      </c>
      <c r="F139" s="391">
        <v>71</v>
      </c>
      <c r="G139" s="391">
        <v>35</v>
      </c>
      <c r="H139" s="395">
        <v>35</v>
      </c>
      <c r="I139" s="396" t="s">
        <v>961</v>
      </c>
      <c r="J139" s="397" t="s">
        <v>988</v>
      </c>
      <c r="K139" s="398">
        <f t="shared" ref="K139:K141" si="150">H139-F139</f>
        <v>-36</v>
      </c>
      <c r="L139" s="399">
        <v>100</v>
      </c>
      <c r="M139" s="400">
        <f t="shared" ref="M139:M141" si="151">(K139*N139)-L139</f>
        <v>-1900</v>
      </c>
      <c r="N139" s="398">
        <v>50</v>
      </c>
      <c r="O139" s="419" t="s">
        <v>599</v>
      </c>
      <c r="P139" s="401">
        <v>44663</v>
      </c>
      <c r="Q139" s="249"/>
      <c r="R139" s="250" t="s">
        <v>588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385">
        <v>18</v>
      </c>
      <c r="B140" s="355">
        <v>44663</v>
      </c>
      <c r="C140" s="387"/>
      <c r="D140" s="388" t="s">
        <v>982</v>
      </c>
      <c r="E140" s="385" t="s">
        <v>589</v>
      </c>
      <c r="F140" s="385">
        <v>145</v>
      </c>
      <c r="G140" s="385">
        <v>45</v>
      </c>
      <c r="H140" s="389">
        <v>195</v>
      </c>
      <c r="I140" s="390" t="s">
        <v>983</v>
      </c>
      <c r="J140" s="342" t="s">
        <v>973</v>
      </c>
      <c r="K140" s="330">
        <f t="shared" si="150"/>
        <v>50</v>
      </c>
      <c r="L140" s="343">
        <v>100</v>
      </c>
      <c r="M140" s="344">
        <f t="shared" si="151"/>
        <v>1150</v>
      </c>
      <c r="N140" s="330">
        <v>25</v>
      </c>
      <c r="O140" s="345" t="s">
        <v>587</v>
      </c>
      <c r="P140" s="355">
        <v>44663</v>
      </c>
      <c r="Q140" s="249"/>
      <c r="R140" s="250" t="s">
        <v>933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2.75" customHeight="1">
      <c r="A141" s="385">
        <v>19</v>
      </c>
      <c r="B141" s="355">
        <v>44663</v>
      </c>
      <c r="C141" s="387"/>
      <c r="D141" s="388" t="s">
        <v>986</v>
      </c>
      <c r="E141" s="385" t="s">
        <v>589</v>
      </c>
      <c r="F141" s="385">
        <v>48.5</v>
      </c>
      <c r="G141" s="385">
        <v>18</v>
      </c>
      <c r="H141" s="389">
        <v>68.5</v>
      </c>
      <c r="I141" s="390" t="s">
        <v>987</v>
      </c>
      <c r="J141" s="342" t="s">
        <v>904</v>
      </c>
      <c r="K141" s="330">
        <f t="shared" si="150"/>
        <v>20</v>
      </c>
      <c r="L141" s="343">
        <v>100</v>
      </c>
      <c r="M141" s="344">
        <f t="shared" si="151"/>
        <v>900</v>
      </c>
      <c r="N141" s="330">
        <v>50</v>
      </c>
      <c r="O141" s="345" t="s">
        <v>587</v>
      </c>
      <c r="P141" s="355">
        <v>44663</v>
      </c>
      <c r="Q141" s="249"/>
      <c r="R141" s="250" t="s">
        <v>588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385">
        <v>20</v>
      </c>
      <c r="B142" s="355">
        <v>44664</v>
      </c>
      <c r="C142" s="387"/>
      <c r="D142" s="388" t="s">
        <v>992</v>
      </c>
      <c r="E142" s="385" t="s">
        <v>589</v>
      </c>
      <c r="F142" s="385">
        <v>26</v>
      </c>
      <c r="G142" s="385"/>
      <c r="H142" s="389">
        <v>46</v>
      </c>
      <c r="I142" s="390" t="s">
        <v>993</v>
      </c>
      <c r="J142" s="342" t="s">
        <v>904</v>
      </c>
      <c r="K142" s="330">
        <f t="shared" ref="K142:K144" si="152">H142-F142</f>
        <v>20</v>
      </c>
      <c r="L142" s="343">
        <v>100</v>
      </c>
      <c r="M142" s="344">
        <f t="shared" ref="M142:M143" si="153">(K142*N142)-L142</f>
        <v>900</v>
      </c>
      <c r="N142" s="330">
        <v>50</v>
      </c>
      <c r="O142" s="345" t="s">
        <v>587</v>
      </c>
      <c r="P142" s="355">
        <v>44664</v>
      </c>
      <c r="Q142" s="249"/>
      <c r="R142" s="250" t="s">
        <v>933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391">
        <v>21</v>
      </c>
      <c r="B143" s="401">
        <v>44664</v>
      </c>
      <c r="C143" s="414"/>
      <c r="D143" s="394" t="s">
        <v>994</v>
      </c>
      <c r="E143" s="391" t="s">
        <v>589</v>
      </c>
      <c r="F143" s="391">
        <v>29</v>
      </c>
      <c r="G143" s="391">
        <v>0</v>
      </c>
      <c r="H143" s="391">
        <v>0</v>
      </c>
      <c r="I143" s="415" t="s">
        <v>993</v>
      </c>
      <c r="J143" s="397" t="s">
        <v>905</v>
      </c>
      <c r="K143" s="398">
        <f t="shared" si="152"/>
        <v>-29</v>
      </c>
      <c r="L143" s="399">
        <v>100</v>
      </c>
      <c r="M143" s="400">
        <f t="shared" si="153"/>
        <v>-1550</v>
      </c>
      <c r="N143" s="398">
        <v>50</v>
      </c>
      <c r="O143" s="419" t="s">
        <v>599</v>
      </c>
      <c r="P143" s="401">
        <v>44664</v>
      </c>
      <c r="Q143" s="249"/>
      <c r="R143" s="250" t="s">
        <v>933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86">
        <v>22</v>
      </c>
      <c r="B144" s="480">
        <v>44664</v>
      </c>
      <c r="C144" s="393"/>
      <c r="D144" s="394" t="s">
        <v>995</v>
      </c>
      <c r="E144" s="391" t="s">
        <v>589</v>
      </c>
      <c r="F144" s="391">
        <v>360</v>
      </c>
      <c r="G144" s="391">
        <v>170</v>
      </c>
      <c r="H144" s="395">
        <v>170</v>
      </c>
      <c r="I144" s="396" t="s">
        <v>996</v>
      </c>
      <c r="J144" s="397" t="s">
        <v>1010</v>
      </c>
      <c r="K144" s="398">
        <f t="shared" si="152"/>
        <v>-190</v>
      </c>
      <c r="L144" s="399">
        <v>100</v>
      </c>
      <c r="M144" s="484">
        <f>(130*25-200)</f>
        <v>3050</v>
      </c>
      <c r="N144" s="482">
        <v>25</v>
      </c>
      <c r="O144" s="478" t="s">
        <v>599</v>
      </c>
      <c r="P144" s="480">
        <v>44669</v>
      </c>
      <c r="Q144" s="249"/>
      <c r="R144" s="250" t="s">
        <v>588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87"/>
      <c r="B145" s="481"/>
      <c r="C145" s="393"/>
      <c r="D145" s="394" t="s">
        <v>1001</v>
      </c>
      <c r="E145" s="391" t="s">
        <v>898</v>
      </c>
      <c r="F145" s="391">
        <v>60</v>
      </c>
      <c r="G145" s="391"/>
      <c r="H145" s="395">
        <v>0</v>
      </c>
      <c r="I145" s="396"/>
      <c r="J145" s="397" t="s">
        <v>796</v>
      </c>
      <c r="K145" s="398">
        <v>60</v>
      </c>
      <c r="L145" s="399">
        <v>100</v>
      </c>
      <c r="M145" s="485"/>
      <c r="N145" s="483"/>
      <c r="O145" s="479"/>
      <c r="P145" s="481"/>
      <c r="Q145" s="249"/>
      <c r="R145" s="250" t="s">
        <v>588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385">
        <v>23</v>
      </c>
      <c r="B146" s="355">
        <v>44671</v>
      </c>
      <c r="C146" s="387"/>
      <c r="D146" s="388" t="s">
        <v>1031</v>
      </c>
      <c r="E146" s="385" t="s">
        <v>589</v>
      </c>
      <c r="F146" s="385">
        <v>72</v>
      </c>
      <c r="G146" s="385">
        <v>30</v>
      </c>
      <c r="H146" s="389">
        <v>92</v>
      </c>
      <c r="I146" s="390" t="s">
        <v>961</v>
      </c>
      <c r="J146" s="342" t="s">
        <v>904</v>
      </c>
      <c r="K146" s="330">
        <f t="shared" ref="K146:K151" si="154">H146-F146</f>
        <v>20</v>
      </c>
      <c r="L146" s="343">
        <v>100</v>
      </c>
      <c r="M146" s="344">
        <f t="shared" ref="M146:M151" si="155">(K146*N146)-L146</f>
        <v>900</v>
      </c>
      <c r="N146" s="330">
        <v>50</v>
      </c>
      <c r="O146" s="345" t="s">
        <v>587</v>
      </c>
      <c r="P146" s="355">
        <v>44671</v>
      </c>
      <c r="Q146" s="249"/>
      <c r="R146" s="250" t="s">
        <v>933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385">
        <v>24</v>
      </c>
      <c r="B147" s="355">
        <v>44671</v>
      </c>
      <c r="C147" s="387"/>
      <c r="D147" s="388" t="s">
        <v>1031</v>
      </c>
      <c r="E147" s="385" t="s">
        <v>589</v>
      </c>
      <c r="F147" s="385">
        <v>62</v>
      </c>
      <c r="G147" s="385">
        <v>20</v>
      </c>
      <c r="H147" s="389">
        <v>86.5</v>
      </c>
      <c r="I147" s="390" t="s">
        <v>961</v>
      </c>
      <c r="J147" s="342" t="s">
        <v>1035</v>
      </c>
      <c r="K147" s="330">
        <f t="shared" si="154"/>
        <v>24.5</v>
      </c>
      <c r="L147" s="343">
        <v>100</v>
      </c>
      <c r="M147" s="344">
        <f t="shared" si="155"/>
        <v>1125</v>
      </c>
      <c r="N147" s="330">
        <v>50</v>
      </c>
      <c r="O147" s="345" t="s">
        <v>587</v>
      </c>
      <c r="P147" s="355">
        <v>44671</v>
      </c>
      <c r="Q147" s="249"/>
      <c r="R147" s="250" t="s">
        <v>933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85">
        <v>25</v>
      </c>
      <c r="B148" s="355">
        <v>44671</v>
      </c>
      <c r="C148" s="387"/>
      <c r="D148" s="388" t="s">
        <v>1031</v>
      </c>
      <c r="E148" s="385" t="s">
        <v>589</v>
      </c>
      <c r="F148" s="385">
        <v>52</v>
      </c>
      <c r="G148" s="385">
        <v>15</v>
      </c>
      <c r="H148" s="389">
        <v>78.5</v>
      </c>
      <c r="I148" s="390" t="s">
        <v>1032</v>
      </c>
      <c r="J148" s="342" t="s">
        <v>1036</v>
      </c>
      <c r="K148" s="330">
        <f t="shared" si="154"/>
        <v>26.5</v>
      </c>
      <c r="L148" s="343">
        <v>100</v>
      </c>
      <c r="M148" s="344">
        <f t="shared" si="155"/>
        <v>1225</v>
      </c>
      <c r="N148" s="330">
        <v>50</v>
      </c>
      <c r="O148" s="345" t="s">
        <v>587</v>
      </c>
      <c r="P148" s="355">
        <v>44671</v>
      </c>
      <c r="Q148" s="249"/>
      <c r="R148" s="250" t="s">
        <v>933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385">
        <v>26</v>
      </c>
      <c r="B149" s="355">
        <v>44671</v>
      </c>
      <c r="C149" s="387"/>
      <c r="D149" s="388" t="s">
        <v>1033</v>
      </c>
      <c r="E149" s="385" t="s">
        <v>589</v>
      </c>
      <c r="F149" s="385">
        <v>210</v>
      </c>
      <c r="G149" s="385">
        <v>110</v>
      </c>
      <c r="H149" s="389">
        <v>265</v>
      </c>
      <c r="I149" s="390" t="s">
        <v>1034</v>
      </c>
      <c r="J149" s="342" t="s">
        <v>726</v>
      </c>
      <c r="K149" s="330">
        <f t="shared" si="154"/>
        <v>55</v>
      </c>
      <c r="L149" s="343">
        <v>100</v>
      </c>
      <c r="M149" s="344">
        <f t="shared" si="155"/>
        <v>1275</v>
      </c>
      <c r="N149" s="330">
        <v>25</v>
      </c>
      <c r="O149" s="345" t="s">
        <v>587</v>
      </c>
      <c r="P149" s="355">
        <v>44671</v>
      </c>
      <c r="Q149" s="249"/>
      <c r="R149" s="250" t="s">
        <v>933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85">
        <v>27</v>
      </c>
      <c r="B150" s="355">
        <v>44671</v>
      </c>
      <c r="C150" s="387"/>
      <c r="D150" s="388" t="s">
        <v>1033</v>
      </c>
      <c r="E150" s="385" t="s">
        <v>589</v>
      </c>
      <c r="F150" s="385">
        <v>210</v>
      </c>
      <c r="G150" s="385">
        <v>110</v>
      </c>
      <c r="H150" s="389">
        <v>285</v>
      </c>
      <c r="I150" s="390" t="s">
        <v>1034</v>
      </c>
      <c r="J150" s="342" t="s">
        <v>868</v>
      </c>
      <c r="K150" s="330">
        <f t="shared" si="154"/>
        <v>75</v>
      </c>
      <c r="L150" s="343">
        <v>100</v>
      </c>
      <c r="M150" s="344">
        <f t="shared" si="155"/>
        <v>1775</v>
      </c>
      <c r="N150" s="330">
        <v>25</v>
      </c>
      <c r="O150" s="345" t="s">
        <v>587</v>
      </c>
      <c r="P150" s="355">
        <v>44671</v>
      </c>
      <c r="Q150" s="249"/>
      <c r="R150" s="250" t="s">
        <v>588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385">
        <v>28</v>
      </c>
      <c r="B151" s="355">
        <v>44671</v>
      </c>
      <c r="C151" s="387"/>
      <c r="D151" s="388" t="s">
        <v>1031</v>
      </c>
      <c r="E151" s="385" t="s">
        <v>589</v>
      </c>
      <c r="F151" s="385">
        <v>46</v>
      </c>
      <c r="G151" s="385">
        <v>10</v>
      </c>
      <c r="H151" s="389">
        <v>62</v>
      </c>
      <c r="I151" s="390" t="s">
        <v>1032</v>
      </c>
      <c r="J151" s="342" t="s">
        <v>989</v>
      </c>
      <c r="K151" s="330">
        <f t="shared" si="154"/>
        <v>16</v>
      </c>
      <c r="L151" s="343">
        <v>100</v>
      </c>
      <c r="M151" s="344">
        <f t="shared" si="155"/>
        <v>700</v>
      </c>
      <c r="N151" s="330">
        <v>50</v>
      </c>
      <c r="O151" s="345" t="s">
        <v>587</v>
      </c>
      <c r="P151" s="355">
        <v>44671</v>
      </c>
      <c r="Q151" s="249"/>
      <c r="R151" s="250" t="s">
        <v>933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385">
        <v>29</v>
      </c>
      <c r="B152" s="355">
        <v>44671</v>
      </c>
      <c r="C152" s="387"/>
      <c r="D152" s="388" t="s">
        <v>1037</v>
      </c>
      <c r="E152" s="385" t="s">
        <v>589</v>
      </c>
      <c r="F152" s="385">
        <v>30</v>
      </c>
      <c r="G152" s="385">
        <v>12</v>
      </c>
      <c r="H152" s="389">
        <v>39</v>
      </c>
      <c r="I152" s="390" t="s">
        <v>1038</v>
      </c>
      <c r="J152" s="342" t="s">
        <v>795</v>
      </c>
      <c r="K152" s="330">
        <f t="shared" ref="K152:K154" si="156">H152-F152</f>
        <v>9</v>
      </c>
      <c r="L152" s="343">
        <v>100</v>
      </c>
      <c r="M152" s="344">
        <f t="shared" ref="M152:M154" si="157">(K152*N152)-L152</f>
        <v>2150</v>
      </c>
      <c r="N152" s="330">
        <v>250</v>
      </c>
      <c r="O152" s="345" t="s">
        <v>587</v>
      </c>
      <c r="P152" s="355">
        <v>44672</v>
      </c>
      <c r="Q152" s="249"/>
      <c r="R152" s="250" t="s">
        <v>588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391">
        <v>30</v>
      </c>
      <c r="B153" s="401">
        <v>44672</v>
      </c>
      <c r="C153" s="393"/>
      <c r="D153" s="394" t="s">
        <v>1053</v>
      </c>
      <c r="E153" s="391" t="s">
        <v>589</v>
      </c>
      <c r="F153" s="391">
        <v>46.5</v>
      </c>
      <c r="G153" s="391">
        <v>10</v>
      </c>
      <c r="H153" s="395">
        <v>10</v>
      </c>
      <c r="I153" s="396" t="s">
        <v>1032</v>
      </c>
      <c r="J153" s="397" t="s">
        <v>1055</v>
      </c>
      <c r="K153" s="398">
        <f t="shared" si="156"/>
        <v>-36.5</v>
      </c>
      <c r="L153" s="399">
        <v>100</v>
      </c>
      <c r="M153" s="400">
        <f t="shared" si="157"/>
        <v>-1925</v>
      </c>
      <c r="N153" s="398">
        <v>50</v>
      </c>
      <c r="O153" s="419" t="s">
        <v>599</v>
      </c>
      <c r="P153" s="401">
        <v>44672</v>
      </c>
      <c r="Q153" s="249"/>
      <c r="R153" s="250" t="s">
        <v>588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451">
        <v>31</v>
      </c>
      <c r="B154" s="429">
        <v>44672</v>
      </c>
      <c r="C154" s="452"/>
      <c r="D154" s="453" t="s">
        <v>1054</v>
      </c>
      <c r="E154" s="451" t="s">
        <v>589</v>
      </c>
      <c r="F154" s="451">
        <v>17</v>
      </c>
      <c r="G154" s="451"/>
      <c r="H154" s="454">
        <v>19</v>
      </c>
      <c r="I154" s="455" t="s">
        <v>993</v>
      </c>
      <c r="J154" s="433" t="s">
        <v>1056</v>
      </c>
      <c r="K154" s="432">
        <f t="shared" si="156"/>
        <v>2</v>
      </c>
      <c r="L154" s="434">
        <v>100</v>
      </c>
      <c r="M154" s="435">
        <f t="shared" si="157"/>
        <v>0</v>
      </c>
      <c r="N154" s="432">
        <v>50</v>
      </c>
      <c r="O154" s="436" t="s">
        <v>709</v>
      </c>
      <c r="P154" s="429">
        <v>44672</v>
      </c>
      <c r="Q154" s="249"/>
      <c r="R154" s="250" t="s">
        <v>588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391">
        <v>32</v>
      </c>
      <c r="B155" s="401">
        <v>44673</v>
      </c>
      <c r="C155" s="393"/>
      <c r="D155" s="394" t="s">
        <v>1066</v>
      </c>
      <c r="E155" s="391" t="s">
        <v>589</v>
      </c>
      <c r="F155" s="391">
        <v>10</v>
      </c>
      <c r="G155" s="391">
        <v>5.5</v>
      </c>
      <c r="H155" s="395">
        <v>5.5</v>
      </c>
      <c r="I155" s="396" t="s">
        <v>1067</v>
      </c>
      <c r="J155" s="397" t="s">
        <v>1079</v>
      </c>
      <c r="K155" s="398">
        <f t="shared" ref="K155:K157" si="158">H155-F155</f>
        <v>-4.5</v>
      </c>
      <c r="L155" s="399">
        <v>100</v>
      </c>
      <c r="M155" s="400">
        <f t="shared" ref="M155:M157" si="159">(K155*N155)-L155</f>
        <v>-4600</v>
      </c>
      <c r="N155" s="398">
        <v>1000</v>
      </c>
      <c r="O155" s="419" t="s">
        <v>599</v>
      </c>
      <c r="P155" s="401">
        <v>44672</v>
      </c>
      <c r="Q155" s="249"/>
      <c r="R155" s="250" t="s">
        <v>588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391">
        <v>33</v>
      </c>
      <c r="B156" s="401">
        <v>44673</v>
      </c>
      <c r="C156" s="393"/>
      <c r="D156" s="394" t="s">
        <v>1068</v>
      </c>
      <c r="E156" s="391" t="s">
        <v>589</v>
      </c>
      <c r="F156" s="391">
        <v>77.5</v>
      </c>
      <c r="G156" s="391">
        <v>38</v>
      </c>
      <c r="H156" s="395">
        <v>38</v>
      </c>
      <c r="I156" s="396" t="s">
        <v>1069</v>
      </c>
      <c r="J156" s="397" t="s">
        <v>1080</v>
      </c>
      <c r="K156" s="398">
        <f t="shared" si="158"/>
        <v>-39.5</v>
      </c>
      <c r="L156" s="399">
        <v>100</v>
      </c>
      <c r="M156" s="400">
        <f t="shared" si="159"/>
        <v>-2075</v>
      </c>
      <c r="N156" s="398">
        <v>50</v>
      </c>
      <c r="O156" s="419" t="s">
        <v>599</v>
      </c>
      <c r="P156" s="401">
        <v>44672</v>
      </c>
      <c r="Q156" s="249"/>
      <c r="R156" s="250" t="s">
        <v>588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391">
        <v>34</v>
      </c>
      <c r="B157" s="401">
        <v>44673</v>
      </c>
      <c r="C157" s="393"/>
      <c r="D157" s="394" t="s">
        <v>1071</v>
      </c>
      <c r="E157" s="391" t="s">
        <v>589</v>
      </c>
      <c r="F157" s="391">
        <v>385</v>
      </c>
      <c r="G157" s="391">
        <v>270</v>
      </c>
      <c r="H157" s="395">
        <v>270</v>
      </c>
      <c r="I157" s="396" t="s">
        <v>1070</v>
      </c>
      <c r="J157" s="397" t="s">
        <v>1081</v>
      </c>
      <c r="K157" s="398">
        <f t="shared" si="158"/>
        <v>-115</v>
      </c>
      <c r="L157" s="399">
        <v>100</v>
      </c>
      <c r="M157" s="400">
        <f t="shared" si="159"/>
        <v>-2975</v>
      </c>
      <c r="N157" s="398">
        <v>25</v>
      </c>
      <c r="O157" s="419" t="s">
        <v>599</v>
      </c>
      <c r="P157" s="401">
        <v>44672</v>
      </c>
      <c r="Q157" s="249"/>
      <c r="R157" s="250" t="s">
        <v>933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391">
        <v>35</v>
      </c>
      <c r="B158" s="401">
        <v>44676</v>
      </c>
      <c r="C158" s="393"/>
      <c r="D158" s="394" t="s">
        <v>1082</v>
      </c>
      <c r="E158" s="391" t="s">
        <v>589</v>
      </c>
      <c r="F158" s="391">
        <v>7.5</v>
      </c>
      <c r="G158" s="391">
        <v>2.5</v>
      </c>
      <c r="H158" s="395">
        <v>2.5</v>
      </c>
      <c r="I158" s="396" t="s">
        <v>1083</v>
      </c>
      <c r="J158" s="397" t="s">
        <v>1100</v>
      </c>
      <c r="K158" s="398">
        <f t="shared" ref="K158" si="160">H158-F158</f>
        <v>-5</v>
      </c>
      <c r="L158" s="399">
        <v>100</v>
      </c>
      <c r="M158" s="400">
        <f t="shared" ref="M158" si="161">(K158*N158)-L158</f>
        <v>-3225</v>
      </c>
      <c r="N158" s="398">
        <v>625</v>
      </c>
      <c r="O158" s="419" t="s">
        <v>599</v>
      </c>
      <c r="P158" s="401">
        <v>44672</v>
      </c>
      <c r="Q158" s="249"/>
      <c r="R158" s="250" t="s">
        <v>588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385">
        <v>36</v>
      </c>
      <c r="B159" s="355">
        <v>44677</v>
      </c>
      <c r="C159" s="387"/>
      <c r="D159" s="388" t="s">
        <v>1096</v>
      </c>
      <c r="E159" s="385" t="s">
        <v>589</v>
      </c>
      <c r="F159" s="385">
        <v>77.5</v>
      </c>
      <c r="G159" s="385">
        <v>35</v>
      </c>
      <c r="H159" s="389">
        <v>108</v>
      </c>
      <c r="I159" s="390" t="s">
        <v>1069</v>
      </c>
      <c r="J159" s="342" t="s">
        <v>1097</v>
      </c>
      <c r="K159" s="330">
        <f t="shared" ref="K159" si="162">H159-F159</f>
        <v>30.5</v>
      </c>
      <c r="L159" s="343">
        <v>100</v>
      </c>
      <c r="M159" s="344">
        <f t="shared" ref="M159" si="163">(K159*N159)-L159</f>
        <v>1425</v>
      </c>
      <c r="N159" s="330">
        <v>50</v>
      </c>
      <c r="O159" s="345" t="s">
        <v>587</v>
      </c>
      <c r="P159" s="355">
        <v>44677</v>
      </c>
      <c r="Q159" s="249"/>
      <c r="R159" s="250" t="s">
        <v>933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385">
        <v>37</v>
      </c>
      <c r="B160" s="355">
        <v>44678</v>
      </c>
      <c r="C160" s="387"/>
      <c r="D160" s="388" t="s">
        <v>1101</v>
      </c>
      <c r="E160" s="385" t="s">
        <v>589</v>
      </c>
      <c r="F160" s="385">
        <v>195</v>
      </c>
      <c r="G160" s="385">
        <v>95</v>
      </c>
      <c r="H160" s="389">
        <v>252.5</v>
      </c>
      <c r="I160" s="390" t="s">
        <v>1102</v>
      </c>
      <c r="J160" s="342" t="s">
        <v>1103</v>
      </c>
      <c r="K160" s="330">
        <f t="shared" ref="K160:K163" si="164">H160-F160</f>
        <v>57.5</v>
      </c>
      <c r="L160" s="343">
        <v>100</v>
      </c>
      <c r="M160" s="344">
        <f t="shared" ref="M160:M163" si="165">(K160*N160)-L160</f>
        <v>1337.5</v>
      </c>
      <c r="N160" s="330">
        <v>25</v>
      </c>
      <c r="O160" s="345" t="s">
        <v>587</v>
      </c>
      <c r="P160" s="355">
        <v>44678</v>
      </c>
      <c r="Q160" s="249"/>
      <c r="R160" s="250" t="s">
        <v>933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385">
        <v>38</v>
      </c>
      <c r="B161" s="355">
        <v>44678</v>
      </c>
      <c r="C161" s="387"/>
      <c r="D161" s="388" t="s">
        <v>1101</v>
      </c>
      <c r="E161" s="385" t="s">
        <v>589</v>
      </c>
      <c r="F161" s="385">
        <v>195</v>
      </c>
      <c r="G161" s="385">
        <v>95</v>
      </c>
      <c r="H161" s="389">
        <v>285</v>
      </c>
      <c r="I161" s="390" t="s">
        <v>1102</v>
      </c>
      <c r="J161" s="342" t="s">
        <v>1104</v>
      </c>
      <c r="K161" s="330">
        <f t="shared" si="164"/>
        <v>90</v>
      </c>
      <c r="L161" s="343">
        <v>100</v>
      </c>
      <c r="M161" s="344">
        <f t="shared" si="165"/>
        <v>2150</v>
      </c>
      <c r="N161" s="330">
        <v>25</v>
      </c>
      <c r="O161" s="345" t="s">
        <v>587</v>
      </c>
      <c r="P161" s="355">
        <v>44678</v>
      </c>
      <c r="Q161" s="249"/>
      <c r="R161" s="250" t="s">
        <v>933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391">
        <v>39</v>
      </c>
      <c r="B162" s="401">
        <v>44679</v>
      </c>
      <c r="C162" s="393"/>
      <c r="D162" s="394" t="s">
        <v>1096</v>
      </c>
      <c r="E162" s="391" t="s">
        <v>589</v>
      </c>
      <c r="F162" s="391">
        <v>25.5</v>
      </c>
      <c r="G162" s="391">
        <v>0</v>
      </c>
      <c r="H162" s="395">
        <v>0</v>
      </c>
      <c r="I162" s="396" t="s">
        <v>1125</v>
      </c>
      <c r="J162" s="397" t="s">
        <v>1128</v>
      </c>
      <c r="K162" s="398">
        <f t="shared" si="164"/>
        <v>-25.5</v>
      </c>
      <c r="L162" s="399">
        <v>100</v>
      </c>
      <c r="M162" s="400">
        <f t="shared" si="165"/>
        <v>-1375</v>
      </c>
      <c r="N162" s="398">
        <v>50</v>
      </c>
      <c r="O162" s="419" t="s">
        <v>599</v>
      </c>
      <c r="P162" s="401">
        <v>44679</v>
      </c>
      <c r="Q162" s="249"/>
      <c r="R162" s="250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91">
        <v>40</v>
      </c>
      <c r="B163" s="401">
        <v>44679</v>
      </c>
      <c r="C163" s="393"/>
      <c r="D163" s="394" t="s">
        <v>1126</v>
      </c>
      <c r="E163" s="391" t="s">
        <v>589</v>
      </c>
      <c r="F163" s="391">
        <v>105</v>
      </c>
      <c r="G163" s="391">
        <v>0</v>
      </c>
      <c r="H163" s="395">
        <v>0</v>
      </c>
      <c r="I163" s="396" t="s">
        <v>1127</v>
      </c>
      <c r="J163" s="397" t="s">
        <v>1023</v>
      </c>
      <c r="K163" s="398">
        <f t="shared" si="164"/>
        <v>-105</v>
      </c>
      <c r="L163" s="399">
        <v>100</v>
      </c>
      <c r="M163" s="400">
        <f t="shared" si="165"/>
        <v>-2725</v>
      </c>
      <c r="N163" s="398">
        <v>25</v>
      </c>
      <c r="O163" s="419" t="s">
        <v>599</v>
      </c>
      <c r="P163" s="401">
        <v>44679</v>
      </c>
      <c r="Q163" s="249"/>
      <c r="R163" s="250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301" customFormat="1" ht="12.75" customHeight="1">
      <c r="A164" s="383"/>
      <c r="B164" s="383"/>
      <c r="C164" s="383"/>
      <c r="D164" s="383"/>
      <c r="E164" s="383"/>
      <c r="F164" s="378"/>
      <c r="G164" s="383"/>
      <c r="H164" s="383"/>
      <c r="I164" s="383"/>
      <c r="J164" s="383"/>
      <c r="K164" s="379"/>
      <c r="L164" s="380"/>
      <c r="M164" s="381"/>
      <c r="N164" s="379"/>
      <c r="O164" s="382"/>
      <c r="P164" s="384"/>
      <c r="Q164" s="298"/>
      <c r="R164" s="299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300"/>
      <c r="AG164" s="300"/>
      <c r="AH164" s="300"/>
      <c r="AI164" s="300"/>
      <c r="AJ164" s="300"/>
      <c r="AK164" s="300"/>
      <c r="AL164" s="300"/>
    </row>
    <row r="165" spans="1:38" ht="14.25" customHeight="1">
      <c r="A165" s="151"/>
      <c r="B165" s="156"/>
      <c r="C165" s="156"/>
      <c r="D165" s="157"/>
      <c r="E165" s="151"/>
      <c r="F165" s="158"/>
      <c r="G165" s="151"/>
      <c r="H165" s="151"/>
      <c r="I165" s="151"/>
      <c r="J165" s="156"/>
      <c r="K165" s="159"/>
      <c r="L165" s="151"/>
      <c r="M165" s="151"/>
      <c r="N165" s="151"/>
      <c r="O165" s="160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>
      <c r="A166" s="94" t="s">
        <v>611</v>
      </c>
      <c r="B166" s="161"/>
      <c r="C166" s="161"/>
      <c r="D166" s="162"/>
      <c r="E166" s="135"/>
      <c r="F166" s="6"/>
      <c r="G166" s="6"/>
      <c r="H166" s="136"/>
      <c r="I166" s="163"/>
      <c r="J166" s="1"/>
      <c r="K166" s="6"/>
      <c r="L166" s="6"/>
      <c r="M166" s="6"/>
      <c r="N166" s="1"/>
      <c r="O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38" ht="38.25" customHeight="1">
      <c r="A167" s="95" t="s">
        <v>16</v>
      </c>
      <c r="B167" s="96" t="s">
        <v>564</v>
      </c>
      <c r="C167" s="96"/>
      <c r="D167" s="97" t="s">
        <v>575</v>
      </c>
      <c r="E167" s="96" t="s">
        <v>576</v>
      </c>
      <c r="F167" s="96" t="s">
        <v>577</v>
      </c>
      <c r="G167" s="96" t="s">
        <v>578</v>
      </c>
      <c r="H167" s="96" t="s">
        <v>579</v>
      </c>
      <c r="I167" s="96" t="s">
        <v>580</v>
      </c>
      <c r="J167" s="95" t="s">
        <v>581</v>
      </c>
      <c r="K167" s="139" t="s">
        <v>598</v>
      </c>
      <c r="L167" s="140" t="s">
        <v>583</v>
      </c>
      <c r="M167" s="98" t="s">
        <v>584</v>
      </c>
      <c r="N167" s="96" t="s">
        <v>585</v>
      </c>
      <c r="O167" s="97" t="s">
        <v>586</v>
      </c>
      <c r="P167" s="96" t="s">
        <v>818</v>
      </c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38" s="247" customFormat="1" ht="14.25" customHeight="1">
      <c r="A168" s="271">
        <v>1</v>
      </c>
      <c r="B168" s="272">
        <v>44488</v>
      </c>
      <c r="C168" s="273"/>
      <c r="D168" s="274" t="s">
        <v>137</v>
      </c>
      <c r="E168" s="275" t="s">
        <v>869</v>
      </c>
      <c r="F168" s="276">
        <v>235.25</v>
      </c>
      <c r="G168" s="276">
        <v>198</v>
      </c>
      <c r="H168" s="275"/>
      <c r="I168" s="277" t="s">
        <v>823</v>
      </c>
      <c r="J168" s="278" t="s">
        <v>590</v>
      </c>
      <c r="K168" s="278"/>
      <c r="L168" s="279"/>
      <c r="M168" s="280"/>
      <c r="N168" s="278"/>
      <c r="O168" s="281"/>
      <c r="P168" s="278"/>
      <c r="Q168" s="246"/>
      <c r="R168" s="1" t="s">
        <v>588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404">
        <v>2</v>
      </c>
      <c r="B169" s="405">
        <v>44651</v>
      </c>
      <c r="C169" s="406"/>
      <c r="D169" s="407" t="s">
        <v>437</v>
      </c>
      <c r="E169" s="408" t="s">
        <v>589</v>
      </c>
      <c r="F169" s="408">
        <v>379</v>
      </c>
      <c r="G169" s="408">
        <v>348</v>
      </c>
      <c r="H169" s="408">
        <v>406</v>
      </c>
      <c r="I169" s="408" t="s">
        <v>881</v>
      </c>
      <c r="J169" s="370" t="s">
        <v>936</v>
      </c>
      <c r="K169" s="370">
        <f t="shared" ref="K169" si="166">H169-F169</f>
        <v>27</v>
      </c>
      <c r="L169" s="371">
        <f t="shared" ref="L169" si="167">(F169*-0.7)/100</f>
        <v>-2.653</v>
      </c>
      <c r="M169" s="372">
        <f t="shared" ref="M169" si="168">(K169+L169)/F169</f>
        <v>6.4240105540897097E-2</v>
      </c>
      <c r="N169" s="370" t="s">
        <v>587</v>
      </c>
      <c r="O169" s="373">
        <v>44657</v>
      </c>
      <c r="P169" s="370">
        <f>VLOOKUP(D169,'MidCap Intra'!B86:C640,2,0)</f>
        <v>397.35</v>
      </c>
      <c r="Q169" s="246"/>
      <c r="R169" s="246" t="s">
        <v>588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409">
        <v>3</v>
      </c>
      <c r="B170" s="410">
        <v>44658</v>
      </c>
      <c r="C170" s="411"/>
      <c r="D170" s="274" t="s">
        <v>415</v>
      </c>
      <c r="E170" s="412" t="s">
        <v>589</v>
      </c>
      <c r="F170" s="412" t="s">
        <v>941</v>
      </c>
      <c r="G170" s="412">
        <v>398</v>
      </c>
      <c r="H170" s="412"/>
      <c r="I170" s="412" t="s">
        <v>942</v>
      </c>
      <c r="J170" s="278" t="s">
        <v>590</v>
      </c>
      <c r="K170" s="278"/>
      <c r="L170" s="279"/>
      <c r="M170" s="280"/>
      <c r="N170" s="278"/>
      <c r="O170" s="281"/>
      <c r="P170" s="278"/>
      <c r="Q170" s="246"/>
      <c r="R170" s="246" t="s">
        <v>588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ht="14.25" customHeight="1">
      <c r="A171" s="164"/>
      <c r="B171" s="141"/>
      <c r="C171" s="165"/>
      <c r="D171" s="100"/>
      <c r="E171" s="166"/>
      <c r="F171" s="166"/>
      <c r="G171" s="166"/>
      <c r="H171" s="166"/>
      <c r="I171" s="166"/>
      <c r="J171" s="166"/>
      <c r="K171" s="167"/>
      <c r="L171" s="168"/>
      <c r="M171" s="166"/>
      <c r="N171" s="169"/>
      <c r="O171" s="170"/>
      <c r="P171" s="170"/>
      <c r="R171" s="6"/>
      <c r="S171" s="41"/>
      <c r="T171" s="1"/>
      <c r="U171" s="1"/>
      <c r="V171" s="1"/>
      <c r="W171" s="1"/>
      <c r="X171" s="1"/>
      <c r="Y171" s="1"/>
      <c r="Z171" s="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</row>
    <row r="172" spans="1:38" ht="12.75" customHeight="1">
      <c r="A172" s="119" t="s">
        <v>591</v>
      </c>
      <c r="B172" s="119"/>
      <c r="C172" s="119"/>
      <c r="D172" s="119"/>
      <c r="E172" s="41"/>
      <c r="F172" s="127" t="s">
        <v>593</v>
      </c>
      <c r="G172" s="56"/>
      <c r="H172" s="56"/>
      <c r="I172" s="56"/>
      <c r="J172" s="6"/>
      <c r="K172" s="145"/>
      <c r="L172" s="146"/>
      <c r="M172" s="6"/>
      <c r="N172" s="109"/>
      <c r="O172" s="171"/>
      <c r="P172" s="1"/>
      <c r="Q172" s="1"/>
      <c r="R172" s="6"/>
      <c r="S172" s="1"/>
      <c r="T172" s="1"/>
      <c r="U172" s="1"/>
      <c r="V172" s="1"/>
      <c r="W172" s="1"/>
      <c r="X172" s="1"/>
      <c r="Y172" s="1"/>
    </row>
    <row r="173" spans="1:38" ht="12.75" customHeight="1">
      <c r="A173" s="126" t="s">
        <v>592</v>
      </c>
      <c r="B173" s="119"/>
      <c r="C173" s="119"/>
      <c r="D173" s="119"/>
      <c r="E173" s="6"/>
      <c r="F173" s="127" t="s">
        <v>595</v>
      </c>
      <c r="G173" s="6"/>
      <c r="H173" s="6" t="s">
        <v>814</v>
      </c>
      <c r="I173" s="6"/>
      <c r="J173" s="1"/>
      <c r="K173" s="6"/>
      <c r="L173" s="6"/>
      <c r="M173" s="6"/>
      <c r="N173" s="1"/>
      <c r="O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26"/>
      <c r="B174" s="119"/>
      <c r="C174" s="119"/>
      <c r="D174" s="119"/>
      <c r="E174" s="6"/>
      <c r="F174" s="127"/>
      <c r="G174" s="6"/>
      <c r="H174" s="6"/>
      <c r="I174" s="6"/>
      <c r="J174" s="1"/>
      <c r="K174" s="6"/>
      <c r="L174" s="6"/>
      <c r="M174" s="6"/>
      <c r="N174" s="1"/>
      <c r="O174" s="1"/>
      <c r="Q174" s="1"/>
      <c r="R174" s="5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"/>
      <c r="B175" s="134" t="s">
        <v>612</v>
      </c>
      <c r="C175" s="134"/>
      <c r="D175" s="134"/>
      <c r="E175" s="134"/>
      <c r="F175" s="135"/>
      <c r="G175" s="6"/>
      <c r="H175" s="6"/>
      <c r="I175" s="136"/>
      <c r="J175" s="137"/>
      <c r="K175" s="138"/>
      <c r="L175" s="137"/>
      <c r="M175" s="6"/>
      <c r="N175" s="1"/>
      <c r="O175" s="1"/>
      <c r="Q175" s="1"/>
      <c r="R175" s="56"/>
      <c r="S175" s="1"/>
      <c r="T175" s="1"/>
      <c r="U175" s="1"/>
      <c r="V175" s="1"/>
      <c r="W175" s="1"/>
      <c r="X175" s="1"/>
      <c r="Y175" s="1"/>
      <c r="Z175" s="1"/>
    </row>
    <row r="176" spans="1:38" ht="38.25" customHeight="1">
      <c r="A176" s="95" t="s">
        <v>16</v>
      </c>
      <c r="B176" s="96" t="s">
        <v>564</v>
      </c>
      <c r="C176" s="96"/>
      <c r="D176" s="97" t="s">
        <v>575</v>
      </c>
      <c r="E176" s="96" t="s">
        <v>576</v>
      </c>
      <c r="F176" s="96" t="s">
        <v>577</v>
      </c>
      <c r="G176" s="96" t="s">
        <v>597</v>
      </c>
      <c r="H176" s="96" t="s">
        <v>579</v>
      </c>
      <c r="I176" s="96" t="s">
        <v>580</v>
      </c>
      <c r="J176" s="172" t="s">
        <v>581</v>
      </c>
      <c r="K176" s="139" t="s">
        <v>598</v>
      </c>
      <c r="L176" s="149" t="s">
        <v>606</v>
      </c>
      <c r="M176" s="96" t="s">
        <v>607</v>
      </c>
      <c r="N176" s="140" t="s">
        <v>583</v>
      </c>
      <c r="O176" s="98" t="s">
        <v>584</v>
      </c>
      <c r="P176" s="96" t="s">
        <v>585</v>
      </c>
      <c r="Q176" s="97" t="s">
        <v>586</v>
      </c>
      <c r="R176" s="56"/>
      <c r="S176" s="1"/>
      <c r="T176" s="1"/>
      <c r="U176" s="1"/>
      <c r="V176" s="1"/>
      <c r="W176" s="1"/>
      <c r="X176" s="1"/>
      <c r="Y176" s="1"/>
      <c r="Z176" s="1"/>
    </row>
    <row r="177" spans="1:38" ht="14.25" customHeight="1">
      <c r="A177" s="101"/>
      <c r="B177" s="102"/>
      <c r="C177" s="173"/>
      <c r="D177" s="103"/>
      <c r="E177" s="104"/>
      <c r="F177" s="174"/>
      <c r="G177" s="101"/>
      <c r="H177" s="104"/>
      <c r="I177" s="105"/>
      <c r="J177" s="175"/>
      <c r="K177" s="175"/>
      <c r="L177" s="176"/>
      <c r="M177" s="99"/>
      <c r="N177" s="176"/>
      <c r="O177" s="177"/>
      <c r="P177" s="178"/>
      <c r="Q177" s="179"/>
      <c r="R177" s="144"/>
      <c r="S177" s="113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38" ht="14.25" customHeight="1">
      <c r="A178" s="101"/>
      <c r="B178" s="102"/>
      <c r="C178" s="173"/>
      <c r="D178" s="103"/>
      <c r="E178" s="104"/>
      <c r="F178" s="174"/>
      <c r="G178" s="101"/>
      <c r="H178" s="104"/>
      <c r="I178" s="105"/>
      <c r="J178" s="175"/>
      <c r="K178" s="175"/>
      <c r="L178" s="176"/>
      <c r="M178" s="99"/>
      <c r="N178" s="176"/>
      <c r="O178" s="177"/>
      <c r="P178" s="178"/>
      <c r="Q178" s="179"/>
      <c r="R178" s="144"/>
      <c r="S178" s="113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01"/>
      <c r="B180" s="102"/>
      <c r="C180" s="173"/>
      <c r="D180" s="103"/>
      <c r="E180" s="104"/>
      <c r="F180" s="175"/>
      <c r="G180" s="101"/>
      <c r="H180" s="104"/>
      <c r="I180" s="105"/>
      <c r="J180" s="175"/>
      <c r="K180" s="175"/>
      <c r="L180" s="176"/>
      <c r="M180" s="99"/>
      <c r="N180" s="176"/>
      <c r="O180" s="177"/>
      <c r="P180" s="178"/>
      <c r="Q180" s="179"/>
      <c r="R180" s="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01"/>
      <c r="B181" s="102"/>
      <c r="C181" s="173"/>
      <c r="D181" s="103"/>
      <c r="E181" s="104"/>
      <c r="F181" s="175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01"/>
      <c r="B182" s="102"/>
      <c r="C182" s="173"/>
      <c r="D182" s="103"/>
      <c r="E182" s="104"/>
      <c r="F182" s="174"/>
      <c r="G182" s="101"/>
      <c r="H182" s="104"/>
      <c r="I182" s="105"/>
      <c r="J182" s="175"/>
      <c r="K182" s="175"/>
      <c r="L182" s="176"/>
      <c r="M182" s="99"/>
      <c r="N182" s="176"/>
      <c r="O182" s="177"/>
      <c r="P182" s="178"/>
      <c r="Q182" s="179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01"/>
      <c r="B183" s="102"/>
      <c r="C183" s="173"/>
      <c r="D183" s="103"/>
      <c r="E183" s="104"/>
      <c r="F183" s="174"/>
      <c r="G183" s="101"/>
      <c r="H183" s="104"/>
      <c r="I183" s="105"/>
      <c r="J183" s="175"/>
      <c r="K183" s="175"/>
      <c r="L183" s="175"/>
      <c r="M183" s="175"/>
      <c r="N183" s="176"/>
      <c r="O183" s="180"/>
      <c r="P183" s="178"/>
      <c r="Q183" s="179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01"/>
      <c r="B184" s="102"/>
      <c r="C184" s="173"/>
      <c r="D184" s="103"/>
      <c r="E184" s="104"/>
      <c r="F184" s="175"/>
      <c r="G184" s="101"/>
      <c r="H184" s="104"/>
      <c r="I184" s="105"/>
      <c r="J184" s="175"/>
      <c r="K184" s="175"/>
      <c r="L184" s="176"/>
      <c r="M184" s="99"/>
      <c r="N184" s="176"/>
      <c r="O184" s="177"/>
      <c r="P184" s="178"/>
      <c r="Q184" s="179"/>
      <c r="R184" s="144"/>
      <c r="S184" s="113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01"/>
      <c r="B185" s="102"/>
      <c r="C185" s="173"/>
      <c r="D185" s="103"/>
      <c r="E185" s="104"/>
      <c r="F185" s="174"/>
      <c r="G185" s="101"/>
      <c r="H185" s="104"/>
      <c r="I185" s="105"/>
      <c r="J185" s="181"/>
      <c r="K185" s="181"/>
      <c r="L185" s="181"/>
      <c r="M185" s="181"/>
      <c r="N185" s="182"/>
      <c r="O185" s="177"/>
      <c r="P185" s="106"/>
      <c r="Q185" s="179"/>
      <c r="R185" s="144"/>
      <c r="S185" s="11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>
      <c r="A186" s="126"/>
      <c r="B186" s="119"/>
      <c r="C186" s="119"/>
      <c r="D186" s="119"/>
      <c r="E186" s="6"/>
      <c r="F186" s="127"/>
      <c r="G186" s="6"/>
      <c r="H186" s="6"/>
      <c r="I186" s="6"/>
      <c r="J186" s="1"/>
      <c r="K186" s="6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126"/>
      <c r="B187" s="119"/>
      <c r="C187" s="119"/>
      <c r="D187" s="119"/>
      <c r="E187" s="6"/>
      <c r="F187" s="127"/>
      <c r="G187" s="56"/>
      <c r="H187" s="41"/>
      <c r="I187" s="56"/>
      <c r="J187" s="6"/>
      <c r="K187" s="145"/>
      <c r="L187" s="146"/>
      <c r="M187" s="6"/>
      <c r="N187" s="109"/>
      <c r="O187" s="147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56"/>
      <c r="B188" s="108"/>
      <c r="C188" s="108"/>
      <c r="D188" s="41"/>
      <c r="E188" s="56"/>
      <c r="F188" s="56"/>
      <c r="G188" s="56"/>
      <c r="H188" s="41"/>
      <c r="I188" s="56"/>
      <c r="J188" s="6"/>
      <c r="K188" s="145"/>
      <c r="L188" s="146"/>
      <c r="M188" s="6"/>
      <c r="N188" s="109"/>
      <c r="O188" s="147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41"/>
      <c r="B189" s="183" t="s">
        <v>613</v>
      </c>
      <c r="C189" s="183"/>
      <c r="D189" s="183"/>
      <c r="E189" s="183"/>
      <c r="F189" s="6"/>
      <c r="G189" s="6"/>
      <c r="H189" s="137"/>
      <c r="I189" s="6"/>
      <c r="J189" s="137"/>
      <c r="K189" s="138"/>
      <c r="L189" s="6"/>
      <c r="M189" s="6"/>
      <c r="N189" s="1"/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38.25" customHeight="1">
      <c r="A190" s="95" t="s">
        <v>16</v>
      </c>
      <c r="B190" s="96" t="s">
        <v>564</v>
      </c>
      <c r="C190" s="96"/>
      <c r="D190" s="97" t="s">
        <v>575</v>
      </c>
      <c r="E190" s="96" t="s">
        <v>576</v>
      </c>
      <c r="F190" s="96" t="s">
        <v>577</v>
      </c>
      <c r="G190" s="96" t="s">
        <v>614</v>
      </c>
      <c r="H190" s="96" t="s">
        <v>615</v>
      </c>
      <c r="I190" s="96" t="s">
        <v>580</v>
      </c>
      <c r="J190" s="184" t="s">
        <v>581</v>
      </c>
      <c r="K190" s="96" t="s">
        <v>582</v>
      </c>
      <c r="L190" s="96" t="s">
        <v>616</v>
      </c>
      <c r="M190" s="96" t="s">
        <v>585</v>
      </c>
      <c r="N190" s="97" t="s">
        <v>586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1</v>
      </c>
      <c r="B191" s="186">
        <v>41579</v>
      </c>
      <c r="C191" s="186"/>
      <c r="D191" s="187" t="s">
        <v>617</v>
      </c>
      <c r="E191" s="188" t="s">
        <v>618</v>
      </c>
      <c r="F191" s="189">
        <v>82</v>
      </c>
      <c r="G191" s="188" t="s">
        <v>619</v>
      </c>
      <c r="H191" s="188">
        <v>100</v>
      </c>
      <c r="I191" s="190">
        <v>100</v>
      </c>
      <c r="J191" s="191" t="s">
        <v>620</v>
      </c>
      <c r="K191" s="192">
        <f t="shared" ref="K191:K243" si="169">H191-F191</f>
        <v>18</v>
      </c>
      <c r="L191" s="193">
        <f t="shared" ref="L191:L243" si="170">K191/F191</f>
        <v>0.21951219512195122</v>
      </c>
      <c r="M191" s="188" t="s">
        <v>587</v>
      </c>
      <c r="N191" s="194">
        <v>42657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2</v>
      </c>
      <c r="B192" s="186">
        <v>41794</v>
      </c>
      <c r="C192" s="186"/>
      <c r="D192" s="187" t="s">
        <v>621</v>
      </c>
      <c r="E192" s="188" t="s">
        <v>589</v>
      </c>
      <c r="F192" s="189">
        <v>257</v>
      </c>
      <c r="G192" s="188" t="s">
        <v>619</v>
      </c>
      <c r="H192" s="188">
        <v>300</v>
      </c>
      <c r="I192" s="190">
        <v>300</v>
      </c>
      <c r="J192" s="191" t="s">
        <v>620</v>
      </c>
      <c r="K192" s="192">
        <f t="shared" si="169"/>
        <v>43</v>
      </c>
      <c r="L192" s="193">
        <f t="shared" si="170"/>
        <v>0.16731517509727625</v>
      </c>
      <c r="M192" s="188" t="s">
        <v>587</v>
      </c>
      <c r="N192" s="194">
        <v>41822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3</v>
      </c>
      <c r="B193" s="186">
        <v>41828</v>
      </c>
      <c r="C193" s="186"/>
      <c r="D193" s="187" t="s">
        <v>622</v>
      </c>
      <c r="E193" s="188" t="s">
        <v>589</v>
      </c>
      <c r="F193" s="189">
        <v>393</v>
      </c>
      <c r="G193" s="188" t="s">
        <v>619</v>
      </c>
      <c r="H193" s="188">
        <v>468</v>
      </c>
      <c r="I193" s="190">
        <v>468</v>
      </c>
      <c r="J193" s="191" t="s">
        <v>620</v>
      </c>
      <c r="K193" s="192">
        <f t="shared" si="169"/>
        <v>75</v>
      </c>
      <c r="L193" s="193">
        <f t="shared" si="170"/>
        <v>0.19083969465648856</v>
      </c>
      <c r="M193" s="188" t="s">
        <v>587</v>
      </c>
      <c r="N193" s="194">
        <v>41863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</v>
      </c>
      <c r="B194" s="186">
        <v>41857</v>
      </c>
      <c r="C194" s="186"/>
      <c r="D194" s="187" t="s">
        <v>623</v>
      </c>
      <c r="E194" s="188" t="s">
        <v>589</v>
      </c>
      <c r="F194" s="189">
        <v>205</v>
      </c>
      <c r="G194" s="188" t="s">
        <v>619</v>
      </c>
      <c r="H194" s="188">
        <v>275</v>
      </c>
      <c r="I194" s="190">
        <v>250</v>
      </c>
      <c r="J194" s="191" t="s">
        <v>620</v>
      </c>
      <c r="K194" s="192">
        <f t="shared" si="169"/>
        <v>70</v>
      </c>
      <c r="L194" s="193">
        <f t="shared" si="170"/>
        <v>0.34146341463414637</v>
      </c>
      <c r="M194" s="188" t="s">
        <v>587</v>
      </c>
      <c r="N194" s="194">
        <v>41962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</v>
      </c>
      <c r="B195" s="186">
        <v>41886</v>
      </c>
      <c r="C195" s="186"/>
      <c r="D195" s="187" t="s">
        <v>624</v>
      </c>
      <c r="E195" s="188" t="s">
        <v>589</v>
      </c>
      <c r="F195" s="189">
        <v>162</v>
      </c>
      <c r="G195" s="188" t="s">
        <v>619</v>
      </c>
      <c r="H195" s="188">
        <v>190</v>
      </c>
      <c r="I195" s="190">
        <v>190</v>
      </c>
      <c r="J195" s="191" t="s">
        <v>620</v>
      </c>
      <c r="K195" s="192">
        <f t="shared" si="169"/>
        <v>28</v>
      </c>
      <c r="L195" s="193">
        <f t="shared" si="170"/>
        <v>0.1728395061728395</v>
      </c>
      <c r="M195" s="188" t="s">
        <v>587</v>
      </c>
      <c r="N195" s="194">
        <v>42006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</v>
      </c>
      <c r="B196" s="186">
        <v>41886</v>
      </c>
      <c r="C196" s="186"/>
      <c r="D196" s="187" t="s">
        <v>625</v>
      </c>
      <c r="E196" s="188" t="s">
        <v>589</v>
      </c>
      <c r="F196" s="189">
        <v>75</v>
      </c>
      <c r="G196" s="188" t="s">
        <v>619</v>
      </c>
      <c r="H196" s="188">
        <v>91.5</v>
      </c>
      <c r="I196" s="190" t="s">
        <v>626</v>
      </c>
      <c r="J196" s="191" t="s">
        <v>627</v>
      </c>
      <c r="K196" s="192">
        <f t="shared" si="169"/>
        <v>16.5</v>
      </c>
      <c r="L196" s="193">
        <f t="shared" si="170"/>
        <v>0.22</v>
      </c>
      <c r="M196" s="188" t="s">
        <v>587</v>
      </c>
      <c r="N196" s="194">
        <v>41954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</v>
      </c>
      <c r="B197" s="186">
        <v>41913</v>
      </c>
      <c r="C197" s="186"/>
      <c r="D197" s="187" t="s">
        <v>628</v>
      </c>
      <c r="E197" s="188" t="s">
        <v>589</v>
      </c>
      <c r="F197" s="189">
        <v>850</v>
      </c>
      <c r="G197" s="188" t="s">
        <v>619</v>
      </c>
      <c r="H197" s="188">
        <v>982.5</v>
      </c>
      <c r="I197" s="190">
        <v>1050</v>
      </c>
      <c r="J197" s="191" t="s">
        <v>629</v>
      </c>
      <c r="K197" s="192">
        <f t="shared" si="169"/>
        <v>132.5</v>
      </c>
      <c r="L197" s="193">
        <f t="shared" si="170"/>
        <v>0.15588235294117647</v>
      </c>
      <c r="M197" s="188" t="s">
        <v>587</v>
      </c>
      <c r="N197" s="194">
        <v>42039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</v>
      </c>
      <c r="B198" s="186">
        <v>41913</v>
      </c>
      <c r="C198" s="186"/>
      <c r="D198" s="187" t="s">
        <v>630</v>
      </c>
      <c r="E198" s="188" t="s">
        <v>589</v>
      </c>
      <c r="F198" s="189">
        <v>475</v>
      </c>
      <c r="G198" s="188" t="s">
        <v>619</v>
      </c>
      <c r="H198" s="188">
        <v>515</v>
      </c>
      <c r="I198" s="190">
        <v>600</v>
      </c>
      <c r="J198" s="191" t="s">
        <v>631</v>
      </c>
      <c r="K198" s="192">
        <f t="shared" si="169"/>
        <v>40</v>
      </c>
      <c r="L198" s="193">
        <f t="shared" si="170"/>
        <v>8.4210526315789472E-2</v>
      </c>
      <c r="M198" s="188" t="s">
        <v>587</v>
      </c>
      <c r="N198" s="194">
        <v>41939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9</v>
      </c>
      <c r="B199" s="186">
        <v>41913</v>
      </c>
      <c r="C199" s="186"/>
      <c r="D199" s="187" t="s">
        <v>632</v>
      </c>
      <c r="E199" s="188" t="s">
        <v>589</v>
      </c>
      <c r="F199" s="189">
        <v>86</v>
      </c>
      <c r="G199" s="188" t="s">
        <v>619</v>
      </c>
      <c r="H199" s="188">
        <v>99</v>
      </c>
      <c r="I199" s="190">
        <v>140</v>
      </c>
      <c r="J199" s="191" t="s">
        <v>633</v>
      </c>
      <c r="K199" s="192">
        <f t="shared" si="169"/>
        <v>13</v>
      </c>
      <c r="L199" s="193">
        <f t="shared" si="170"/>
        <v>0.15116279069767441</v>
      </c>
      <c r="M199" s="188" t="s">
        <v>587</v>
      </c>
      <c r="N199" s="194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10</v>
      </c>
      <c r="B200" s="186">
        <v>41926</v>
      </c>
      <c r="C200" s="186"/>
      <c r="D200" s="187" t="s">
        <v>634</v>
      </c>
      <c r="E200" s="188" t="s">
        <v>589</v>
      </c>
      <c r="F200" s="189">
        <v>496.6</v>
      </c>
      <c r="G200" s="188" t="s">
        <v>619</v>
      </c>
      <c r="H200" s="188">
        <v>621</v>
      </c>
      <c r="I200" s="190">
        <v>580</v>
      </c>
      <c r="J200" s="191" t="s">
        <v>620</v>
      </c>
      <c r="K200" s="192">
        <f t="shared" si="169"/>
        <v>124.39999999999998</v>
      </c>
      <c r="L200" s="193">
        <f t="shared" si="170"/>
        <v>0.25050342327829234</v>
      </c>
      <c r="M200" s="188" t="s">
        <v>587</v>
      </c>
      <c r="N200" s="194">
        <v>42605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</v>
      </c>
      <c r="B201" s="186">
        <v>41926</v>
      </c>
      <c r="C201" s="186"/>
      <c r="D201" s="187" t="s">
        <v>635</v>
      </c>
      <c r="E201" s="188" t="s">
        <v>589</v>
      </c>
      <c r="F201" s="189">
        <v>2481.9</v>
      </c>
      <c r="G201" s="188" t="s">
        <v>619</v>
      </c>
      <c r="H201" s="188">
        <v>2840</v>
      </c>
      <c r="I201" s="190">
        <v>2870</v>
      </c>
      <c r="J201" s="191" t="s">
        <v>636</v>
      </c>
      <c r="K201" s="192">
        <f t="shared" si="169"/>
        <v>358.09999999999991</v>
      </c>
      <c r="L201" s="193">
        <f t="shared" si="170"/>
        <v>0.14428462065353154</v>
      </c>
      <c r="M201" s="188" t="s">
        <v>587</v>
      </c>
      <c r="N201" s="194">
        <v>42017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12</v>
      </c>
      <c r="B202" s="186">
        <v>41928</v>
      </c>
      <c r="C202" s="186"/>
      <c r="D202" s="187" t="s">
        <v>637</v>
      </c>
      <c r="E202" s="188" t="s">
        <v>589</v>
      </c>
      <c r="F202" s="189">
        <v>84.5</v>
      </c>
      <c r="G202" s="188" t="s">
        <v>619</v>
      </c>
      <c r="H202" s="188">
        <v>93</v>
      </c>
      <c r="I202" s="190">
        <v>110</v>
      </c>
      <c r="J202" s="191" t="s">
        <v>638</v>
      </c>
      <c r="K202" s="192">
        <f t="shared" si="169"/>
        <v>8.5</v>
      </c>
      <c r="L202" s="193">
        <f t="shared" si="170"/>
        <v>0.10059171597633136</v>
      </c>
      <c r="M202" s="188" t="s">
        <v>587</v>
      </c>
      <c r="N202" s="194">
        <v>41939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13</v>
      </c>
      <c r="B203" s="186">
        <v>41928</v>
      </c>
      <c r="C203" s="186"/>
      <c r="D203" s="187" t="s">
        <v>639</v>
      </c>
      <c r="E203" s="188" t="s">
        <v>589</v>
      </c>
      <c r="F203" s="189">
        <v>401</v>
      </c>
      <c r="G203" s="188" t="s">
        <v>619</v>
      </c>
      <c r="H203" s="188">
        <v>428</v>
      </c>
      <c r="I203" s="190">
        <v>450</v>
      </c>
      <c r="J203" s="191" t="s">
        <v>640</v>
      </c>
      <c r="K203" s="192">
        <f t="shared" si="169"/>
        <v>27</v>
      </c>
      <c r="L203" s="193">
        <f t="shared" si="170"/>
        <v>6.7331670822942641E-2</v>
      </c>
      <c r="M203" s="188" t="s">
        <v>587</v>
      </c>
      <c r="N203" s="194">
        <v>42020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14</v>
      </c>
      <c r="B204" s="186">
        <v>41928</v>
      </c>
      <c r="C204" s="186"/>
      <c r="D204" s="187" t="s">
        <v>641</v>
      </c>
      <c r="E204" s="188" t="s">
        <v>589</v>
      </c>
      <c r="F204" s="189">
        <v>101</v>
      </c>
      <c r="G204" s="188" t="s">
        <v>619</v>
      </c>
      <c r="H204" s="188">
        <v>112</v>
      </c>
      <c r="I204" s="190">
        <v>120</v>
      </c>
      <c r="J204" s="191" t="s">
        <v>642</v>
      </c>
      <c r="K204" s="192">
        <f t="shared" si="169"/>
        <v>11</v>
      </c>
      <c r="L204" s="193">
        <f t="shared" si="170"/>
        <v>0.10891089108910891</v>
      </c>
      <c r="M204" s="188" t="s">
        <v>587</v>
      </c>
      <c r="N204" s="194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15</v>
      </c>
      <c r="B205" s="186">
        <v>41954</v>
      </c>
      <c r="C205" s="186"/>
      <c r="D205" s="187" t="s">
        <v>643</v>
      </c>
      <c r="E205" s="188" t="s">
        <v>589</v>
      </c>
      <c r="F205" s="189">
        <v>59</v>
      </c>
      <c r="G205" s="188" t="s">
        <v>619</v>
      </c>
      <c r="H205" s="188">
        <v>76</v>
      </c>
      <c r="I205" s="190">
        <v>76</v>
      </c>
      <c r="J205" s="191" t="s">
        <v>620</v>
      </c>
      <c r="K205" s="192">
        <f t="shared" si="169"/>
        <v>17</v>
      </c>
      <c r="L205" s="193">
        <f t="shared" si="170"/>
        <v>0.28813559322033899</v>
      </c>
      <c r="M205" s="188" t="s">
        <v>587</v>
      </c>
      <c r="N205" s="194">
        <v>43032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16</v>
      </c>
      <c r="B206" s="186">
        <v>41954</v>
      </c>
      <c r="C206" s="186"/>
      <c r="D206" s="187" t="s">
        <v>632</v>
      </c>
      <c r="E206" s="188" t="s">
        <v>589</v>
      </c>
      <c r="F206" s="189">
        <v>99</v>
      </c>
      <c r="G206" s="188" t="s">
        <v>619</v>
      </c>
      <c r="H206" s="188">
        <v>120</v>
      </c>
      <c r="I206" s="190">
        <v>120</v>
      </c>
      <c r="J206" s="191" t="s">
        <v>600</v>
      </c>
      <c r="K206" s="192">
        <f t="shared" si="169"/>
        <v>21</v>
      </c>
      <c r="L206" s="193">
        <f t="shared" si="170"/>
        <v>0.21212121212121213</v>
      </c>
      <c r="M206" s="188" t="s">
        <v>587</v>
      </c>
      <c r="N206" s="194">
        <v>41960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17</v>
      </c>
      <c r="B207" s="186">
        <v>41956</v>
      </c>
      <c r="C207" s="186"/>
      <c r="D207" s="187" t="s">
        <v>644</v>
      </c>
      <c r="E207" s="188" t="s">
        <v>589</v>
      </c>
      <c r="F207" s="189">
        <v>22</v>
      </c>
      <c r="G207" s="188" t="s">
        <v>619</v>
      </c>
      <c r="H207" s="188">
        <v>33.549999999999997</v>
      </c>
      <c r="I207" s="190">
        <v>32</v>
      </c>
      <c r="J207" s="191" t="s">
        <v>645</v>
      </c>
      <c r="K207" s="192">
        <f t="shared" si="169"/>
        <v>11.549999999999997</v>
      </c>
      <c r="L207" s="193">
        <f t="shared" si="170"/>
        <v>0.52499999999999991</v>
      </c>
      <c r="M207" s="188" t="s">
        <v>587</v>
      </c>
      <c r="N207" s="194">
        <v>42188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18</v>
      </c>
      <c r="B208" s="186">
        <v>41976</v>
      </c>
      <c r="C208" s="186"/>
      <c r="D208" s="187" t="s">
        <v>646</v>
      </c>
      <c r="E208" s="188" t="s">
        <v>589</v>
      </c>
      <c r="F208" s="189">
        <v>440</v>
      </c>
      <c r="G208" s="188" t="s">
        <v>619</v>
      </c>
      <c r="H208" s="188">
        <v>520</v>
      </c>
      <c r="I208" s="190">
        <v>520</v>
      </c>
      <c r="J208" s="191" t="s">
        <v>647</v>
      </c>
      <c r="K208" s="192">
        <f t="shared" si="169"/>
        <v>80</v>
      </c>
      <c r="L208" s="193">
        <f t="shared" si="170"/>
        <v>0.18181818181818182</v>
      </c>
      <c r="M208" s="188" t="s">
        <v>587</v>
      </c>
      <c r="N208" s="194">
        <v>42208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19</v>
      </c>
      <c r="B209" s="186">
        <v>41976</v>
      </c>
      <c r="C209" s="186"/>
      <c r="D209" s="187" t="s">
        <v>648</v>
      </c>
      <c r="E209" s="188" t="s">
        <v>589</v>
      </c>
      <c r="F209" s="189">
        <v>360</v>
      </c>
      <c r="G209" s="188" t="s">
        <v>619</v>
      </c>
      <c r="H209" s="188">
        <v>427</v>
      </c>
      <c r="I209" s="190">
        <v>425</v>
      </c>
      <c r="J209" s="191" t="s">
        <v>649</v>
      </c>
      <c r="K209" s="192">
        <f t="shared" si="169"/>
        <v>67</v>
      </c>
      <c r="L209" s="193">
        <f t="shared" si="170"/>
        <v>0.18611111111111112</v>
      </c>
      <c r="M209" s="188" t="s">
        <v>587</v>
      </c>
      <c r="N209" s="194">
        <v>42058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20</v>
      </c>
      <c r="B210" s="186">
        <v>42012</v>
      </c>
      <c r="C210" s="186"/>
      <c r="D210" s="187" t="s">
        <v>650</v>
      </c>
      <c r="E210" s="188" t="s">
        <v>589</v>
      </c>
      <c r="F210" s="189">
        <v>360</v>
      </c>
      <c r="G210" s="188" t="s">
        <v>619</v>
      </c>
      <c r="H210" s="188">
        <v>455</v>
      </c>
      <c r="I210" s="190">
        <v>420</v>
      </c>
      <c r="J210" s="191" t="s">
        <v>651</v>
      </c>
      <c r="K210" s="192">
        <f t="shared" si="169"/>
        <v>95</v>
      </c>
      <c r="L210" s="193">
        <f t="shared" si="170"/>
        <v>0.2638888888888889</v>
      </c>
      <c r="M210" s="188" t="s">
        <v>587</v>
      </c>
      <c r="N210" s="194">
        <v>42024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21</v>
      </c>
      <c r="B211" s="186">
        <v>42012</v>
      </c>
      <c r="C211" s="186"/>
      <c r="D211" s="187" t="s">
        <v>652</v>
      </c>
      <c r="E211" s="188" t="s">
        <v>589</v>
      </c>
      <c r="F211" s="189">
        <v>130</v>
      </c>
      <c r="G211" s="188"/>
      <c r="H211" s="188">
        <v>175.5</v>
      </c>
      <c r="I211" s="190">
        <v>165</v>
      </c>
      <c r="J211" s="191" t="s">
        <v>653</v>
      </c>
      <c r="K211" s="192">
        <f t="shared" si="169"/>
        <v>45.5</v>
      </c>
      <c r="L211" s="193">
        <f t="shared" si="170"/>
        <v>0.35</v>
      </c>
      <c r="M211" s="188" t="s">
        <v>587</v>
      </c>
      <c r="N211" s="194">
        <v>43088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22</v>
      </c>
      <c r="B212" s="186">
        <v>42040</v>
      </c>
      <c r="C212" s="186"/>
      <c r="D212" s="187" t="s">
        <v>381</v>
      </c>
      <c r="E212" s="188" t="s">
        <v>618</v>
      </c>
      <c r="F212" s="189">
        <v>98</v>
      </c>
      <c r="G212" s="188"/>
      <c r="H212" s="188">
        <v>120</v>
      </c>
      <c r="I212" s="190">
        <v>120</v>
      </c>
      <c r="J212" s="191" t="s">
        <v>620</v>
      </c>
      <c r="K212" s="192">
        <f t="shared" si="169"/>
        <v>22</v>
      </c>
      <c r="L212" s="193">
        <f t="shared" si="170"/>
        <v>0.22448979591836735</v>
      </c>
      <c r="M212" s="188" t="s">
        <v>587</v>
      </c>
      <c r="N212" s="194">
        <v>42753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23</v>
      </c>
      <c r="B213" s="186">
        <v>42040</v>
      </c>
      <c r="C213" s="186"/>
      <c r="D213" s="187" t="s">
        <v>654</v>
      </c>
      <c r="E213" s="188" t="s">
        <v>618</v>
      </c>
      <c r="F213" s="189">
        <v>196</v>
      </c>
      <c r="G213" s="188"/>
      <c r="H213" s="188">
        <v>262</v>
      </c>
      <c r="I213" s="190">
        <v>255</v>
      </c>
      <c r="J213" s="191" t="s">
        <v>620</v>
      </c>
      <c r="K213" s="192">
        <f t="shared" si="169"/>
        <v>66</v>
      </c>
      <c r="L213" s="193">
        <f t="shared" si="170"/>
        <v>0.33673469387755101</v>
      </c>
      <c r="M213" s="188" t="s">
        <v>587</v>
      </c>
      <c r="N213" s="194">
        <v>42599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24</v>
      </c>
      <c r="B214" s="196">
        <v>42067</v>
      </c>
      <c r="C214" s="196"/>
      <c r="D214" s="197" t="s">
        <v>380</v>
      </c>
      <c r="E214" s="198" t="s">
        <v>618</v>
      </c>
      <c r="F214" s="199">
        <v>235</v>
      </c>
      <c r="G214" s="199"/>
      <c r="H214" s="200">
        <v>77</v>
      </c>
      <c r="I214" s="200" t="s">
        <v>655</v>
      </c>
      <c r="J214" s="201" t="s">
        <v>656</v>
      </c>
      <c r="K214" s="202">
        <f t="shared" si="169"/>
        <v>-158</v>
      </c>
      <c r="L214" s="203">
        <f t="shared" si="170"/>
        <v>-0.67234042553191486</v>
      </c>
      <c r="M214" s="199" t="s">
        <v>599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25</v>
      </c>
      <c r="B215" s="186">
        <v>42067</v>
      </c>
      <c r="C215" s="186"/>
      <c r="D215" s="187" t="s">
        <v>657</v>
      </c>
      <c r="E215" s="188" t="s">
        <v>618</v>
      </c>
      <c r="F215" s="189">
        <v>185</v>
      </c>
      <c r="G215" s="188"/>
      <c r="H215" s="188">
        <v>224</v>
      </c>
      <c r="I215" s="190" t="s">
        <v>658</v>
      </c>
      <c r="J215" s="191" t="s">
        <v>620</v>
      </c>
      <c r="K215" s="192">
        <f t="shared" si="169"/>
        <v>39</v>
      </c>
      <c r="L215" s="193">
        <f t="shared" si="170"/>
        <v>0.21081081081081082</v>
      </c>
      <c r="M215" s="188" t="s">
        <v>587</v>
      </c>
      <c r="N215" s="194">
        <v>42647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26</v>
      </c>
      <c r="B216" s="196">
        <v>42090</v>
      </c>
      <c r="C216" s="196"/>
      <c r="D216" s="204" t="s">
        <v>659</v>
      </c>
      <c r="E216" s="199" t="s">
        <v>618</v>
      </c>
      <c r="F216" s="199">
        <v>49.5</v>
      </c>
      <c r="G216" s="200"/>
      <c r="H216" s="200">
        <v>15.85</v>
      </c>
      <c r="I216" s="200">
        <v>67</v>
      </c>
      <c r="J216" s="201" t="s">
        <v>660</v>
      </c>
      <c r="K216" s="200">
        <f t="shared" si="169"/>
        <v>-33.65</v>
      </c>
      <c r="L216" s="205">
        <f t="shared" si="170"/>
        <v>-0.67979797979797973</v>
      </c>
      <c r="M216" s="199" t="s">
        <v>599</v>
      </c>
      <c r="N216" s="206">
        <v>43627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27</v>
      </c>
      <c r="B217" s="186">
        <v>42093</v>
      </c>
      <c r="C217" s="186"/>
      <c r="D217" s="187" t="s">
        <v>661</v>
      </c>
      <c r="E217" s="188" t="s">
        <v>618</v>
      </c>
      <c r="F217" s="189">
        <v>183.5</v>
      </c>
      <c r="G217" s="188"/>
      <c r="H217" s="188">
        <v>219</v>
      </c>
      <c r="I217" s="190">
        <v>218</v>
      </c>
      <c r="J217" s="191" t="s">
        <v>662</v>
      </c>
      <c r="K217" s="192">
        <f t="shared" si="169"/>
        <v>35.5</v>
      </c>
      <c r="L217" s="193">
        <f t="shared" si="170"/>
        <v>0.19346049046321526</v>
      </c>
      <c r="M217" s="188" t="s">
        <v>587</v>
      </c>
      <c r="N217" s="194">
        <v>42103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28</v>
      </c>
      <c r="B218" s="186">
        <v>42114</v>
      </c>
      <c r="C218" s="186"/>
      <c r="D218" s="187" t="s">
        <v>663</v>
      </c>
      <c r="E218" s="188" t="s">
        <v>618</v>
      </c>
      <c r="F218" s="189">
        <f>(227+237)/2</f>
        <v>232</v>
      </c>
      <c r="G218" s="188"/>
      <c r="H218" s="188">
        <v>298</v>
      </c>
      <c r="I218" s="190">
        <v>298</v>
      </c>
      <c r="J218" s="191" t="s">
        <v>620</v>
      </c>
      <c r="K218" s="192">
        <f t="shared" si="169"/>
        <v>66</v>
      </c>
      <c r="L218" s="193">
        <f t="shared" si="170"/>
        <v>0.28448275862068967</v>
      </c>
      <c r="M218" s="188" t="s">
        <v>587</v>
      </c>
      <c r="N218" s="194">
        <v>42823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29</v>
      </c>
      <c r="B219" s="186">
        <v>42128</v>
      </c>
      <c r="C219" s="186"/>
      <c r="D219" s="187" t="s">
        <v>664</v>
      </c>
      <c r="E219" s="188" t="s">
        <v>589</v>
      </c>
      <c r="F219" s="189">
        <v>385</v>
      </c>
      <c r="G219" s="188"/>
      <c r="H219" s="188">
        <f>212.5+331</f>
        <v>543.5</v>
      </c>
      <c r="I219" s="190">
        <v>510</v>
      </c>
      <c r="J219" s="191" t="s">
        <v>665</v>
      </c>
      <c r="K219" s="192">
        <f t="shared" si="169"/>
        <v>158.5</v>
      </c>
      <c r="L219" s="193">
        <f t="shared" si="170"/>
        <v>0.41168831168831171</v>
      </c>
      <c r="M219" s="188" t="s">
        <v>587</v>
      </c>
      <c r="N219" s="194">
        <v>42235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30</v>
      </c>
      <c r="B220" s="186">
        <v>42128</v>
      </c>
      <c r="C220" s="186"/>
      <c r="D220" s="187" t="s">
        <v>666</v>
      </c>
      <c r="E220" s="188" t="s">
        <v>589</v>
      </c>
      <c r="F220" s="189">
        <v>115.5</v>
      </c>
      <c r="G220" s="188"/>
      <c r="H220" s="188">
        <v>146</v>
      </c>
      <c r="I220" s="190">
        <v>142</v>
      </c>
      <c r="J220" s="191" t="s">
        <v>667</v>
      </c>
      <c r="K220" s="192">
        <f t="shared" si="169"/>
        <v>30.5</v>
      </c>
      <c r="L220" s="193">
        <f t="shared" si="170"/>
        <v>0.26406926406926406</v>
      </c>
      <c r="M220" s="188" t="s">
        <v>587</v>
      </c>
      <c r="N220" s="194">
        <v>42202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31</v>
      </c>
      <c r="B221" s="186">
        <v>42151</v>
      </c>
      <c r="C221" s="186"/>
      <c r="D221" s="187" t="s">
        <v>668</v>
      </c>
      <c r="E221" s="188" t="s">
        <v>589</v>
      </c>
      <c r="F221" s="189">
        <v>237.5</v>
      </c>
      <c r="G221" s="188"/>
      <c r="H221" s="188">
        <v>279.5</v>
      </c>
      <c r="I221" s="190">
        <v>278</v>
      </c>
      <c r="J221" s="191" t="s">
        <v>620</v>
      </c>
      <c r="K221" s="192">
        <f t="shared" si="169"/>
        <v>42</v>
      </c>
      <c r="L221" s="193">
        <f t="shared" si="170"/>
        <v>0.17684210526315788</v>
      </c>
      <c r="M221" s="188" t="s">
        <v>587</v>
      </c>
      <c r="N221" s="194">
        <v>42222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32</v>
      </c>
      <c r="B222" s="186">
        <v>42174</v>
      </c>
      <c r="C222" s="186"/>
      <c r="D222" s="187" t="s">
        <v>639</v>
      </c>
      <c r="E222" s="188" t="s">
        <v>618</v>
      </c>
      <c r="F222" s="189">
        <v>340</v>
      </c>
      <c r="G222" s="188"/>
      <c r="H222" s="188">
        <v>448</v>
      </c>
      <c r="I222" s="190">
        <v>448</v>
      </c>
      <c r="J222" s="191" t="s">
        <v>620</v>
      </c>
      <c r="K222" s="192">
        <f t="shared" si="169"/>
        <v>108</v>
      </c>
      <c r="L222" s="193">
        <f t="shared" si="170"/>
        <v>0.31764705882352939</v>
      </c>
      <c r="M222" s="188" t="s">
        <v>587</v>
      </c>
      <c r="N222" s="194">
        <v>43018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33</v>
      </c>
      <c r="B223" s="186">
        <v>42191</v>
      </c>
      <c r="C223" s="186"/>
      <c r="D223" s="187" t="s">
        <v>669</v>
      </c>
      <c r="E223" s="188" t="s">
        <v>618</v>
      </c>
      <c r="F223" s="189">
        <v>390</v>
      </c>
      <c r="G223" s="188"/>
      <c r="H223" s="188">
        <v>460</v>
      </c>
      <c r="I223" s="190">
        <v>460</v>
      </c>
      <c r="J223" s="191" t="s">
        <v>620</v>
      </c>
      <c r="K223" s="192">
        <f t="shared" si="169"/>
        <v>70</v>
      </c>
      <c r="L223" s="193">
        <f t="shared" si="170"/>
        <v>0.17948717948717949</v>
      </c>
      <c r="M223" s="188" t="s">
        <v>587</v>
      </c>
      <c r="N223" s="194">
        <v>42478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34</v>
      </c>
      <c r="B224" s="196">
        <v>42195</v>
      </c>
      <c r="C224" s="196"/>
      <c r="D224" s="197" t="s">
        <v>670</v>
      </c>
      <c r="E224" s="198" t="s">
        <v>618</v>
      </c>
      <c r="F224" s="199">
        <v>122.5</v>
      </c>
      <c r="G224" s="199"/>
      <c r="H224" s="200">
        <v>61</v>
      </c>
      <c r="I224" s="200">
        <v>172</v>
      </c>
      <c r="J224" s="201" t="s">
        <v>671</v>
      </c>
      <c r="K224" s="202">
        <f t="shared" si="169"/>
        <v>-61.5</v>
      </c>
      <c r="L224" s="203">
        <f t="shared" si="170"/>
        <v>-0.50204081632653064</v>
      </c>
      <c r="M224" s="199" t="s">
        <v>599</v>
      </c>
      <c r="N224" s="196">
        <v>43333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35</v>
      </c>
      <c r="B225" s="186">
        <v>42219</v>
      </c>
      <c r="C225" s="186"/>
      <c r="D225" s="187" t="s">
        <v>672</v>
      </c>
      <c r="E225" s="188" t="s">
        <v>618</v>
      </c>
      <c r="F225" s="189">
        <v>297.5</v>
      </c>
      <c r="G225" s="188"/>
      <c r="H225" s="188">
        <v>350</v>
      </c>
      <c r="I225" s="190">
        <v>360</v>
      </c>
      <c r="J225" s="191" t="s">
        <v>673</v>
      </c>
      <c r="K225" s="192">
        <f t="shared" si="169"/>
        <v>52.5</v>
      </c>
      <c r="L225" s="193">
        <f t="shared" si="170"/>
        <v>0.17647058823529413</v>
      </c>
      <c r="M225" s="188" t="s">
        <v>587</v>
      </c>
      <c r="N225" s="194">
        <v>42232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36</v>
      </c>
      <c r="B226" s="186">
        <v>42219</v>
      </c>
      <c r="C226" s="186"/>
      <c r="D226" s="187" t="s">
        <v>674</v>
      </c>
      <c r="E226" s="188" t="s">
        <v>618</v>
      </c>
      <c r="F226" s="189">
        <v>115.5</v>
      </c>
      <c r="G226" s="188"/>
      <c r="H226" s="188">
        <v>149</v>
      </c>
      <c r="I226" s="190">
        <v>140</v>
      </c>
      <c r="J226" s="191" t="s">
        <v>675</v>
      </c>
      <c r="K226" s="192">
        <f t="shared" si="169"/>
        <v>33.5</v>
      </c>
      <c r="L226" s="193">
        <f t="shared" si="170"/>
        <v>0.29004329004329005</v>
      </c>
      <c r="M226" s="188" t="s">
        <v>587</v>
      </c>
      <c r="N226" s="194">
        <v>42740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37</v>
      </c>
      <c r="B227" s="186">
        <v>42251</v>
      </c>
      <c r="C227" s="186"/>
      <c r="D227" s="187" t="s">
        <v>668</v>
      </c>
      <c r="E227" s="188" t="s">
        <v>618</v>
      </c>
      <c r="F227" s="189">
        <v>226</v>
      </c>
      <c r="G227" s="188"/>
      <c r="H227" s="188">
        <v>292</v>
      </c>
      <c r="I227" s="190">
        <v>292</v>
      </c>
      <c r="J227" s="191" t="s">
        <v>676</v>
      </c>
      <c r="K227" s="192">
        <f t="shared" si="169"/>
        <v>66</v>
      </c>
      <c r="L227" s="193">
        <f t="shared" si="170"/>
        <v>0.29203539823008851</v>
      </c>
      <c r="M227" s="188" t="s">
        <v>587</v>
      </c>
      <c r="N227" s="194">
        <v>42286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38</v>
      </c>
      <c r="B228" s="186">
        <v>42254</v>
      </c>
      <c r="C228" s="186"/>
      <c r="D228" s="187" t="s">
        <v>663</v>
      </c>
      <c r="E228" s="188" t="s">
        <v>618</v>
      </c>
      <c r="F228" s="189">
        <v>232.5</v>
      </c>
      <c r="G228" s="188"/>
      <c r="H228" s="188">
        <v>312.5</v>
      </c>
      <c r="I228" s="190">
        <v>310</v>
      </c>
      <c r="J228" s="191" t="s">
        <v>620</v>
      </c>
      <c r="K228" s="192">
        <f t="shared" si="169"/>
        <v>80</v>
      </c>
      <c r="L228" s="193">
        <f t="shared" si="170"/>
        <v>0.34408602150537637</v>
      </c>
      <c r="M228" s="188" t="s">
        <v>587</v>
      </c>
      <c r="N228" s="194">
        <v>42823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39</v>
      </c>
      <c r="B229" s="186">
        <v>42268</v>
      </c>
      <c r="C229" s="186"/>
      <c r="D229" s="187" t="s">
        <v>677</v>
      </c>
      <c r="E229" s="188" t="s">
        <v>618</v>
      </c>
      <c r="F229" s="189">
        <v>196.5</v>
      </c>
      <c r="G229" s="188"/>
      <c r="H229" s="188">
        <v>238</v>
      </c>
      <c r="I229" s="190">
        <v>238</v>
      </c>
      <c r="J229" s="191" t="s">
        <v>676</v>
      </c>
      <c r="K229" s="192">
        <f t="shared" si="169"/>
        <v>41.5</v>
      </c>
      <c r="L229" s="193">
        <f t="shared" si="170"/>
        <v>0.21119592875318066</v>
      </c>
      <c r="M229" s="188" t="s">
        <v>587</v>
      </c>
      <c r="N229" s="194">
        <v>42291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40</v>
      </c>
      <c r="B230" s="186">
        <v>42271</v>
      </c>
      <c r="C230" s="186"/>
      <c r="D230" s="187" t="s">
        <v>617</v>
      </c>
      <c r="E230" s="188" t="s">
        <v>618</v>
      </c>
      <c r="F230" s="189">
        <v>65</v>
      </c>
      <c r="G230" s="188"/>
      <c r="H230" s="188">
        <v>82</v>
      </c>
      <c r="I230" s="190">
        <v>82</v>
      </c>
      <c r="J230" s="191" t="s">
        <v>676</v>
      </c>
      <c r="K230" s="192">
        <f t="shared" si="169"/>
        <v>17</v>
      </c>
      <c r="L230" s="193">
        <f t="shared" si="170"/>
        <v>0.26153846153846155</v>
      </c>
      <c r="M230" s="188" t="s">
        <v>587</v>
      </c>
      <c r="N230" s="194">
        <v>42578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41</v>
      </c>
      <c r="B231" s="186">
        <v>42291</v>
      </c>
      <c r="C231" s="186"/>
      <c r="D231" s="187" t="s">
        <v>678</v>
      </c>
      <c r="E231" s="188" t="s">
        <v>618</v>
      </c>
      <c r="F231" s="189">
        <v>144</v>
      </c>
      <c r="G231" s="188"/>
      <c r="H231" s="188">
        <v>182.5</v>
      </c>
      <c r="I231" s="190">
        <v>181</v>
      </c>
      <c r="J231" s="191" t="s">
        <v>676</v>
      </c>
      <c r="K231" s="192">
        <f t="shared" si="169"/>
        <v>38.5</v>
      </c>
      <c r="L231" s="193">
        <f t="shared" si="170"/>
        <v>0.2673611111111111</v>
      </c>
      <c r="M231" s="188" t="s">
        <v>587</v>
      </c>
      <c r="N231" s="194">
        <v>42817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42</v>
      </c>
      <c r="B232" s="186">
        <v>42291</v>
      </c>
      <c r="C232" s="186"/>
      <c r="D232" s="187" t="s">
        <v>679</v>
      </c>
      <c r="E232" s="188" t="s">
        <v>618</v>
      </c>
      <c r="F232" s="189">
        <v>264</v>
      </c>
      <c r="G232" s="188"/>
      <c r="H232" s="188">
        <v>311</v>
      </c>
      <c r="I232" s="190">
        <v>311</v>
      </c>
      <c r="J232" s="191" t="s">
        <v>676</v>
      </c>
      <c r="K232" s="192">
        <f t="shared" si="169"/>
        <v>47</v>
      </c>
      <c r="L232" s="193">
        <f t="shared" si="170"/>
        <v>0.17803030303030304</v>
      </c>
      <c r="M232" s="188" t="s">
        <v>587</v>
      </c>
      <c r="N232" s="194">
        <v>42604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43</v>
      </c>
      <c r="B233" s="186">
        <v>42318</v>
      </c>
      <c r="C233" s="186"/>
      <c r="D233" s="187" t="s">
        <v>680</v>
      </c>
      <c r="E233" s="188" t="s">
        <v>589</v>
      </c>
      <c r="F233" s="189">
        <v>549.5</v>
      </c>
      <c r="G233" s="188"/>
      <c r="H233" s="188">
        <v>630</v>
      </c>
      <c r="I233" s="190">
        <v>630</v>
      </c>
      <c r="J233" s="191" t="s">
        <v>676</v>
      </c>
      <c r="K233" s="192">
        <f t="shared" si="169"/>
        <v>80.5</v>
      </c>
      <c r="L233" s="193">
        <f t="shared" si="170"/>
        <v>0.1464968152866242</v>
      </c>
      <c r="M233" s="188" t="s">
        <v>587</v>
      </c>
      <c r="N233" s="194">
        <v>42419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44</v>
      </c>
      <c r="B234" s="186">
        <v>42342</v>
      </c>
      <c r="C234" s="186"/>
      <c r="D234" s="187" t="s">
        <v>681</v>
      </c>
      <c r="E234" s="188" t="s">
        <v>618</v>
      </c>
      <c r="F234" s="189">
        <v>1027.5</v>
      </c>
      <c r="G234" s="188"/>
      <c r="H234" s="188">
        <v>1315</v>
      </c>
      <c r="I234" s="190">
        <v>1250</v>
      </c>
      <c r="J234" s="191" t="s">
        <v>676</v>
      </c>
      <c r="K234" s="192">
        <f t="shared" si="169"/>
        <v>287.5</v>
      </c>
      <c r="L234" s="193">
        <f t="shared" si="170"/>
        <v>0.27980535279805352</v>
      </c>
      <c r="M234" s="188" t="s">
        <v>587</v>
      </c>
      <c r="N234" s="194">
        <v>43244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45</v>
      </c>
      <c r="B235" s="186">
        <v>42367</v>
      </c>
      <c r="C235" s="186"/>
      <c r="D235" s="187" t="s">
        <v>682</v>
      </c>
      <c r="E235" s="188" t="s">
        <v>618</v>
      </c>
      <c r="F235" s="189">
        <v>465</v>
      </c>
      <c r="G235" s="188"/>
      <c r="H235" s="188">
        <v>540</v>
      </c>
      <c r="I235" s="190">
        <v>540</v>
      </c>
      <c r="J235" s="191" t="s">
        <v>676</v>
      </c>
      <c r="K235" s="192">
        <f t="shared" si="169"/>
        <v>75</v>
      </c>
      <c r="L235" s="193">
        <f t="shared" si="170"/>
        <v>0.16129032258064516</v>
      </c>
      <c r="M235" s="188" t="s">
        <v>587</v>
      </c>
      <c r="N235" s="194">
        <v>42530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46</v>
      </c>
      <c r="B236" s="186">
        <v>42380</v>
      </c>
      <c r="C236" s="186"/>
      <c r="D236" s="187" t="s">
        <v>381</v>
      </c>
      <c r="E236" s="188" t="s">
        <v>589</v>
      </c>
      <c r="F236" s="189">
        <v>81</v>
      </c>
      <c r="G236" s="188"/>
      <c r="H236" s="188">
        <v>110</v>
      </c>
      <c r="I236" s="190">
        <v>110</v>
      </c>
      <c r="J236" s="191" t="s">
        <v>676</v>
      </c>
      <c r="K236" s="192">
        <f t="shared" si="169"/>
        <v>29</v>
      </c>
      <c r="L236" s="193">
        <f t="shared" si="170"/>
        <v>0.35802469135802467</v>
      </c>
      <c r="M236" s="188" t="s">
        <v>587</v>
      </c>
      <c r="N236" s="194">
        <v>42745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47</v>
      </c>
      <c r="B237" s="186">
        <v>42382</v>
      </c>
      <c r="C237" s="186"/>
      <c r="D237" s="187" t="s">
        <v>683</v>
      </c>
      <c r="E237" s="188" t="s">
        <v>589</v>
      </c>
      <c r="F237" s="189">
        <v>417.5</v>
      </c>
      <c r="G237" s="188"/>
      <c r="H237" s="188">
        <v>547</v>
      </c>
      <c r="I237" s="190">
        <v>535</v>
      </c>
      <c r="J237" s="191" t="s">
        <v>676</v>
      </c>
      <c r="K237" s="192">
        <f t="shared" si="169"/>
        <v>129.5</v>
      </c>
      <c r="L237" s="193">
        <f t="shared" si="170"/>
        <v>0.31017964071856285</v>
      </c>
      <c r="M237" s="188" t="s">
        <v>587</v>
      </c>
      <c r="N237" s="194">
        <v>42578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48</v>
      </c>
      <c r="B238" s="186">
        <v>42408</v>
      </c>
      <c r="C238" s="186"/>
      <c r="D238" s="187" t="s">
        <v>684</v>
      </c>
      <c r="E238" s="188" t="s">
        <v>618</v>
      </c>
      <c r="F238" s="189">
        <v>650</v>
      </c>
      <c r="G238" s="188"/>
      <c r="H238" s="188">
        <v>800</v>
      </c>
      <c r="I238" s="190">
        <v>800</v>
      </c>
      <c r="J238" s="191" t="s">
        <v>676</v>
      </c>
      <c r="K238" s="192">
        <f t="shared" si="169"/>
        <v>150</v>
      </c>
      <c r="L238" s="193">
        <f t="shared" si="170"/>
        <v>0.23076923076923078</v>
      </c>
      <c r="M238" s="188" t="s">
        <v>587</v>
      </c>
      <c r="N238" s="194">
        <v>43154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49</v>
      </c>
      <c r="B239" s="186">
        <v>42433</v>
      </c>
      <c r="C239" s="186"/>
      <c r="D239" s="187" t="s">
        <v>210</v>
      </c>
      <c r="E239" s="188" t="s">
        <v>618</v>
      </c>
      <c r="F239" s="189">
        <v>437.5</v>
      </c>
      <c r="G239" s="188"/>
      <c r="H239" s="188">
        <v>504.5</v>
      </c>
      <c r="I239" s="190">
        <v>522</v>
      </c>
      <c r="J239" s="191" t="s">
        <v>685</v>
      </c>
      <c r="K239" s="192">
        <f t="shared" si="169"/>
        <v>67</v>
      </c>
      <c r="L239" s="193">
        <f t="shared" si="170"/>
        <v>0.15314285714285714</v>
      </c>
      <c r="M239" s="188" t="s">
        <v>587</v>
      </c>
      <c r="N239" s="194">
        <v>42480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50</v>
      </c>
      <c r="B240" s="186">
        <v>42438</v>
      </c>
      <c r="C240" s="186"/>
      <c r="D240" s="187" t="s">
        <v>686</v>
      </c>
      <c r="E240" s="188" t="s">
        <v>618</v>
      </c>
      <c r="F240" s="189">
        <v>189.5</v>
      </c>
      <c r="G240" s="188"/>
      <c r="H240" s="188">
        <v>218</v>
      </c>
      <c r="I240" s="190">
        <v>218</v>
      </c>
      <c r="J240" s="191" t="s">
        <v>676</v>
      </c>
      <c r="K240" s="192">
        <f t="shared" si="169"/>
        <v>28.5</v>
      </c>
      <c r="L240" s="193">
        <f t="shared" si="170"/>
        <v>0.15039577836411611</v>
      </c>
      <c r="M240" s="188" t="s">
        <v>587</v>
      </c>
      <c r="N240" s="194">
        <v>43034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5">
        <v>51</v>
      </c>
      <c r="B241" s="196">
        <v>42471</v>
      </c>
      <c r="C241" s="196"/>
      <c r="D241" s="204" t="s">
        <v>687</v>
      </c>
      <c r="E241" s="199" t="s">
        <v>618</v>
      </c>
      <c r="F241" s="199">
        <v>36.5</v>
      </c>
      <c r="G241" s="200"/>
      <c r="H241" s="200">
        <v>15.85</v>
      </c>
      <c r="I241" s="200">
        <v>60</v>
      </c>
      <c r="J241" s="201" t="s">
        <v>688</v>
      </c>
      <c r="K241" s="202">
        <f t="shared" si="169"/>
        <v>-20.65</v>
      </c>
      <c r="L241" s="203">
        <f t="shared" si="170"/>
        <v>-0.5657534246575342</v>
      </c>
      <c r="M241" s="199" t="s">
        <v>599</v>
      </c>
      <c r="N241" s="207">
        <v>43627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52</v>
      </c>
      <c r="B242" s="186">
        <v>42472</v>
      </c>
      <c r="C242" s="186"/>
      <c r="D242" s="187" t="s">
        <v>689</v>
      </c>
      <c r="E242" s="188" t="s">
        <v>618</v>
      </c>
      <c r="F242" s="189">
        <v>93</v>
      </c>
      <c r="G242" s="188"/>
      <c r="H242" s="188">
        <v>149</v>
      </c>
      <c r="I242" s="190">
        <v>140</v>
      </c>
      <c r="J242" s="191" t="s">
        <v>690</v>
      </c>
      <c r="K242" s="192">
        <f t="shared" si="169"/>
        <v>56</v>
      </c>
      <c r="L242" s="193">
        <f t="shared" si="170"/>
        <v>0.60215053763440862</v>
      </c>
      <c r="M242" s="188" t="s">
        <v>587</v>
      </c>
      <c r="N242" s="194">
        <v>42740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53</v>
      </c>
      <c r="B243" s="186">
        <v>42472</v>
      </c>
      <c r="C243" s="186"/>
      <c r="D243" s="187" t="s">
        <v>691</v>
      </c>
      <c r="E243" s="188" t="s">
        <v>618</v>
      </c>
      <c r="F243" s="189">
        <v>130</v>
      </c>
      <c r="G243" s="188"/>
      <c r="H243" s="188">
        <v>150</v>
      </c>
      <c r="I243" s="190" t="s">
        <v>692</v>
      </c>
      <c r="J243" s="191" t="s">
        <v>676</v>
      </c>
      <c r="K243" s="192">
        <f t="shared" si="169"/>
        <v>20</v>
      </c>
      <c r="L243" s="193">
        <f t="shared" si="170"/>
        <v>0.15384615384615385</v>
      </c>
      <c r="M243" s="188" t="s">
        <v>587</v>
      </c>
      <c r="N243" s="194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54</v>
      </c>
      <c r="B244" s="186">
        <v>42473</v>
      </c>
      <c r="C244" s="186"/>
      <c r="D244" s="187" t="s">
        <v>693</v>
      </c>
      <c r="E244" s="188" t="s">
        <v>618</v>
      </c>
      <c r="F244" s="189">
        <v>196</v>
      </c>
      <c r="G244" s="188"/>
      <c r="H244" s="188">
        <v>299</v>
      </c>
      <c r="I244" s="190">
        <v>299</v>
      </c>
      <c r="J244" s="191" t="s">
        <v>676</v>
      </c>
      <c r="K244" s="192">
        <v>103</v>
      </c>
      <c r="L244" s="193">
        <v>0.52551020408163296</v>
      </c>
      <c r="M244" s="188" t="s">
        <v>587</v>
      </c>
      <c r="N244" s="194">
        <v>42620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55</v>
      </c>
      <c r="B245" s="186">
        <v>42473</v>
      </c>
      <c r="C245" s="186"/>
      <c r="D245" s="187" t="s">
        <v>694</v>
      </c>
      <c r="E245" s="188" t="s">
        <v>618</v>
      </c>
      <c r="F245" s="189">
        <v>88</v>
      </c>
      <c r="G245" s="188"/>
      <c r="H245" s="188">
        <v>103</v>
      </c>
      <c r="I245" s="190">
        <v>103</v>
      </c>
      <c r="J245" s="191" t="s">
        <v>676</v>
      </c>
      <c r="K245" s="192">
        <v>15</v>
      </c>
      <c r="L245" s="193">
        <v>0.170454545454545</v>
      </c>
      <c r="M245" s="188" t="s">
        <v>587</v>
      </c>
      <c r="N245" s="194">
        <v>42530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56</v>
      </c>
      <c r="B246" s="186">
        <v>42492</v>
      </c>
      <c r="C246" s="186"/>
      <c r="D246" s="187" t="s">
        <v>695</v>
      </c>
      <c r="E246" s="188" t="s">
        <v>618</v>
      </c>
      <c r="F246" s="189">
        <v>127.5</v>
      </c>
      <c r="G246" s="188"/>
      <c r="H246" s="188">
        <v>148</v>
      </c>
      <c r="I246" s="190" t="s">
        <v>696</v>
      </c>
      <c r="J246" s="191" t="s">
        <v>676</v>
      </c>
      <c r="K246" s="192">
        <f>H246-F246</f>
        <v>20.5</v>
      </c>
      <c r="L246" s="193">
        <f>K246/F246</f>
        <v>0.16078431372549021</v>
      </c>
      <c r="M246" s="188" t="s">
        <v>587</v>
      </c>
      <c r="N246" s="194">
        <v>42564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57</v>
      </c>
      <c r="B247" s="186">
        <v>42493</v>
      </c>
      <c r="C247" s="186"/>
      <c r="D247" s="187" t="s">
        <v>697</v>
      </c>
      <c r="E247" s="188" t="s">
        <v>618</v>
      </c>
      <c r="F247" s="189">
        <v>675</v>
      </c>
      <c r="G247" s="188"/>
      <c r="H247" s="188">
        <v>815</v>
      </c>
      <c r="I247" s="190" t="s">
        <v>698</v>
      </c>
      <c r="J247" s="191" t="s">
        <v>676</v>
      </c>
      <c r="K247" s="192">
        <f>H247-F247</f>
        <v>140</v>
      </c>
      <c r="L247" s="193">
        <f>K247/F247</f>
        <v>0.2074074074074074</v>
      </c>
      <c r="M247" s="188" t="s">
        <v>587</v>
      </c>
      <c r="N247" s="194">
        <v>43154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58</v>
      </c>
      <c r="B248" s="196">
        <v>42522</v>
      </c>
      <c r="C248" s="196"/>
      <c r="D248" s="197" t="s">
        <v>699</v>
      </c>
      <c r="E248" s="198" t="s">
        <v>618</v>
      </c>
      <c r="F248" s="199">
        <v>500</v>
      </c>
      <c r="G248" s="199"/>
      <c r="H248" s="200">
        <v>232.5</v>
      </c>
      <c r="I248" s="200" t="s">
        <v>700</v>
      </c>
      <c r="J248" s="201" t="s">
        <v>701</v>
      </c>
      <c r="K248" s="202">
        <f>H248-F248</f>
        <v>-267.5</v>
      </c>
      <c r="L248" s="203">
        <f>K248/F248</f>
        <v>-0.53500000000000003</v>
      </c>
      <c r="M248" s="199" t="s">
        <v>599</v>
      </c>
      <c r="N248" s="196">
        <v>43735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59</v>
      </c>
      <c r="B249" s="186">
        <v>42527</v>
      </c>
      <c r="C249" s="186"/>
      <c r="D249" s="187" t="s">
        <v>539</v>
      </c>
      <c r="E249" s="188" t="s">
        <v>618</v>
      </c>
      <c r="F249" s="189">
        <v>110</v>
      </c>
      <c r="G249" s="188"/>
      <c r="H249" s="188">
        <v>126.5</v>
      </c>
      <c r="I249" s="190">
        <v>125</v>
      </c>
      <c r="J249" s="191" t="s">
        <v>627</v>
      </c>
      <c r="K249" s="192">
        <f>H249-F249</f>
        <v>16.5</v>
      </c>
      <c r="L249" s="193">
        <f>K249/F249</f>
        <v>0.15</v>
      </c>
      <c r="M249" s="188" t="s">
        <v>587</v>
      </c>
      <c r="N249" s="194">
        <v>42552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60</v>
      </c>
      <c r="B250" s="186">
        <v>42538</v>
      </c>
      <c r="C250" s="186"/>
      <c r="D250" s="187" t="s">
        <v>702</v>
      </c>
      <c r="E250" s="188" t="s">
        <v>618</v>
      </c>
      <c r="F250" s="189">
        <v>44</v>
      </c>
      <c r="G250" s="188"/>
      <c r="H250" s="188">
        <v>69.5</v>
      </c>
      <c r="I250" s="190">
        <v>69.5</v>
      </c>
      <c r="J250" s="191" t="s">
        <v>703</v>
      </c>
      <c r="K250" s="192">
        <f>H250-F250</f>
        <v>25.5</v>
      </c>
      <c r="L250" s="193">
        <f>K250/F250</f>
        <v>0.57954545454545459</v>
      </c>
      <c r="M250" s="188" t="s">
        <v>587</v>
      </c>
      <c r="N250" s="194">
        <v>42977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61</v>
      </c>
      <c r="B251" s="186">
        <v>42549</v>
      </c>
      <c r="C251" s="186"/>
      <c r="D251" s="187" t="s">
        <v>704</v>
      </c>
      <c r="E251" s="188" t="s">
        <v>618</v>
      </c>
      <c r="F251" s="189">
        <v>262.5</v>
      </c>
      <c r="G251" s="188"/>
      <c r="H251" s="188">
        <v>340</v>
      </c>
      <c r="I251" s="190">
        <v>333</v>
      </c>
      <c r="J251" s="191" t="s">
        <v>705</v>
      </c>
      <c r="K251" s="192">
        <v>77.5</v>
      </c>
      <c r="L251" s="193">
        <v>0.29523809523809502</v>
      </c>
      <c r="M251" s="188" t="s">
        <v>587</v>
      </c>
      <c r="N251" s="194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62</v>
      </c>
      <c r="B252" s="186">
        <v>42549</v>
      </c>
      <c r="C252" s="186"/>
      <c r="D252" s="187" t="s">
        <v>706</v>
      </c>
      <c r="E252" s="188" t="s">
        <v>618</v>
      </c>
      <c r="F252" s="189">
        <v>840</v>
      </c>
      <c r="G252" s="188"/>
      <c r="H252" s="188">
        <v>1230</v>
      </c>
      <c r="I252" s="190">
        <v>1230</v>
      </c>
      <c r="J252" s="191" t="s">
        <v>676</v>
      </c>
      <c r="K252" s="192">
        <v>390</v>
      </c>
      <c r="L252" s="193">
        <v>0.46428571428571402</v>
      </c>
      <c r="M252" s="188" t="s">
        <v>587</v>
      </c>
      <c r="N252" s="194">
        <v>42649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8">
        <v>63</v>
      </c>
      <c r="B253" s="209">
        <v>42556</v>
      </c>
      <c r="C253" s="209"/>
      <c r="D253" s="210" t="s">
        <v>707</v>
      </c>
      <c r="E253" s="211" t="s">
        <v>618</v>
      </c>
      <c r="F253" s="211">
        <v>395</v>
      </c>
      <c r="G253" s="212"/>
      <c r="H253" s="212">
        <f>(468.5+342.5)/2</f>
        <v>405.5</v>
      </c>
      <c r="I253" s="212">
        <v>510</v>
      </c>
      <c r="J253" s="213" t="s">
        <v>708</v>
      </c>
      <c r="K253" s="214">
        <f t="shared" ref="K253:K259" si="171">H253-F253</f>
        <v>10.5</v>
      </c>
      <c r="L253" s="215">
        <f t="shared" ref="L253:L259" si="172">K253/F253</f>
        <v>2.6582278481012658E-2</v>
      </c>
      <c r="M253" s="211" t="s">
        <v>709</v>
      </c>
      <c r="N253" s="209">
        <v>43606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64</v>
      </c>
      <c r="B254" s="196">
        <v>42584</v>
      </c>
      <c r="C254" s="196"/>
      <c r="D254" s="197" t="s">
        <v>710</v>
      </c>
      <c r="E254" s="198" t="s">
        <v>589</v>
      </c>
      <c r="F254" s="199">
        <f>169.5-12.8</f>
        <v>156.69999999999999</v>
      </c>
      <c r="G254" s="199"/>
      <c r="H254" s="200">
        <v>77</v>
      </c>
      <c r="I254" s="200" t="s">
        <v>711</v>
      </c>
      <c r="J254" s="201" t="s">
        <v>712</v>
      </c>
      <c r="K254" s="202">
        <f t="shared" si="171"/>
        <v>-79.699999999999989</v>
      </c>
      <c r="L254" s="203">
        <f t="shared" si="172"/>
        <v>-0.50861518825781749</v>
      </c>
      <c r="M254" s="199" t="s">
        <v>599</v>
      </c>
      <c r="N254" s="19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5">
        <v>65</v>
      </c>
      <c r="B255" s="196">
        <v>42586</v>
      </c>
      <c r="C255" s="196"/>
      <c r="D255" s="197" t="s">
        <v>713</v>
      </c>
      <c r="E255" s="198" t="s">
        <v>618</v>
      </c>
      <c r="F255" s="199">
        <v>400</v>
      </c>
      <c r="G255" s="199"/>
      <c r="H255" s="200">
        <v>305</v>
      </c>
      <c r="I255" s="200">
        <v>475</v>
      </c>
      <c r="J255" s="201" t="s">
        <v>714</v>
      </c>
      <c r="K255" s="202">
        <f t="shared" si="171"/>
        <v>-95</v>
      </c>
      <c r="L255" s="203">
        <f t="shared" si="172"/>
        <v>-0.23749999999999999</v>
      </c>
      <c r="M255" s="199" t="s">
        <v>599</v>
      </c>
      <c r="N255" s="196">
        <v>43606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66</v>
      </c>
      <c r="B256" s="186">
        <v>42593</v>
      </c>
      <c r="C256" s="186"/>
      <c r="D256" s="187" t="s">
        <v>715</v>
      </c>
      <c r="E256" s="188" t="s">
        <v>618</v>
      </c>
      <c r="F256" s="189">
        <v>86.5</v>
      </c>
      <c r="G256" s="188"/>
      <c r="H256" s="188">
        <v>130</v>
      </c>
      <c r="I256" s="190">
        <v>130</v>
      </c>
      <c r="J256" s="191" t="s">
        <v>716</v>
      </c>
      <c r="K256" s="192">
        <f t="shared" si="171"/>
        <v>43.5</v>
      </c>
      <c r="L256" s="193">
        <f t="shared" si="172"/>
        <v>0.50289017341040465</v>
      </c>
      <c r="M256" s="188" t="s">
        <v>587</v>
      </c>
      <c r="N256" s="194">
        <v>43091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67</v>
      </c>
      <c r="B257" s="196">
        <v>42600</v>
      </c>
      <c r="C257" s="196"/>
      <c r="D257" s="197" t="s">
        <v>109</v>
      </c>
      <c r="E257" s="198" t="s">
        <v>618</v>
      </c>
      <c r="F257" s="199">
        <v>133.5</v>
      </c>
      <c r="G257" s="199"/>
      <c r="H257" s="200">
        <v>126.5</v>
      </c>
      <c r="I257" s="200">
        <v>178</v>
      </c>
      <c r="J257" s="201" t="s">
        <v>717</v>
      </c>
      <c r="K257" s="202">
        <f t="shared" si="171"/>
        <v>-7</v>
      </c>
      <c r="L257" s="203">
        <f t="shared" si="172"/>
        <v>-5.2434456928838954E-2</v>
      </c>
      <c r="M257" s="199" t="s">
        <v>599</v>
      </c>
      <c r="N257" s="196">
        <v>42615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68</v>
      </c>
      <c r="B258" s="186">
        <v>42613</v>
      </c>
      <c r="C258" s="186"/>
      <c r="D258" s="187" t="s">
        <v>718</v>
      </c>
      <c r="E258" s="188" t="s">
        <v>618</v>
      </c>
      <c r="F258" s="189">
        <v>560</v>
      </c>
      <c r="G258" s="188"/>
      <c r="H258" s="188">
        <v>725</v>
      </c>
      <c r="I258" s="190">
        <v>725</v>
      </c>
      <c r="J258" s="191" t="s">
        <v>620</v>
      </c>
      <c r="K258" s="192">
        <f t="shared" si="171"/>
        <v>165</v>
      </c>
      <c r="L258" s="193">
        <f t="shared" si="172"/>
        <v>0.29464285714285715</v>
      </c>
      <c r="M258" s="188" t="s">
        <v>587</v>
      </c>
      <c r="N258" s="194">
        <v>42456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69</v>
      </c>
      <c r="B259" s="186">
        <v>42614</v>
      </c>
      <c r="C259" s="186"/>
      <c r="D259" s="187" t="s">
        <v>719</v>
      </c>
      <c r="E259" s="188" t="s">
        <v>618</v>
      </c>
      <c r="F259" s="189">
        <v>160.5</v>
      </c>
      <c r="G259" s="188"/>
      <c r="H259" s="188">
        <v>210</v>
      </c>
      <c r="I259" s="190">
        <v>210</v>
      </c>
      <c r="J259" s="191" t="s">
        <v>620</v>
      </c>
      <c r="K259" s="192">
        <f t="shared" si="171"/>
        <v>49.5</v>
      </c>
      <c r="L259" s="193">
        <f t="shared" si="172"/>
        <v>0.30841121495327101</v>
      </c>
      <c r="M259" s="188" t="s">
        <v>587</v>
      </c>
      <c r="N259" s="194">
        <v>42871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70</v>
      </c>
      <c r="B260" s="186">
        <v>42646</v>
      </c>
      <c r="C260" s="186"/>
      <c r="D260" s="187" t="s">
        <v>395</v>
      </c>
      <c r="E260" s="188" t="s">
        <v>618</v>
      </c>
      <c r="F260" s="189">
        <v>430</v>
      </c>
      <c r="G260" s="188"/>
      <c r="H260" s="188">
        <v>596</v>
      </c>
      <c r="I260" s="190">
        <v>575</v>
      </c>
      <c r="J260" s="191" t="s">
        <v>720</v>
      </c>
      <c r="K260" s="192">
        <v>166</v>
      </c>
      <c r="L260" s="193">
        <v>0.38604651162790699</v>
      </c>
      <c r="M260" s="188" t="s">
        <v>587</v>
      </c>
      <c r="N260" s="194">
        <v>42769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71</v>
      </c>
      <c r="B261" s="186">
        <v>42657</v>
      </c>
      <c r="C261" s="186"/>
      <c r="D261" s="187" t="s">
        <v>721</v>
      </c>
      <c r="E261" s="188" t="s">
        <v>618</v>
      </c>
      <c r="F261" s="189">
        <v>280</v>
      </c>
      <c r="G261" s="188"/>
      <c r="H261" s="188">
        <v>345</v>
      </c>
      <c r="I261" s="190">
        <v>345</v>
      </c>
      <c r="J261" s="191" t="s">
        <v>620</v>
      </c>
      <c r="K261" s="192">
        <f t="shared" ref="K261:K266" si="173">H261-F261</f>
        <v>65</v>
      </c>
      <c r="L261" s="193">
        <f>K261/F261</f>
        <v>0.23214285714285715</v>
      </c>
      <c r="M261" s="188" t="s">
        <v>587</v>
      </c>
      <c r="N261" s="194">
        <v>42814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72</v>
      </c>
      <c r="B262" s="186">
        <v>42657</v>
      </c>
      <c r="C262" s="186"/>
      <c r="D262" s="187" t="s">
        <v>722</v>
      </c>
      <c r="E262" s="188" t="s">
        <v>618</v>
      </c>
      <c r="F262" s="189">
        <v>245</v>
      </c>
      <c r="G262" s="188"/>
      <c r="H262" s="188">
        <v>325.5</v>
      </c>
      <c r="I262" s="190">
        <v>330</v>
      </c>
      <c r="J262" s="191" t="s">
        <v>723</v>
      </c>
      <c r="K262" s="192">
        <f t="shared" si="173"/>
        <v>80.5</v>
      </c>
      <c r="L262" s="193">
        <f>K262/F262</f>
        <v>0.32857142857142857</v>
      </c>
      <c r="M262" s="188" t="s">
        <v>587</v>
      </c>
      <c r="N262" s="194">
        <v>42769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73</v>
      </c>
      <c r="B263" s="186">
        <v>42660</v>
      </c>
      <c r="C263" s="186"/>
      <c r="D263" s="187" t="s">
        <v>345</v>
      </c>
      <c r="E263" s="188" t="s">
        <v>618</v>
      </c>
      <c r="F263" s="189">
        <v>125</v>
      </c>
      <c r="G263" s="188"/>
      <c r="H263" s="188">
        <v>160</v>
      </c>
      <c r="I263" s="190">
        <v>160</v>
      </c>
      <c r="J263" s="191" t="s">
        <v>676</v>
      </c>
      <c r="K263" s="192">
        <f t="shared" si="173"/>
        <v>35</v>
      </c>
      <c r="L263" s="193">
        <v>0.28000000000000003</v>
      </c>
      <c r="M263" s="188" t="s">
        <v>587</v>
      </c>
      <c r="N263" s="194">
        <v>42803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74</v>
      </c>
      <c r="B264" s="186">
        <v>42660</v>
      </c>
      <c r="C264" s="186"/>
      <c r="D264" s="187" t="s">
        <v>468</v>
      </c>
      <c r="E264" s="188" t="s">
        <v>618</v>
      </c>
      <c r="F264" s="189">
        <v>114</v>
      </c>
      <c r="G264" s="188"/>
      <c r="H264" s="188">
        <v>145</v>
      </c>
      <c r="I264" s="190">
        <v>145</v>
      </c>
      <c r="J264" s="191" t="s">
        <v>676</v>
      </c>
      <c r="K264" s="192">
        <f t="shared" si="173"/>
        <v>31</v>
      </c>
      <c r="L264" s="193">
        <f>K264/F264</f>
        <v>0.27192982456140352</v>
      </c>
      <c r="M264" s="188" t="s">
        <v>587</v>
      </c>
      <c r="N264" s="194">
        <v>42859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75</v>
      </c>
      <c r="B265" s="186">
        <v>42660</v>
      </c>
      <c r="C265" s="186"/>
      <c r="D265" s="187" t="s">
        <v>724</v>
      </c>
      <c r="E265" s="188" t="s">
        <v>618</v>
      </c>
      <c r="F265" s="189">
        <v>212</v>
      </c>
      <c r="G265" s="188"/>
      <c r="H265" s="188">
        <v>280</v>
      </c>
      <c r="I265" s="190">
        <v>276</v>
      </c>
      <c r="J265" s="191" t="s">
        <v>725</v>
      </c>
      <c r="K265" s="192">
        <f t="shared" si="173"/>
        <v>68</v>
      </c>
      <c r="L265" s="193">
        <f>K265/F265</f>
        <v>0.32075471698113206</v>
      </c>
      <c r="M265" s="188" t="s">
        <v>587</v>
      </c>
      <c r="N265" s="194">
        <v>42858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76</v>
      </c>
      <c r="B266" s="186">
        <v>42678</v>
      </c>
      <c r="C266" s="186"/>
      <c r="D266" s="187" t="s">
        <v>456</v>
      </c>
      <c r="E266" s="188" t="s">
        <v>618</v>
      </c>
      <c r="F266" s="189">
        <v>155</v>
      </c>
      <c r="G266" s="188"/>
      <c r="H266" s="188">
        <v>210</v>
      </c>
      <c r="I266" s="190">
        <v>210</v>
      </c>
      <c r="J266" s="191" t="s">
        <v>726</v>
      </c>
      <c r="K266" s="192">
        <f t="shared" si="173"/>
        <v>55</v>
      </c>
      <c r="L266" s="193">
        <f>K266/F266</f>
        <v>0.35483870967741937</v>
      </c>
      <c r="M266" s="188" t="s">
        <v>587</v>
      </c>
      <c r="N266" s="194">
        <v>42944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5">
        <v>77</v>
      </c>
      <c r="B267" s="196">
        <v>42710</v>
      </c>
      <c r="C267" s="196"/>
      <c r="D267" s="197" t="s">
        <v>727</v>
      </c>
      <c r="E267" s="198" t="s">
        <v>618</v>
      </c>
      <c r="F267" s="199">
        <v>150.5</v>
      </c>
      <c r="G267" s="199"/>
      <c r="H267" s="200">
        <v>72.5</v>
      </c>
      <c r="I267" s="200">
        <v>174</v>
      </c>
      <c r="J267" s="201" t="s">
        <v>728</v>
      </c>
      <c r="K267" s="202">
        <v>-78</v>
      </c>
      <c r="L267" s="203">
        <v>-0.51827242524916906</v>
      </c>
      <c r="M267" s="199" t="s">
        <v>599</v>
      </c>
      <c r="N267" s="196">
        <v>43333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78</v>
      </c>
      <c r="B268" s="186">
        <v>42712</v>
      </c>
      <c r="C268" s="186"/>
      <c r="D268" s="187" t="s">
        <v>729</v>
      </c>
      <c r="E268" s="188" t="s">
        <v>618</v>
      </c>
      <c r="F268" s="189">
        <v>380</v>
      </c>
      <c r="G268" s="188"/>
      <c r="H268" s="188">
        <v>478</v>
      </c>
      <c r="I268" s="190">
        <v>468</v>
      </c>
      <c r="J268" s="191" t="s">
        <v>676</v>
      </c>
      <c r="K268" s="192">
        <f>H268-F268</f>
        <v>98</v>
      </c>
      <c r="L268" s="193">
        <f>K268/F268</f>
        <v>0.25789473684210529</v>
      </c>
      <c r="M268" s="188" t="s">
        <v>587</v>
      </c>
      <c r="N268" s="194">
        <v>43025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79</v>
      </c>
      <c r="B269" s="186">
        <v>42734</v>
      </c>
      <c r="C269" s="186"/>
      <c r="D269" s="187" t="s">
        <v>108</v>
      </c>
      <c r="E269" s="188" t="s">
        <v>618</v>
      </c>
      <c r="F269" s="189">
        <v>305</v>
      </c>
      <c r="G269" s="188"/>
      <c r="H269" s="188">
        <v>375</v>
      </c>
      <c r="I269" s="190">
        <v>375</v>
      </c>
      <c r="J269" s="191" t="s">
        <v>676</v>
      </c>
      <c r="K269" s="192">
        <f>H269-F269</f>
        <v>70</v>
      </c>
      <c r="L269" s="193">
        <f>K269/F269</f>
        <v>0.22950819672131148</v>
      </c>
      <c r="M269" s="188" t="s">
        <v>587</v>
      </c>
      <c r="N269" s="194">
        <v>42768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80</v>
      </c>
      <c r="B270" s="186">
        <v>42739</v>
      </c>
      <c r="C270" s="186"/>
      <c r="D270" s="187" t="s">
        <v>94</v>
      </c>
      <c r="E270" s="188" t="s">
        <v>618</v>
      </c>
      <c r="F270" s="189">
        <v>99.5</v>
      </c>
      <c r="G270" s="188"/>
      <c r="H270" s="188">
        <v>158</v>
      </c>
      <c r="I270" s="190">
        <v>158</v>
      </c>
      <c r="J270" s="191" t="s">
        <v>676</v>
      </c>
      <c r="K270" s="192">
        <f>H270-F270</f>
        <v>58.5</v>
      </c>
      <c r="L270" s="193">
        <f>K270/F270</f>
        <v>0.5879396984924623</v>
      </c>
      <c r="M270" s="188" t="s">
        <v>587</v>
      </c>
      <c r="N270" s="194">
        <v>42898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81</v>
      </c>
      <c r="B271" s="186">
        <v>42739</v>
      </c>
      <c r="C271" s="186"/>
      <c r="D271" s="187" t="s">
        <v>94</v>
      </c>
      <c r="E271" s="188" t="s">
        <v>618</v>
      </c>
      <c r="F271" s="189">
        <v>99.5</v>
      </c>
      <c r="G271" s="188"/>
      <c r="H271" s="188">
        <v>158</v>
      </c>
      <c r="I271" s="190">
        <v>158</v>
      </c>
      <c r="J271" s="191" t="s">
        <v>676</v>
      </c>
      <c r="K271" s="192">
        <v>58.5</v>
      </c>
      <c r="L271" s="193">
        <v>0.58793969849246197</v>
      </c>
      <c r="M271" s="188" t="s">
        <v>587</v>
      </c>
      <c r="N271" s="194">
        <v>42898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82</v>
      </c>
      <c r="B272" s="186">
        <v>42786</v>
      </c>
      <c r="C272" s="186"/>
      <c r="D272" s="187" t="s">
        <v>185</v>
      </c>
      <c r="E272" s="188" t="s">
        <v>618</v>
      </c>
      <c r="F272" s="189">
        <v>140.5</v>
      </c>
      <c r="G272" s="188"/>
      <c r="H272" s="188">
        <v>220</v>
      </c>
      <c r="I272" s="190">
        <v>220</v>
      </c>
      <c r="J272" s="191" t="s">
        <v>676</v>
      </c>
      <c r="K272" s="192">
        <f>H272-F272</f>
        <v>79.5</v>
      </c>
      <c r="L272" s="193">
        <f>K272/F272</f>
        <v>0.5658362989323843</v>
      </c>
      <c r="M272" s="188" t="s">
        <v>587</v>
      </c>
      <c r="N272" s="194">
        <v>42864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83</v>
      </c>
      <c r="B273" s="186">
        <v>42786</v>
      </c>
      <c r="C273" s="186"/>
      <c r="D273" s="187" t="s">
        <v>730</v>
      </c>
      <c r="E273" s="188" t="s">
        <v>618</v>
      </c>
      <c r="F273" s="189">
        <v>202.5</v>
      </c>
      <c r="G273" s="188"/>
      <c r="H273" s="188">
        <v>234</v>
      </c>
      <c r="I273" s="190">
        <v>234</v>
      </c>
      <c r="J273" s="191" t="s">
        <v>676</v>
      </c>
      <c r="K273" s="192">
        <v>31.5</v>
      </c>
      <c r="L273" s="193">
        <v>0.155555555555556</v>
      </c>
      <c r="M273" s="188" t="s">
        <v>587</v>
      </c>
      <c r="N273" s="194">
        <v>42836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84</v>
      </c>
      <c r="B274" s="186">
        <v>42818</v>
      </c>
      <c r="C274" s="186"/>
      <c r="D274" s="187" t="s">
        <v>731</v>
      </c>
      <c r="E274" s="188" t="s">
        <v>618</v>
      </c>
      <c r="F274" s="189">
        <v>300.5</v>
      </c>
      <c r="G274" s="188"/>
      <c r="H274" s="188">
        <v>417.5</v>
      </c>
      <c r="I274" s="190">
        <v>420</v>
      </c>
      <c r="J274" s="191" t="s">
        <v>732</v>
      </c>
      <c r="K274" s="192">
        <f>H274-F274</f>
        <v>117</v>
      </c>
      <c r="L274" s="193">
        <f>K274/F274</f>
        <v>0.38935108153078202</v>
      </c>
      <c r="M274" s="188" t="s">
        <v>587</v>
      </c>
      <c r="N274" s="194">
        <v>43070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85</v>
      </c>
      <c r="B275" s="186">
        <v>42818</v>
      </c>
      <c r="C275" s="186"/>
      <c r="D275" s="187" t="s">
        <v>706</v>
      </c>
      <c r="E275" s="188" t="s">
        <v>618</v>
      </c>
      <c r="F275" s="189">
        <v>850</v>
      </c>
      <c r="G275" s="188"/>
      <c r="H275" s="188">
        <v>1042.5</v>
      </c>
      <c r="I275" s="190">
        <v>1023</v>
      </c>
      <c r="J275" s="191" t="s">
        <v>733</v>
      </c>
      <c r="K275" s="192">
        <v>192.5</v>
      </c>
      <c r="L275" s="193">
        <v>0.22647058823529401</v>
      </c>
      <c r="M275" s="188" t="s">
        <v>587</v>
      </c>
      <c r="N275" s="194">
        <v>42830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86</v>
      </c>
      <c r="B276" s="186">
        <v>42830</v>
      </c>
      <c r="C276" s="186"/>
      <c r="D276" s="187" t="s">
        <v>487</v>
      </c>
      <c r="E276" s="188" t="s">
        <v>618</v>
      </c>
      <c r="F276" s="189">
        <v>785</v>
      </c>
      <c r="G276" s="188"/>
      <c r="H276" s="188">
        <v>930</v>
      </c>
      <c r="I276" s="190">
        <v>920</v>
      </c>
      <c r="J276" s="191" t="s">
        <v>734</v>
      </c>
      <c r="K276" s="192">
        <f>H276-F276</f>
        <v>145</v>
      </c>
      <c r="L276" s="193">
        <f>K276/F276</f>
        <v>0.18471337579617833</v>
      </c>
      <c r="M276" s="188" t="s">
        <v>587</v>
      </c>
      <c r="N276" s="194">
        <v>42976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87</v>
      </c>
      <c r="B277" s="196">
        <v>42831</v>
      </c>
      <c r="C277" s="196"/>
      <c r="D277" s="197" t="s">
        <v>735</v>
      </c>
      <c r="E277" s="198" t="s">
        <v>618</v>
      </c>
      <c r="F277" s="199">
        <v>40</v>
      </c>
      <c r="G277" s="199"/>
      <c r="H277" s="200">
        <v>13.1</v>
      </c>
      <c r="I277" s="200">
        <v>60</v>
      </c>
      <c r="J277" s="201" t="s">
        <v>736</v>
      </c>
      <c r="K277" s="202">
        <v>-26.9</v>
      </c>
      <c r="L277" s="203">
        <v>-0.67249999999999999</v>
      </c>
      <c r="M277" s="199" t="s">
        <v>599</v>
      </c>
      <c r="N277" s="196">
        <v>43138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88</v>
      </c>
      <c r="B278" s="186">
        <v>42837</v>
      </c>
      <c r="C278" s="186"/>
      <c r="D278" s="187" t="s">
        <v>93</v>
      </c>
      <c r="E278" s="188" t="s">
        <v>618</v>
      </c>
      <c r="F278" s="189">
        <v>289.5</v>
      </c>
      <c r="G278" s="188"/>
      <c r="H278" s="188">
        <v>354</v>
      </c>
      <c r="I278" s="190">
        <v>360</v>
      </c>
      <c r="J278" s="191" t="s">
        <v>737</v>
      </c>
      <c r="K278" s="192">
        <f t="shared" ref="K278:K286" si="174">H278-F278</f>
        <v>64.5</v>
      </c>
      <c r="L278" s="193">
        <f t="shared" ref="L278:L286" si="175">K278/F278</f>
        <v>0.22279792746113988</v>
      </c>
      <c r="M278" s="188" t="s">
        <v>587</v>
      </c>
      <c r="N278" s="194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89</v>
      </c>
      <c r="B279" s="186">
        <v>42845</v>
      </c>
      <c r="C279" s="186"/>
      <c r="D279" s="187" t="s">
        <v>426</v>
      </c>
      <c r="E279" s="188" t="s">
        <v>618</v>
      </c>
      <c r="F279" s="189">
        <v>700</v>
      </c>
      <c r="G279" s="188"/>
      <c r="H279" s="188">
        <v>840</v>
      </c>
      <c r="I279" s="190">
        <v>840</v>
      </c>
      <c r="J279" s="191" t="s">
        <v>738</v>
      </c>
      <c r="K279" s="192">
        <f t="shared" si="174"/>
        <v>140</v>
      </c>
      <c r="L279" s="193">
        <f t="shared" si="175"/>
        <v>0.2</v>
      </c>
      <c r="M279" s="188" t="s">
        <v>587</v>
      </c>
      <c r="N279" s="194">
        <v>42893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90</v>
      </c>
      <c r="B280" s="186">
        <v>42887</v>
      </c>
      <c r="C280" s="186"/>
      <c r="D280" s="187" t="s">
        <v>739</v>
      </c>
      <c r="E280" s="188" t="s">
        <v>618</v>
      </c>
      <c r="F280" s="189">
        <v>130</v>
      </c>
      <c r="G280" s="188"/>
      <c r="H280" s="188">
        <v>144.25</v>
      </c>
      <c r="I280" s="190">
        <v>170</v>
      </c>
      <c r="J280" s="191" t="s">
        <v>740</v>
      </c>
      <c r="K280" s="192">
        <f t="shared" si="174"/>
        <v>14.25</v>
      </c>
      <c r="L280" s="193">
        <f t="shared" si="175"/>
        <v>0.10961538461538461</v>
      </c>
      <c r="M280" s="188" t="s">
        <v>587</v>
      </c>
      <c r="N280" s="194">
        <v>43675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91</v>
      </c>
      <c r="B281" s="186">
        <v>42901</v>
      </c>
      <c r="C281" s="186"/>
      <c r="D281" s="187" t="s">
        <v>741</v>
      </c>
      <c r="E281" s="188" t="s">
        <v>618</v>
      </c>
      <c r="F281" s="189">
        <v>214.5</v>
      </c>
      <c r="G281" s="188"/>
      <c r="H281" s="188">
        <v>262</v>
      </c>
      <c r="I281" s="190">
        <v>262</v>
      </c>
      <c r="J281" s="191" t="s">
        <v>742</v>
      </c>
      <c r="K281" s="192">
        <f t="shared" si="174"/>
        <v>47.5</v>
      </c>
      <c r="L281" s="193">
        <f t="shared" si="175"/>
        <v>0.22144522144522144</v>
      </c>
      <c r="M281" s="188" t="s">
        <v>587</v>
      </c>
      <c r="N281" s="194">
        <v>42977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92</v>
      </c>
      <c r="B282" s="217">
        <v>42933</v>
      </c>
      <c r="C282" s="217"/>
      <c r="D282" s="218" t="s">
        <v>743</v>
      </c>
      <c r="E282" s="219" t="s">
        <v>618</v>
      </c>
      <c r="F282" s="220">
        <v>370</v>
      </c>
      <c r="G282" s="219"/>
      <c r="H282" s="219">
        <v>447.5</v>
      </c>
      <c r="I282" s="221">
        <v>450</v>
      </c>
      <c r="J282" s="222" t="s">
        <v>676</v>
      </c>
      <c r="K282" s="192">
        <f t="shared" si="174"/>
        <v>77.5</v>
      </c>
      <c r="L282" s="223">
        <f t="shared" si="175"/>
        <v>0.20945945945945946</v>
      </c>
      <c r="M282" s="219" t="s">
        <v>587</v>
      </c>
      <c r="N282" s="224">
        <v>43035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93</v>
      </c>
      <c r="B283" s="217">
        <v>42943</v>
      </c>
      <c r="C283" s="217"/>
      <c r="D283" s="218" t="s">
        <v>183</v>
      </c>
      <c r="E283" s="219" t="s">
        <v>618</v>
      </c>
      <c r="F283" s="220">
        <v>657.5</v>
      </c>
      <c r="G283" s="219"/>
      <c r="H283" s="219">
        <v>825</v>
      </c>
      <c r="I283" s="221">
        <v>820</v>
      </c>
      <c r="J283" s="222" t="s">
        <v>676</v>
      </c>
      <c r="K283" s="192">
        <f t="shared" si="174"/>
        <v>167.5</v>
      </c>
      <c r="L283" s="223">
        <f t="shared" si="175"/>
        <v>0.25475285171102663</v>
      </c>
      <c r="M283" s="219" t="s">
        <v>587</v>
      </c>
      <c r="N283" s="224">
        <v>43090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94</v>
      </c>
      <c r="B284" s="186">
        <v>42964</v>
      </c>
      <c r="C284" s="186"/>
      <c r="D284" s="187" t="s">
        <v>361</v>
      </c>
      <c r="E284" s="188" t="s">
        <v>618</v>
      </c>
      <c r="F284" s="189">
        <v>605</v>
      </c>
      <c r="G284" s="188"/>
      <c r="H284" s="188">
        <v>750</v>
      </c>
      <c r="I284" s="190">
        <v>750</v>
      </c>
      <c r="J284" s="191" t="s">
        <v>734</v>
      </c>
      <c r="K284" s="192">
        <f t="shared" si="174"/>
        <v>145</v>
      </c>
      <c r="L284" s="193">
        <f t="shared" si="175"/>
        <v>0.23966942148760331</v>
      </c>
      <c r="M284" s="188" t="s">
        <v>587</v>
      </c>
      <c r="N284" s="194">
        <v>43027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5">
        <v>95</v>
      </c>
      <c r="B285" s="196">
        <v>42979</v>
      </c>
      <c r="C285" s="196"/>
      <c r="D285" s="204" t="s">
        <v>744</v>
      </c>
      <c r="E285" s="199" t="s">
        <v>618</v>
      </c>
      <c r="F285" s="199">
        <v>255</v>
      </c>
      <c r="G285" s="200"/>
      <c r="H285" s="200">
        <v>217.25</v>
      </c>
      <c r="I285" s="200">
        <v>320</v>
      </c>
      <c r="J285" s="201" t="s">
        <v>745</v>
      </c>
      <c r="K285" s="202">
        <f t="shared" si="174"/>
        <v>-37.75</v>
      </c>
      <c r="L285" s="205">
        <f t="shared" si="175"/>
        <v>-0.14803921568627451</v>
      </c>
      <c r="M285" s="199" t="s">
        <v>599</v>
      </c>
      <c r="N285" s="196">
        <v>43661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96</v>
      </c>
      <c r="B286" s="186">
        <v>42997</v>
      </c>
      <c r="C286" s="186"/>
      <c r="D286" s="187" t="s">
        <v>746</v>
      </c>
      <c r="E286" s="188" t="s">
        <v>618</v>
      </c>
      <c r="F286" s="189">
        <v>215</v>
      </c>
      <c r="G286" s="188"/>
      <c r="H286" s="188">
        <v>258</v>
      </c>
      <c r="I286" s="190">
        <v>258</v>
      </c>
      <c r="J286" s="191" t="s">
        <v>676</v>
      </c>
      <c r="K286" s="192">
        <f t="shared" si="174"/>
        <v>43</v>
      </c>
      <c r="L286" s="193">
        <f t="shared" si="175"/>
        <v>0.2</v>
      </c>
      <c r="M286" s="188" t="s">
        <v>587</v>
      </c>
      <c r="N286" s="194">
        <v>43040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97</v>
      </c>
      <c r="B287" s="186">
        <v>42997</v>
      </c>
      <c r="C287" s="186"/>
      <c r="D287" s="187" t="s">
        <v>746</v>
      </c>
      <c r="E287" s="188" t="s">
        <v>618</v>
      </c>
      <c r="F287" s="189">
        <v>215</v>
      </c>
      <c r="G287" s="188"/>
      <c r="H287" s="188">
        <v>258</v>
      </c>
      <c r="I287" s="190">
        <v>258</v>
      </c>
      <c r="J287" s="222" t="s">
        <v>676</v>
      </c>
      <c r="K287" s="192">
        <v>43</v>
      </c>
      <c r="L287" s="193">
        <v>0.2</v>
      </c>
      <c r="M287" s="188" t="s">
        <v>587</v>
      </c>
      <c r="N287" s="194">
        <v>43040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98</v>
      </c>
      <c r="B288" s="217">
        <v>42998</v>
      </c>
      <c r="C288" s="217"/>
      <c r="D288" s="218" t="s">
        <v>747</v>
      </c>
      <c r="E288" s="219" t="s">
        <v>618</v>
      </c>
      <c r="F288" s="189">
        <v>75</v>
      </c>
      <c r="G288" s="219"/>
      <c r="H288" s="219">
        <v>90</v>
      </c>
      <c r="I288" s="221">
        <v>90</v>
      </c>
      <c r="J288" s="191" t="s">
        <v>748</v>
      </c>
      <c r="K288" s="192">
        <f t="shared" ref="K288:K293" si="176">H288-F288</f>
        <v>15</v>
      </c>
      <c r="L288" s="193">
        <f t="shared" ref="L288:L293" si="177">K288/F288</f>
        <v>0.2</v>
      </c>
      <c r="M288" s="188" t="s">
        <v>587</v>
      </c>
      <c r="N288" s="194">
        <v>43019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99</v>
      </c>
      <c r="B289" s="217">
        <v>43011</v>
      </c>
      <c r="C289" s="217"/>
      <c r="D289" s="218" t="s">
        <v>601</v>
      </c>
      <c r="E289" s="219" t="s">
        <v>618</v>
      </c>
      <c r="F289" s="220">
        <v>315</v>
      </c>
      <c r="G289" s="219"/>
      <c r="H289" s="219">
        <v>392</v>
      </c>
      <c r="I289" s="221">
        <v>384</v>
      </c>
      <c r="J289" s="222" t="s">
        <v>749</v>
      </c>
      <c r="K289" s="192">
        <f t="shared" si="176"/>
        <v>77</v>
      </c>
      <c r="L289" s="223">
        <f t="shared" si="177"/>
        <v>0.24444444444444444</v>
      </c>
      <c r="M289" s="219" t="s">
        <v>587</v>
      </c>
      <c r="N289" s="224">
        <v>43017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100</v>
      </c>
      <c r="B290" s="217">
        <v>43013</v>
      </c>
      <c r="C290" s="217"/>
      <c r="D290" s="218" t="s">
        <v>461</v>
      </c>
      <c r="E290" s="219" t="s">
        <v>618</v>
      </c>
      <c r="F290" s="220">
        <v>145</v>
      </c>
      <c r="G290" s="219"/>
      <c r="H290" s="219">
        <v>179</v>
      </c>
      <c r="I290" s="221">
        <v>180</v>
      </c>
      <c r="J290" s="222" t="s">
        <v>750</v>
      </c>
      <c r="K290" s="192">
        <f t="shared" si="176"/>
        <v>34</v>
      </c>
      <c r="L290" s="223">
        <f t="shared" si="177"/>
        <v>0.23448275862068965</v>
      </c>
      <c r="M290" s="219" t="s">
        <v>587</v>
      </c>
      <c r="N290" s="224">
        <v>43025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101</v>
      </c>
      <c r="B291" s="217">
        <v>43014</v>
      </c>
      <c r="C291" s="217"/>
      <c r="D291" s="218" t="s">
        <v>335</v>
      </c>
      <c r="E291" s="219" t="s">
        <v>618</v>
      </c>
      <c r="F291" s="220">
        <v>256</v>
      </c>
      <c r="G291" s="219"/>
      <c r="H291" s="219">
        <v>323</v>
      </c>
      <c r="I291" s="221">
        <v>320</v>
      </c>
      <c r="J291" s="222" t="s">
        <v>676</v>
      </c>
      <c r="K291" s="192">
        <f t="shared" si="176"/>
        <v>67</v>
      </c>
      <c r="L291" s="223">
        <f t="shared" si="177"/>
        <v>0.26171875</v>
      </c>
      <c r="M291" s="219" t="s">
        <v>587</v>
      </c>
      <c r="N291" s="224">
        <v>43067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102</v>
      </c>
      <c r="B292" s="217">
        <v>43017</v>
      </c>
      <c r="C292" s="217"/>
      <c r="D292" s="218" t="s">
        <v>351</v>
      </c>
      <c r="E292" s="219" t="s">
        <v>618</v>
      </c>
      <c r="F292" s="220">
        <v>137.5</v>
      </c>
      <c r="G292" s="219"/>
      <c r="H292" s="219">
        <v>184</v>
      </c>
      <c r="I292" s="221">
        <v>183</v>
      </c>
      <c r="J292" s="222" t="s">
        <v>751</v>
      </c>
      <c r="K292" s="192">
        <f t="shared" si="176"/>
        <v>46.5</v>
      </c>
      <c r="L292" s="223">
        <f t="shared" si="177"/>
        <v>0.33818181818181819</v>
      </c>
      <c r="M292" s="219" t="s">
        <v>587</v>
      </c>
      <c r="N292" s="224">
        <v>43108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103</v>
      </c>
      <c r="B293" s="217">
        <v>43018</v>
      </c>
      <c r="C293" s="217"/>
      <c r="D293" s="218" t="s">
        <v>752</v>
      </c>
      <c r="E293" s="219" t="s">
        <v>618</v>
      </c>
      <c r="F293" s="220">
        <v>125.5</v>
      </c>
      <c r="G293" s="219"/>
      <c r="H293" s="219">
        <v>158</v>
      </c>
      <c r="I293" s="221">
        <v>155</v>
      </c>
      <c r="J293" s="222" t="s">
        <v>753</v>
      </c>
      <c r="K293" s="192">
        <f t="shared" si="176"/>
        <v>32.5</v>
      </c>
      <c r="L293" s="223">
        <f t="shared" si="177"/>
        <v>0.25896414342629481</v>
      </c>
      <c r="M293" s="219" t="s">
        <v>587</v>
      </c>
      <c r="N293" s="224">
        <v>43067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104</v>
      </c>
      <c r="B294" s="217">
        <v>43018</v>
      </c>
      <c r="C294" s="217"/>
      <c r="D294" s="218" t="s">
        <v>754</v>
      </c>
      <c r="E294" s="219" t="s">
        <v>618</v>
      </c>
      <c r="F294" s="220">
        <v>895</v>
      </c>
      <c r="G294" s="219"/>
      <c r="H294" s="219">
        <v>1122.5</v>
      </c>
      <c r="I294" s="221">
        <v>1078</v>
      </c>
      <c r="J294" s="222" t="s">
        <v>755</v>
      </c>
      <c r="K294" s="192">
        <v>227.5</v>
      </c>
      <c r="L294" s="223">
        <v>0.25418994413407803</v>
      </c>
      <c r="M294" s="219" t="s">
        <v>587</v>
      </c>
      <c r="N294" s="224">
        <v>43117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105</v>
      </c>
      <c r="B295" s="217">
        <v>43020</v>
      </c>
      <c r="C295" s="217"/>
      <c r="D295" s="218" t="s">
        <v>344</v>
      </c>
      <c r="E295" s="219" t="s">
        <v>618</v>
      </c>
      <c r="F295" s="220">
        <v>525</v>
      </c>
      <c r="G295" s="219"/>
      <c r="H295" s="219">
        <v>629</v>
      </c>
      <c r="I295" s="221">
        <v>629</v>
      </c>
      <c r="J295" s="222" t="s">
        <v>676</v>
      </c>
      <c r="K295" s="192">
        <v>104</v>
      </c>
      <c r="L295" s="223">
        <v>0.19809523809523799</v>
      </c>
      <c r="M295" s="219" t="s">
        <v>587</v>
      </c>
      <c r="N295" s="224">
        <v>43119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106</v>
      </c>
      <c r="B296" s="217">
        <v>43046</v>
      </c>
      <c r="C296" s="217"/>
      <c r="D296" s="218" t="s">
        <v>386</v>
      </c>
      <c r="E296" s="219" t="s">
        <v>618</v>
      </c>
      <c r="F296" s="220">
        <v>740</v>
      </c>
      <c r="G296" s="219"/>
      <c r="H296" s="219">
        <v>892.5</v>
      </c>
      <c r="I296" s="221">
        <v>900</v>
      </c>
      <c r="J296" s="222" t="s">
        <v>756</v>
      </c>
      <c r="K296" s="192">
        <f>H296-F296</f>
        <v>152.5</v>
      </c>
      <c r="L296" s="223">
        <f>K296/F296</f>
        <v>0.20608108108108109</v>
      </c>
      <c r="M296" s="219" t="s">
        <v>587</v>
      </c>
      <c r="N296" s="224">
        <v>43052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107</v>
      </c>
      <c r="B297" s="186">
        <v>43073</v>
      </c>
      <c r="C297" s="186"/>
      <c r="D297" s="187" t="s">
        <v>757</v>
      </c>
      <c r="E297" s="188" t="s">
        <v>618</v>
      </c>
      <c r="F297" s="189">
        <v>118.5</v>
      </c>
      <c r="G297" s="188"/>
      <c r="H297" s="188">
        <v>143.5</v>
      </c>
      <c r="I297" s="190">
        <v>145</v>
      </c>
      <c r="J297" s="191" t="s">
        <v>608</v>
      </c>
      <c r="K297" s="192">
        <f>H297-F297</f>
        <v>25</v>
      </c>
      <c r="L297" s="193">
        <f>K297/F297</f>
        <v>0.2109704641350211</v>
      </c>
      <c r="M297" s="188" t="s">
        <v>587</v>
      </c>
      <c r="N297" s="194">
        <v>43097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5">
        <v>108</v>
      </c>
      <c r="B298" s="196">
        <v>43090</v>
      </c>
      <c r="C298" s="196"/>
      <c r="D298" s="197" t="s">
        <v>432</v>
      </c>
      <c r="E298" s="198" t="s">
        <v>618</v>
      </c>
      <c r="F298" s="199">
        <v>715</v>
      </c>
      <c r="G298" s="199"/>
      <c r="H298" s="200">
        <v>500</v>
      </c>
      <c r="I298" s="200">
        <v>872</v>
      </c>
      <c r="J298" s="201" t="s">
        <v>758</v>
      </c>
      <c r="K298" s="202">
        <f>H298-F298</f>
        <v>-215</v>
      </c>
      <c r="L298" s="203">
        <f>K298/F298</f>
        <v>-0.30069930069930068</v>
      </c>
      <c r="M298" s="199" t="s">
        <v>599</v>
      </c>
      <c r="N298" s="196">
        <v>43670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109</v>
      </c>
      <c r="B299" s="186">
        <v>43098</v>
      </c>
      <c r="C299" s="186"/>
      <c r="D299" s="187" t="s">
        <v>601</v>
      </c>
      <c r="E299" s="188" t="s">
        <v>618</v>
      </c>
      <c r="F299" s="189">
        <v>435</v>
      </c>
      <c r="G299" s="188"/>
      <c r="H299" s="188">
        <v>542.5</v>
      </c>
      <c r="I299" s="190">
        <v>539</v>
      </c>
      <c r="J299" s="191" t="s">
        <v>676</v>
      </c>
      <c r="K299" s="192">
        <v>107.5</v>
      </c>
      <c r="L299" s="193">
        <v>0.247126436781609</v>
      </c>
      <c r="M299" s="188" t="s">
        <v>587</v>
      </c>
      <c r="N299" s="194">
        <v>43206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110</v>
      </c>
      <c r="B300" s="186">
        <v>43098</v>
      </c>
      <c r="C300" s="186"/>
      <c r="D300" s="187" t="s">
        <v>559</v>
      </c>
      <c r="E300" s="188" t="s">
        <v>618</v>
      </c>
      <c r="F300" s="189">
        <v>885</v>
      </c>
      <c r="G300" s="188"/>
      <c r="H300" s="188">
        <v>1090</v>
      </c>
      <c r="I300" s="190">
        <v>1084</v>
      </c>
      <c r="J300" s="191" t="s">
        <v>676</v>
      </c>
      <c r="K300" s="192">
        <v>205</v>
      </c>
      <c r="L300" s="193">
        <v>0.23163841807909599</v>
      </c>
      <c r="M300" s="188" t="s">
        <v>587</v>
      </c>
      <c r="N300" s="194">
        <v>43213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5">
        <v>111</v>
      </c>
      <c r="B301" s="226">
        <v>43192</v>
      </c>
      <c r="C301" s="226"/>
      <c r="D301" s="204" t="s">
        <v>759</v>
      </c>
      <c r="E301" s="199" t="s">
        <v>618</v>
      </c>
      <c r="F301" s="227">
        <v>478.5</v>
      </c>
      <c r="G301" s="199"/>
      <c r="H301" s="199">
        <v>442</v>
      </c>
      <c r="I301" s="200">
        <v>613</v>
      </c>
      <c r="J301" s="201" t="s">
        <v>760</v>
      </c>
      <c r="K301" s="202">
        <f>H301-F301</f>
        <v>-36.5</v>
      </c>
      <c r="L301" s="203">
        <f>K301/F301</f>
        <v>-7.6280041797283177E-2</v>
      </c>
      <c r="M301" s="199" t="s">
        <v>599</v>
      </c>
      <c r="N301" s="196">
        <v>43762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5">
        <v>112</v>
      </c>
      <c r="B302" s="196">
        <v>43194</v>
      </c>
      <c r="C302" s="196"/>
      <c r="D302" s="197" t="s">
        <v>761</v>
      </c>
      <c r="E302" s="198" t="s">
        <v>618</v>
      </c>
      <c r="F302" s="199">
        <f>141.5-7.3</f>
        <v>134.19999999999999</v>
      </c>
      <c r="G302" s="199"/>
      <c r="H302" s="200">
        <v>77</v>
      </c>
      <c r="I302" s="200">
        <v>180</v>
      </c>
      <c r="J302" s="201" t="s">
        <v>762</v>
      </c>
      <c r="K302" s="202">
        <f>H302-F302</f>
        <v>-57.199999999999989</v>
      </c>
      <c r="L302" s="203">
        <f>K302/F302</f>
        <v>-0.42622950819672129</v>
      </c>
      <c r="M302" s="199" t="s">
        <v>599</v>
      </c>
      <c r="N302" s="196">
        <v>43522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95">
        <v>113</v>
      </c>
      <c r="B303" s="196">
        <v>43209</v>
      </c>
      <c r="C303" s="196"/>
      <c r="D303" s="197" t="s">
        <v>763</v>
      </c>
      <c r="E303" s="198" t="s">
        <v>618</v>
      </c>
      <c r="F303" s="199">
        <v>430</v>
      </c>
      <c r="G303" s="199"/>
      <c r="H303" s="200">
        <v>220</v>
      </c>
      <c r="I303" s="200">
        <v>537</v>
      </c>
      <c r="J303" s="201" t="s">
        <v>764</v>
      </c>
      <c r="K303" s="202">
        <f>H303-F303</f>
        <v>-210</v>
      </c>
      <c r="L303" s="203">
        <f>K303/F303</f>
        <v>-0.48837209302325579</v>
      </c>
      <c r="M303" s="199" t="s">
        <v>599</v>
      </c>
      <c r="N303" s="196">
        <v>43252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114</v>
      </c>
      <c r="B304" s="217">
        <v>43220</v>
      </c>
      <c r="C304" s="217"/>
      <c r="D304" s="218" t="s">
        <v>387</v>
      </c>
      <c r="E304" s="219" t="s">
        <v>618</v>
      </c>
      <c r="F304" s="219">
        <v>153.5</v>
      </c>
      <c r="G304" s="219"/>
      <c r="H304" s="219">
        <v>196</v>
      </c>
      <c r="I304" s="221">
        <v>196</v>
      </c>
      <c r="J304" s="191" t="s">
        <v>765</v>
      </c>
      <c r="K304" s="192">
        <f>H304-F304</f>
        <v>42.5</v>
      </c>
      <c r="L304" s="193">
        <f>K304/F304</f>
        <v>0.27687296416938112</v>
      </c>
      <c r="M304" s="188" t="s">
        <v>587</v>
      </c>
      <c r="N304" s="194">
        <v>43605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5">
        <v>115</v>
      </c>
      <c r="B305" s="196">
        <v>43306</v>
      </c>
      <c r="C305" s="196"/>
      <c r="D305" s="197" t="s">
        <v>735</v>
      </c>
      <c r="E305" s="198" t="s">
        <v>618</v>
      </c>
      <c r="F305" s="199">
        <v>27.5</v>
      </c>
      <c r="G305" s="199"/>
      <c r="H305" s="200">
        <v>13.1</v>
      </c>
      <c r="I305" s="200">
        <v>60</v>
      </c>
      <c r="J305" s="201" t="s">
        <v>766</v>
      </c>
      <c r="K305" s="202">
        <v>-14.4</v>
      </c>
      <c r="L305" s="203">
        <v>-0.52363636363636401</v>
      </c>
      <c r="M305" s="199" t="s">
        <v>599</v>
      </c>
      <c r="N305" s="196">
        <v>43138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5">
        <v>116</v>
      </c>
      <c r="B306" s="226">
        <v>43318</v>
      </c>
      <c r="C306" s="226"/>
      <c r="D306" s="204" t="s">
        <v>767</v>
      </c>
      <c r="E306" s="199" t="s">
        <v>618</v>
      </c>
      <c r="F306" s="199">
        <v>148.5</v>
      </c>
      <c r="G306" s="199"/>
      <c r="H306" s="199">
        <v>102</v>
      </c>
      <c r="I306" s="200">
        <v>182</v>
      </c>
      <c r="J306" s="201" t="s">
        <v>768</v>
      </c>
      <c r="K306" s="202">
        <f>H306-F306</f>
        <v>-46.5</v>
      </c>
      <c r="L306" s="203">
        <f>K306/F306</f>
        <v>-0.31313131313131315</v>
      </c>
      <c r="M306" s="199" t="s">
        <v>599</v>
      </c>
      <c r="N306" s="196">
        <v>43661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117</v>
      </c>
      <c r="B307" s="186">
        <v>43335</v>
      </c>
      <c r="C307" s="186"/>
      <c r="D307" s="187" t="s">
        <v>769</v>
      </c>
      <c r="E307" s="188" t="s">
        <v>618</v>
      </c>
      <c r="F307" s="219">
        <v>285</v>
      </c>
      <c r="G307" s="188"/>
      <c r="H307" s="188">
        <v>355</v>
      </c>
      <c r="I307" s="190">
        <v>364</v>
      </c>
      <c r="J307" s="191" t="s">
        <v>770</v>
      </c>
      <c r="K307" s="192">
        <v>70</v>
      </c>
      <c r="L307" s="193">
        <v>0.24561403508771901</v>
      </c>
      <c r="M307" s="188" t="s">
        <v>587</v>
      </c>
      <c r="N307" s="194">
        <v>43455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5">
        <v>118</v>
      </c>
      <c r="B308" s="186">
        <v>43341</v>
      </c>
      <c r="C308" s="186"/>
      <c r="D308" s="187" t="s">
        <v>375</v>
      </c>
      <c r="E308" s="188" t="s">
        <v>618</v>
      </c>
      <c r="F308" s="219">
        <v>525</v>
      </c>
      <c r="G308" s="188"/>
      <c r="H308" s="188">
        <v>585</v>
      </c>
      <c r="I308" s="190">
        <v>635</v>
      </c>
      <c r="J308" s="191" t="s">
        <v>771</v>
      </c>
      <c r="K308" s="192">
        <f t="shared" ref="K308:K325" si="178">H308-F308</f>
        <v>60</v>
      </c>
      <c r="L308" s="193">
        <f t="shared" ref="L308:L325" si="179">K308/F308</f>
        <v>0.11428571428571428</v>
      </c>
      <c r="M308" s="188" t="s">
        <v>587</v>
      </c>
      <c r="N308" s="194">
        <v>43662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119</v>
      </c>
      <c r="B309" s="186">
        <v>43395</v>
      </c>
      <c r="C309" s="186"/>
      <c r="D309" s="187" t="s">
        <v>361</v>
      </c>
      <c r="E309" s="188" t="s">
        <v>618</v>
      </c>
      <c r="F309" s="219">
        <v>475</v>
      </c>
      <c r="G309" s="188"/>
      <c r="H309" s="188">
        <v>574</v>
      </c>
      <c r="I309" s="190">
        <v>570</v>
      </c>
      <c r="J309" s="191" t="s">
        <v>676</v>
      </c>
      <c r="K309" s="192">
        <f t="shared" si="178"/>
        <v>99</v>
      </c>
      <c r="L309" s="193">
        <f t="shared" si="179"/>
        <v>0.20842105263157895</v>
      </c>
      <c r="M309" s="188" t="s">
        <v>587</v>
      </c>
      <c r="N309" s="194">
        <v>43403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120</v>
      </c>
      <c r="B310" s="217">
        <v>43397</v>
      </c>
      <c r="C310" s="217"/>
      <c r="D310" s="218" t="s">
        <v>382</v>
      </c>
      <c r="E310" s="219" t="s">
        <v>618</v>
      </c>
      <c r="F310" s="219">
        <v>707.5</v>
      </c>
      <c r="G310" s="219"/>
      <c r="H310" s="219">
        <v>872</v>
      </c>
      <c r="I310" s="221">
        <v>872</v>
      </c>
      <c r="J310" s="222" t="s">
        <v>676</v>
      </c>
      <c r="K310" s="192">
        <f t="shared" si="178"/>
        <v>164.5</v>
      </c>
      <c r="L310" s="223">
        <f t="shared" si="179"/>
        <v>0.23250883392226149</v>
      </c>
      <c r="M310" s="219" t="s">
        <v>587</v>
      </c>
      <c r="N310" s="224">
        <v>43482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121</v>
      </c>
      <c r="B311" s="217">
        <v>43398</v>
      </c>
      <c r="C311" s="217"/>
      <c r="D311" s="218" t="s">
        <v>772</v>
      </c>
      <c r="E311" s="219" t="s">
        <v>618</v>
      </c>
      <c r="F311" s="219">
        <v>162</v>
      </c>
      <c r="G311" s="219"/>
      <c r="H311" s="219">
        <v>204</v>
      </c>
      <c r="I311" s="221">
        <v>209</v>
      </c>
      <c r="J311" s="222" t="s">
        <v>773</v>
      </c>
      <c r="K311" s="192">
        <f t="shared" si="178"/>
        <v>42</v>
      </c>
      <c r="L311" s="223">
        <f t="shared" si="179"/>
        <v>0.25925925925925924</v>
      </c>
      <c r="M311" s="219" t="s">
        <v>587</v>
      </c>
      <c r="N311" s="224">
        <v>43539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122</v>
      </c>
      <c r="B312" s="217">
        <v>43399</v>
      </c>
      <c r="C312" s="217"/>
      <c r="D312" s="218" t="s">
        <v>480</v>
      </c>
      <c r="E312" s="219" t="s">
        <v>618</v>
      </c>
      <c r="F312" s="219">
        <v>240</v>
      </c>
      <c r="G312" s="219"/>
      <c r="H312" s="219">
        <v>297</v>
      </c>
      <c r="I312" s="221">
        <v>297</v>
      </c>
      <c r="J312" s="222" t="s">
        <v>676</v>
      </c>
      <c r="K312" s="228">
        <f t="shared" si="178"/>
        <v>57</v>
      </c>
      <c r="L312" s="223">
        <f t="shared" si="179"/>
        <v>0.23749999999999999</v>
      </c>
      <c r="M312" s="219" t="s">
        <v>587</v>
      </c>
      <c r="N312" s="224">
        <v>43417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5">
        <v>123</v>
      </c>
      <c r="B313" s="186">
        <v>43439</v>
      </c>
      <c r="C313" s="186"/>
      <c r="D313" s="187" t="s">
        <v>774</v>
      </c>
      <c r="E313" s="188" t="s">
        <v>618</v>
      </c>
      <c r="F313" s="188">
        <v>202.5</v>
      </c>
      <c r="G313" s="188"/>
      <c r="H313" s="188">
        <v>255</v>
      </c>
      <c r="I313" s="190">
        <v>252</v>
      </c>
      <c r="J313" s="191" t="s">
        <v>676</v>
      </c>
      <c r="K313" s="192">
        <f t="shared" si="178"/>
        <v>52.5</v>
      </c>
      <c r="L313" s="193">
        <f t="shared" si="179"/>
        <v>0.25925925925925924</v>
      </c>
      <c r="M313" s="188" t="s">
        <v>587</v>
      </c>
      <c r="N313" s="194">
        <v>43542</v>
      </c>
      <c r="O313" s="1"/>
      <c r="P313" s="1"/>
      <c r="Q313" s="1"/>
      <c r="R313" s="6" t="s">
        <v>775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124</v>
      </c>
      <c r="B314" s="217">
        <v>43465</v>
      </c>
      <c r="C314" s="186"/>
      <c r="D314" s="218" t="s">
        <v>414</v>
      </c>
      <c r="E314" s="219" t="s">
        <v>618</v>
      </c>
      <c r="F314" s="219">
        <v>710</v>
      </c>
      <c r="G314" s="219"/>
      <c r="H314" s="219">
        <v>866</v>
      </c>
      <c r="I314" s="221">
        <v>866</v>
      </c>
      <c r="J314" s="222" t="s">
        <v>676</v>
      </c>
      <c r="K314" s="192">
        <f t="shared" si="178"/>
        <v>156</v>
      </c>
      <c r="L314" s="193">
        <f t="shared" si="179"/>
        <v>0.21971830985915494</v>
      </c>
      <c r="M314" s="188" t="s">
        <v>587</v>
      </c>
      <c r="N314" s="194">
        <v>43553</v>
      </c>
      <c r="O314" s="1"/>
      <c r="P314" s="1"/>
      <c r="Q314" s="1"/>
      <c r="R314" s="6" t="s">
        <v>775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125</v>
      </c>
      <c r="B315" s="217">
        <v>43522</v>
      </c>
      <c r="C315" s="217"/>
      <c r="D315" s="218" t="s">
        <v>152</v>
      </c>
      <c r="E315" s="219" t="s">
        <v>618</v>
      </c>
      <c r="F315" s="219">
        <v>337.25</v>
      </c>
      <c r="G315" s="219"/>
      <c r="H315" s="219">
        <v>398.5</v>
      </c>
      <c r="I315" s="221">
        <v>411</v>
      </c>
      <c r="J315" s="191" t="s">
        <v>776</v>
      </c>
      <c r="K315" s="192">
        <f t="shared" si="178"/>
        <v>61.25</v>
      </c>
      <c r="L315" s="193">
        <f t="shared" si="179"/>
        <v>0.1816160118606375</v>
      </c>
      <c r="M315" s="188" t="s">
        <v>587</v>
      </c>
      <c r="N315" s="194">
        <v>43760</v>
      </c>
      <c r="O315" s="1"/>
      <c r="P315" s="1"/>
      <c r="Q315" s="1"/>
      <c r="R315" s="6" t="s">
        <v>775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126</v>
      </c>
      <c r="B316" s="230">
        <v>43559</v>
      </c>
      <c r="C316" s="230"/>
      <c r="D316" s="231" t="s">
        <v>777</v>
      </c>
      <c r="E316" s="232" t="s">
        <v>618</v>
      </c>
      <c r="F316" s="232">
        <v>130</v>
      </c>
      <c r="G316" s="232"/>
      <c r="H316" s="232">
        <v>65</v>
      </c>
      <c r="I316" s="233">
        <v>158</v>
      </c>
      <c r="J316" s="201" t="s">
        <v>778</v>
      </c>
      <c r="K316" s="202">
        <f t="shared" si="178"/>
        <v>-65</v>
      </c>
      <c r="L316" s="203">
        <f t="shared" si="179"/>
        <v>-0.5</v>
      </c>
      <c r="M316" s="199" t="s">
        <v>599</v>
      </c>
      <c r="N316" s="196">
        <v>43726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127</v>
      </c>
      <c r="B317" s="217">
        <v>43017</v>
      </c>
      <c r="C317" s="217"/>
      <c r="D317" s="218" t="s">
        <v>185</v>
      </c>
      <c r="E317" s="219" t="s">
        <v>618</v>
      </c>
      <c r="F317" s="219">
        <v>141.5</v>
      </c>
      <c r="G317" s="219"/>
      <c r="H317" s="219">
        <v>183.5</v>
      </c>
      <c r="I317" s="221">
        <v>210</v>
      </c>
      <c r="J317" s="191" t="s">
        <v>773</v>
      </c>
      <c r="K317" s="192">
        <f t="shared" si="178"/>
        <v>42</v>
      </c>
      <c r="L317" s="193">
        <f t="shared" si="179"/>
        <v>0.29681978798586572</v>
      </c>
      <c r="M317" s="188" t="s">
        <v>587</v>
      </c>
      <c r="N317" s="194">
        <v>43042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128</v>
      </c>
      <c r="B318" s="230">
        <v>43074</v>
      </c>
      <c r="C318" s="230"/>
      <c r="D318" s="231" t="s">
        <v>780</v>
      </c>
      <c r="E318" s="232" t="s">
        <v>618</v>
      </c>
      <c r="F318" s="227">
        <v>172</v>
      </c>
      <c r="G318" s="232"/>
      <c r="H318" s="232">
        <v>155.25</v>
      </c>
      <c r="I318" s="233">
        <v>230</v>
      </c>
      <c r="J318" s="201" t="s">
        <v>781</v>
      </c>
      <c r="K318" s="202">
        <f t="shared" si="178"/>
        <v>-16.75</v>
      </c>
      <c r="L318" s="203">
        <f t="shared" si="179"/>
        <v>-9.7383720930232565E-2</v>
      </c>
      <c r="M318" s="199" t="s">
        <v>599</v>
      </c>
      <c r="N318" s="196">
        <v>43787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129</v>
      </c>
      <c r="B319" s="217">
        <v>43398</v>
      </c>
      <c r="C319" s="217"/>
      <c r="D319" s="218" t="s">
        <v>107</v>
      </c>
      <c r="E319" s="219" t="s">
        <v>618</v>
      </c>
      <c r="F319" s="219">
        <v>698.5</v>
      </c>
      <c r="G319" s="219"/>
      <c r="H319" s="219">
        <v>890</v>
      </c>
      <c r="I319" s="221">
        <v>890</v>
      </c>
      <c r="J319" s="191" t="s">
        <v>849</v>
      </c>
      <c r="K319" s="192">
        <f t="shared" si="178"/>
        <v>191.5</v>
      </c>
      <c r="L319" s="193">
        <f t="shared" si="179"/>
        <v>0.27415891195418757</v>
      </c>
      <c r="M319" s="188" t="s">
        <v>587</v>
      </c>
      <c r="N319" s="194">
        <v>44328</v>
      </c>
      <c r="O319" s="1"/>
      <c r="P319" s="1"/>
      <c r="Q319" s="1"/>
      <c r="R319" s="6" t="s">
        <v>775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16">
        <v>130</v>
      </c>
      <c r="B320" s="217">
        <v>42877</v>
      </c>
      <c r="C320" s="217"/>
      <c r="D320" s="218" t="s">
        <v>374</v>
      </c>
      <c r="E320" s="219" t="s">
        <v>618</v>
      </c>
      <c r="F320" s="219">
        <v>127.6</v>
      </c>
      <c r="G320" s="219"/>
      <c r="H320" s="219">
        <v>138</v>
      </c>
      <c r="I320" s="221">
        <v>190</v>
      </c>
      <c r="J320" s="191" t="s">
        <v>782</v>
      </c>
      <c r="K320" s="192">
        <f t="shared" si="178"/>
        <v>10.400000000000006</v>
      </c>
      <c r="L320" s="193">
        <f t="shared" si="179"/>
        <v>8.1504702194357417E-2</v>
      </c>
      <c r="M320" s="188" t="s">
        <v>587</v>
      </c>
      <c r="N320" s="194">
        <v>43774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131</v>
      </c>
      <c r="B321" s="217">
        <v>43158</v>
      </c>
      <c r="C321" s="217"/>
      <c r="D321" s="218" t="s">
        <v>783</v>
      </c>
      <c r="E321" s="219" t="s">
        <v>618</v>
      </c>
      <c r="F321" s="219">
        <v>317</v>
      </c>
      <c r="G321" s="219"/>
      <c r="H321" s="219">
        <v>382.5</v>
      </c>
      <c r="I321" s="221">
        <v>398</v>
      </c>
      <c r="J321" s="191" t="s">
        <v>784</v>
      </c>
      <c r="K321" s="192">
        <f t="shared" si="178"/>
        <v>65.5</v>
      </c>
      <c r="L321" s="193">
        <f t="shared" si="179"/>
        <v>0.20662460567823343</v>
      </c>
      <c r="M321" s="188" t="s">
        <v>587</v>
      </c>
      <c r="N321" s="194">
        <v>44238</v>
      </c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9">
        <v>132</v>
      </c>
      <c r="B322" s="230">
        <v>43164</v>
      </c>
      <c r="C322" s="230"/>
      <c r="D322" s="231" t="s">
        <v>144</v>
      </c>
      <c r="E322" s="232" t="s">
        <v>618</v>
      </c>
      <c r="F322" s="227">
        <f>510-14.4</f>
        <v>495.6</v>
      </c>
      <c r="G322" s="232"/>
      <c r="H322" s="232">
        <v>350</v>
      </c>
      <c r="I322" s="233">
        <v>672</v>
      </c>
      <c r="J322" s="201" t="s">
        <v>785</v>
      </c>
      <c r="K322" s="202">
        <f t="shared" si="178"/>
        <v>-145.60000000000002</v>
      </c>
      <c r="L322" s="203">
        <f t="shared" si="179"/>
        <v>-0.29378531073446329</v>
      </c>
      <c r="M322" s="199" t="s">
        <v>599</v>
      </c>
      <c r="N322" s="196">
        <v>43887</v>
      </c>
      <c r="O322" s="1"/>
      <c r="P322" s="1"/>
      <c r="Q322" s="1"/>
      <c r="R322" s="6" t="s">
        <v>775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9">
        <v>133</v>
      </c>
      <c r="B323" s="230">
        <v>43237</v>
      </c>
      <c r="C323" s="230"/>
      <c r="D323" s="231" t="s">
        <v>472</v>
      </c>
      <c r="E323" s="232" t="s">
        <v>618</v>
      </c>
      <c r="F323" s="227">
        <v>230.3</v>
      </c>
      <c r="G323" s="232"/>
      <c r="H323" s="232">
        <v>102.5</v>
      </c>
      <c r="I323" s="233">
        <v>348</v>
      </c>
      <c r="J323" s="201" t="s">
        <v>786</v>
      </c>
      <c r="K323" s="202">
        <f t="shared" si="178"/>
        <v>-127.80000000000001</v>
      </c>
      <c r="L323" s="203">
        <f t="shared" si="179"/>
        <v>-0.55492835432045162</v>
      </c>
      <c r="M323" s="199" t="s">
        <v>599</v>
      </c>
      <c r="N323" s="196">
        <v>43896</v>
      </c>
      <c r="O323" s="1"/>
      <c r="P323" s="1"/>
      <c r="Q323" s="1"/>
      <c r="R323" s="6" t="s">
        <v>775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134</v>
      </c>
      <c r="B324" s="217">
        <v>43258</v>
      </c>
      <c r="C324" s="217"/>
      <c r="D324" s="218" t="s">
        <v>437</v>
      </c>
      <c r="E324" s="219" t="s">
        <v>618</v>
      </c>
      <c r="F324" s="219">
        <f>342.5-5.1</f>
        <v>337.4</v>
      </c>
      <c r="G324" s="219"/>
      <c r="H324" s="219">
        <v>412.5</v>
      </c>
      <c r="I324" s="221">
        <v>439</v>
      </c>
      <c r="J324" s="191" t="s">
        <v>787</v>
      </c>
      <c r="K324" s="192">
        <f t="shared" si="178"/>
        <v>75.100000000000023</v>
      </c>
      <c r="L324" s="193">
        <f t="shared" si="179"/>
        <v>0.22258446947243635</v>
      </c>
      <c r="M324" s="188" t="s">
        <v>587</v>
      </c>
      <c r="N324" s="194">
        <v>44230</v>
      </c>
      <c r="O324" s="1"/>
      <c r="P324" s="1"/>
      <c r="Q324" s="1"/>
      <c r="R324" s="6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0">
        <v>135</v>
      </c>
      <c r="B325" s="209">
        <v>43285</v>
      </c>
      <c r="C325" s="209"/>
      <c r="D325" s="210" t="s">
        <v>55</v>
      </c>
      <c r="E325" s="211" t="s">
        <v>618</v>
      </c>
      <c r="F325" s="211">
        <f>127.5-5.53</f>
        <v>121.97</v>
      </c>
      <c r="G325" s="212"/>
      <c r="H325" s="212">
        <v>122.5</v>
      </c>
      <c r="I325" s="212">
        <v>170</v>
      </c>
      <c r="J325" s="213" t="s">
        <v>816</v>
      </c>
      <c r="K325" s="214">
        <f t="shared" si="178"/>
        <v>0.53000000000000114</v>
      </c>
      <c r="L325" s="215">
        <f t="shared" si="179"/>
        <v>4.3453308190538747E-3</v>
      </c>
      <c r="M325" s="211" t="s">
        <v>709</v>
      </c>
      <c r="N325" s="209">
        <v>44431</v>
      </c>
      <c r="O325" s="1"/>
      <c r="P325" s="1"/>
      <c r="Q325" s="1"/>
      <c r="R325" s="6" t="s">
        <v>775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136</v>
      </c>
      <c r="B326" s="230">
        <v>43294</v>
      </c>
      <c r="C326" s="230"/>
      <c r="D326" s="231" t="s">
        <v>363</v>
      </c>
      <c r="E326" s="232" t="s">
        <v>618</v>
      </c>
      <c r="F326" s="227">
        <v>46.5</v>
      </c>
      <c r="G326" s="232"/>
      <c r="H326" s="232">
        <v>17</v>
      </c>
      <c r="I326" s="233">
        <v>59</v>
      </c>
      <c r="J326" s="201" t="s">
        <v>788</v>
      </c>
      <c r="K326" s="202">
        <f t="shared" ref="K326:K334" si="180">H326-F326</f>
        <v>-29.5</v>
      </c>
      <c r="L326" s="203">
        <f t="shared" ref="L326:L334" si="181">K326/F326</f>
        <v>-0.63440860215053763</v>
      </c>
      <c r="M326" s="199" t="s">
        <v>599</v>
      </c>
      <c r="N326" s="196">
        <v>43887</v>
      </c>
      <c r="O326" s="1"/>
      <c r="P326" s="1"/>
      <c r="Q326" s="1"/>
      <c r="R326" s="6" t="s">
        <v>775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137</v>
      </c>
      <c r="B327" s="217">
        <v>43396</v>
      </c>
      <c r="C327" s="217"/>
      <c r="D327" s="218" t="s">
        <v>416</v>
      </c>
      <c r="E327" s="219" t="s">
        <v>618</v>
      </c>
      <c r="F327" s="219">
        <v>156.5</v>
      </c>
      <c r="G327" s="219"/>
      <c r="H327" s="219">
        <v>207.5</v>
      </c>
      <c r="I327" s="221">
        <v>191</v>
      </c>
      <c r="J327" s="191" t="s">
        <v>676</v>
      </c>
      <c r="K327" s="192">
        <f t="shared" si="180"/>
        <v>51</v>
      </c>
      <c r="L327" s="193">
        <f t="shared" si="181"/>
        <v>0.32587859424920129</v>
      </c>
      <c r="M327" s="188" t="s">
        <v>587</v>
      </c>
      <c r="N327" s="194">
        <v>44369</v>
      </c>
      <c r="O327" s="1"/>
      <c r="P327" s="1"/>
      <c r="Q327" s="1"/>
      <c r="R327" s="6" t="s">
        <v>775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138</v>
      </c>
      <c r="B328" s="217">
        <v>43439</v>
      </c>
      <c r="C328" s="217"/>
      <c r="D328" s="218" t="s">
        <v>325</v>
      </c>
      <c r="E328" s="219" t="s">
        <v>618</v>
      </c>
      <c r="F328" s="219">
        <v>259.5</v>
      </c>
      <c r="G328" s="219"/>
      <c r="H328" s="219">
        <v>320</v>
      </c>
      <c r="I328" s="221">
        <v>320</v>
      </c>
      <c r="J328" s="191" t="s">
        <v>676</v>
      </c>
      <c r="K328" s="192">
        <f t="shared" si="180"/>
        <v>60.5</v>
      </c>
      <c r="L328" s="193">
        <f t="shared" si="181"/>
        <v>0.23314065510597304</v>
      </c>
      <c r="M328" s="188" t="s">
        <v>587</v>
      </c>
      <c r="N328" s="194">
        <v>44323</v>
      </c>
      <c r="O328" s="1"/>
      <c r="P328" s="1"/>
      <c r="Q328" s="1"/>
      <c r="R328" s="6" t="s">
        <v>775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139</v>
      </c>
      <c r="B329" s="230">
        <v>43439</v>
      </c>
      <c r="C329" s="230"/>
      <c r="D329" s="231" t="s">
        <v>789</v>
      </c>
      <c r="E329" s="232" t="s">
        <v>618</v>
      </c>
      <c r="F329" s="232">
        <v>715</v>
      </c>
      <c r="G329" s="232"/>
      <c r="H329" s="232">
        <v>445</v>
      </c>
      <c r="I329" s="233">
        <v>840</v>
      </c>
      <c r="J329" s="201" t="s">
        <v>790</v>
      </c>
      <c r="K329" s="202">
        <f t="shared" si="180"/>
        <v>-270</v>
      </c>
      <c r="L329" s="203">
        <f t="shared" si="181"/>
        <v>-0.3776223776223776</v>
      </c>
      <c r="M329" s="199" t="s">
        <v>599</v>
      </c>
      <c r="N329" s="196">
        <v>43800</v>
      </c>
      <c r="O329" s="1"/>
      <c r="P329" s="1"/>
      <c r="Q329" s="1"/>
      <c r="R329" s="6" t="s">
        <v>775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140</v>
      </c>
      <c r="B330" s="217">
        <v>43469</v>
      </c>
      <c r="C330" s="217"/>
      <c r="D330" s="218" t="s">
        <v>157</v>
      </c>
      <c r="E330" s="219" t="s">
        <v>618</v>
      </c>
      <c r="F330" s="219">
        <v>875</v>
      </c>
      <c r="G330" s="219"/>
      <c r="H330" s="219">
        <v>1165</v>
      </c>
      <c r="I330" s="221">
        <v>1185</v>
      </c>
      <c r="J330" s="191" t="s">
        <v>791</v>
      </c>
      <c r="K330" s="192">
        <f t="shared" si="180"/>
        <v>290</v>
      </c>
      <c r="L330" s="193">
        <f t="shared" si="181"/>
        <v>0.33142857142857141</v>
      </c>
      <c r="M330" s="188" t="s">
        <v>587</v>
      </c>
      <c r="N330" s="194">
        <v>43847</v>
      </c>
      <c r="O330" s="1"/>
      <c r="P330" s="1"/>
      <c r="Q330" s="1"/>
      <c r="R330" s="6" t="s">
        <v>775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6">
        <v>141</v>
      </c>
      <c r="B331" s="217">
        <v>43559</v>
      </c>
      <c r="C331" s="217"/>
      <c r="D331" s="218" t="s">
        <v>341</v>
      </c>
      <c r="E331" s="219" t="s">
        <v>618</v>
      </c>
      <c r="F331" s="219">
        <f>387-14.63</f>
        <v>372.37</v>
      </c>
      <c r="G331" s="219"/>
      <c r="H331" s="219">
        <v>490</v>
      </c>
      <c r="I331" s="221">
        <v>490</v>
      </c>
      <c r="J331" s="191" t="s">
        <v>676</v>
      </c>
      <c r="K331" s="192">
        <f t="shared" si="180"/>
        <v>117.63</v>
      </c>
      <c r="L331" s="193">
        <f t="shared" si="181"/>
        <v>0.31589548030185027</v>
      </c>
      <c r="M331" s="188" t="s">
        <v>587</v>
      </c>
      <c r="N331" s="194">
        <v>43850</v>
      </c>
      <c r="O331" s="1"/>
      <c r="P331" s="1"/>
      <c r="Q331" s="1"/>
      <c r="R331" s="6" t="s">
        <v>775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9">
        <v>142</v>
      </c>
      <c r="B332" s="230">
        <v>43578</v>
      </c>
      <c r="C332" s="230"/>
      <c r="D332" s="231" t="s">
        <v>792</v>
      </c>
      <c r="E332" s="232" t="s">
        <v>589</v>
      </c>
      <c r="F332" s="232">
        <v>220</v>
      </c>
      <c r="G332" s="232"/>
      <c r="H332" s="232">
        <v>127.5</v>
      </c>
      <c r="I332" s="233">
        <v>284</v>
      </c>
      <c r="J332" s="201" t="s">
        <v>793</v>
      </c>
      <c r="K332" s="202">
        <f t="shared" si="180"/>
        <v>-92.5</v>
      </c>
      <c r="L332" s="203">
        <f t="shared" si="181"/>
        <v>-0.42045454545454547</v>
      </c>
      <c r="M332" s="199" t="s">
        <v>599</v>
      </c>
      <c r="N332" s="196">
        <v>43896</v>
      </c>
      <c r="O332" s="1"/>
      <c r="P332" s="1"/>
      <c r="Q332" s="1"/>
      <c r="R332" s="6" t="s">
        <v>775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143</v>
      </c>
      <c r="B333" s="217">
        <v>43622</v>
      </c>
      <c r="C333" s="217"/>
      <c r="D333" s="218" t="s">
        <v>481</v>
      </c>
      <c r="E333" s="219" t="s">
        <v>589</v>
      </c>
      <c r="F333" s="219">
        <v>332.8</v>
      </c>
      <c r="G333" s="219"/>
      <c r="H333" s="219">
        <v>405</v>
      </c>
      <c r="I333" s="221">
        <v>419</v>
      </c>
      <c r="J333" s="191" t="s">
        <v>794</v>
      </c>
      <c r="K333" s="192">
        <f t="shared" si="180"/>
        <v>72.199999999999989</v>
      </c>
      <c r="L333" s="193">
        <f t="shared" si="181"/>
        <v>0.21694711538461534</v>
      </c>
      <c r="M333" s="188" t="s">
        <v>587</v>
      </c>
      <c r="N333" s="194">
        <v>43860</v>
      </c>
      <c r="O333" s="1"/>
      <c r="P333" s="1"/>
      <c r="Q333" s="1"/>
      <c r="R333" s="6" t="s">
        <v>779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0">
        <v>144</v>
      </c>
      <c r="B334" s="209">
        <v>43641</v>
      </c>
      <c r="C334" s="209"/>
      <c r="D334" s="210" t="s">
        <v>150</v>
      </c>
      <c r="E334" s="211" t="s">
        <v>618</v>
      </c>
      <c r="F334" s="211">
        <v>386</v>
      </c>
      <c r="G334" s="212"/>
      <c r="H334" s="212">
        <v>395</v>
      </c>
      <c r="I334" s="212">
        <v>452</v>
      </c>
      <c r="J334" s="213" t="s">
        <v>795</v>
      </c>
      <c r="K334" s="214">
        <f t="shared" si="180"/>
        <v>9</v>
      </c>
      <c r="L334" s="215">
        <f t="shared" si="181"/>
        <v>2.3316062176165803E-2</v>
      </c>
      <c r="M334" s="211" t="s">
        <v>709</v>
      </c>
      <c r="N334" s="209">
        <v>43868</v>
      </c>
      <c r="O334" s="1"/>
      <c r="P334" s="1"/>
      <c r="Q334" s="1"/>
      <c r="R334" s="6" t="s">
        <v>779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0">
        <v>145</v>
      </c>
      <c r="B335" s="209">
        <v>43707</v>
      </c>
      <c r="C335" s="209"/>
      <c r="D335" s="210" t="s">
        <v>130</v>
      </c>
      <c r="E335" s="211" t="s">
        <v>618</v>
      </c>
      <c r="F335" s="211">
        <v>137.5</v>
      </c>
      <c r="G335" s="212"/>
      <c r="H335" s="212">
        <v>138.5</v>
      </c>
      <c r="I335" s="212">
        <v>190</v>
      </c>
      <c r="J335" s="213" t="s">
        <v>815</v>
      </c>
      <c r="K335" s="214">
        <f>H335-F335</f>
        <v>1</v>
      </c>
      <c r="L335" s="215">
        <f>K335/F335</f>
        <v>7.2727272727272727E-3</v>
      </c>
      <c r="M335" s="211" t="s">
        <v>709</v>
      </c>
      <c r="N335" s="209">
        <v>44432</v>
      </c>
      <c r="O335" s="1"/>
      <c r="P335" s="1"/>
      <c r="Q335" s="1"/>
      <c r="R335" s="6" t="s">
        <v>775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146</v>
      </c>
      <c r="B336" s="217">
        <v>43731</v>
      </c>
      <c r="C336" s="217"/>
      <c r="D336" s="218" t="s">
        <v>428</v>
      </c>
      <c r="E336" s="219" t="s">
        <v>618</v>
      </c>
      <c r="F336" s="219">
        <v>235</v>
      </c>
      <c r="G336" s="219"/>
      <c r="H336" s="219">
        <v>295</v>
      </c>
      <c r="I336" s="221">
        <v>296</v>
      </c>
      <c r="J336" s="191" t="s">
        <v>796</v>
      </c>
      <c r="K336" s="192">
        <f t="shared" ref="K336:K342" si="182">H336-F336</f>
        <v>60</v>
      </c>
      <c r="L336" s="193">
        <f t="shared" ref="L336:L342" si="183">K336/F336</f>
        <v>0.25531914893617019</v>
      </c>
      <c r="M336" s="188" t="s">
        <v>587</v>
      </c>
      <c r="N336" s="194">
        <v>43844</v>
      </c>
      <c r="O336" s="1"/>
      <c r="P336" s="1"/>
      <c r="Q336" s="1"/>
      <c r="R336" s="6" t="s">
        <v>779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147</v>
      </c>
      <c r="B337" s="217">
        <v>43752</v>
      </c>
      <c r="C337" s="217"/>
      <c r="D337" s="218" t="s">
        <v>797</v>
      </c>
      <c r="E337" s="219" t="s">
        <v>618</v>
      </c>
      <c r="F337" s="219">
        <v>277.5</v>
      </c>
      <c r="G337" s="219"/>
      <c r="H337" s="219">
        <v>333</v>
      </c>
      <c r="I337" s="221">
        <v>333</v>
      </c>
      <c r="J337" s="191" t="s">
        <v>798</v>
      </c>
      <c r="K337" s="192">
        <f t="shared" si="182"/>
        <v>55.5</v>
      </c>
      <c r="L337" s="193">
        <f t="shared" si="183"/>
        <v>0.2</v>
      </c>
      <c r="M337" s="188" t="s">
        <v>587</v>
      </c>
      <c r="N337" s="194">
        <v>43846</v>
      </c>
      <c r="O337" s="1"/>
      <c r="P337" s="1"/>
      <c r="Q337" s="1"/>
      <c r="R337" s="6" t="s">
        <v>775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148</v>
      </c>
      <c r="B338" s="217">
        <v>43752</v>
      </c>
      <c r="C338" s="217"/>
      <c r="D338" s="218" t="s">
        <v>799</v>
      </c>
      <c r="E338" s="219" t="s">
        <v>618</v>
      </c>
      <c r="F338" s="219">
        <v>930</v>
      </c>
      <c r="G338" s="219"/>
      <c r="H338" s="219">
        <v>1165</v>
      </c>
      <c r="I338" s="221">
        <v>1200</v>
      </c>
      <c r="J338" s="191" t="s">
        <v>800</v>
      </c>
      <c r="K338" s="192">
        <f t="shared" si="182"/>
        <v>235</v>
      </c>
      <c r="L338" s="193">
        <f t="shared" si="183"/>
        <v>0.25268817204301075</v>
      </c>
      <c r="M338" s="188" t="s">
        <v>587</v>
      </c>
      <c r="N338" s="194">
        <v>43847</v>
      </c>
      <c r="O338" s="1"/>
      <c r="P338" s="1"/>
      <c r="Q338" s="1"/>
      <c r="R338" s="6" t="s">
        <v>779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149</v>
      </c>
      <c r="B339" s="217">
        <v>43753</v>
      </c>
      <c r="C339" s="217"/>
      <c r="D339" s="218" t="s">
        <v>801</v>
      </c>
      <c r="E339" s="219" t="s">
        <v>618</v>
      </c>
      <c r="F339" s="189">
        <v>111</v>
      </c>
      <c r="G339" s="219"/>
      <c r="H339" s="219">
        <v>141</v>
      </c>
      <c r="I339" s="221">
        <v>141</v>
      </c>
      <c r="J339" s="191" t="s">
        <v>602</v>
      </c>
      <c r="K339" s="192">
        <f t="shared" si="182"/>
        <v>30</v>
      </c>
      <c r="L339" s="193">
        <f t="shared" si="183"/>
        <v>0.27027027027027029</v>
      </c>
      <c r="M339" s="188" t="s">
        <v>587</v>
      </c>
      <c r="N339" s="194">
        <v>44328</v>
      </c>
      <c r="O339" s="1"/>
      <c r="P339" s="1"/>
      <c r="Q339" s="1"/>
      <c r="R339" s="6" t="s">
        <v>779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150</v>
      </c>
      <c r="B340" s="217">
        <v>43753</v>
      </c>
      <c r="C340" s="217"/>
      <c r="D340" s="218" t="s">
        <v>802</v>
      </c>
      <c r="E340" s="219" t="s">
        <v>618</v>
      </c>
      <c r="F340" s="189">
        <v>296</v>
      </c>
      <c r="G340" s="219"/>
      <c r="H340" s="219">
        <v>370</v>
      </c>
      <c r="I340" s="221">
        <v>370</v>
      </c>
      <c r="J340" s="191" t="s">
        <v>676</v>
      </c>
      <c r="K340" s="192">
        <f t="shared" si="182"/>
        <v>74</v>
      </c>
      <c r="L340" s="193">
        <f t="shared" si="183"/>
        <v>0.25</v>
      </c>
      <c r="M340" s="188" t="s">
        <v>587</v>
      </c>
      <c r="N340" s="194">
        <v>43853</v>
      </c>
      <c r="O340" s="1"/>
      <c r="P340" s="1"/>
      <c r="Q340" s="1"/>
      <c r="R340" s="6" t="s">
        <v>779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151</v>
      </c>
      <c r="B341" s="217">
        <v>43754</v>
      </c>
      <c r="C341" s="217"/>
      <c r="D341" s="218" t="s">
        <v>803</v>
      </c>
      <c r="E341" s="219" t="s">
        <v>618</v>
      </c>
      <c r="F341" s="189">
        <v>300</v>
      </c>
      <c r="G341" s="219"/>
      <c r="H341" s="219">
        <v>382.5</v>
      </c>
      <c r="I341" s="221">
        <v>344</v>
      </c>
      <c r="J341" s="191" t="s">
        <v>854</v>
      </c>
      <c r="K341" s="192">
        <f t="shared" si="182"/>
        <v>82.5</v>
      </c>
      <c r="L341" s="193">
        <f t="shared" si="183"/>
        <v>0.27500000000000002</v>
      </c>
      <c r="M341" s="188" t="s">
        <v>587</v>
      </c>
      <c r="N341" s="194">
        <v>44238</v>
      </c>
      <c r="O341" s="1"/>
      <c r="P341" s="1"/>
      <c r="Q341" s="1"/>
      <c r="R341" s="6" t="s">
        <v>779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152</v>
      </c>
      <c r="B342" s="217">
        <v>43832</v>
      </c>
      <c r="C342" s="217"/>
      <c r="D342" s="218" t="s">
        <v>804</v>
      </c>
      <c r="E342" s="219" t="s">
        <v>618</v>
      </c>
      <c r="F342" s="189">
        <v>495</v>
      </c>
      <c r="G342" s="219"/>
      <c r="H342" s="219">
        <v>595</v>
      </c>
      <c r="I342" s="221">
        <v>590</v>
      </c>
      <c r="J342" s="191" t="s">
        <v>853</v>
      </c>
      <c r="K342" s="192">
        <f t="shared" si="182"/>
        <v>100</v>
      </c>
      <c r="L342" s="193">
        <f t="shared" si="183"/>
        <v>0.20202020202020202</v>
      </c>
      <c r="M342" s="188" t="s">
        <v>587</v>
      </c>
      <c r="N342" s="194">
        <v>44589</v>
      </c>
      <c r="O342" s="1"/>
      <c r="P342" s="1"/>
      <c r="Q342" s="1"/>
      <c r="R342" s="6" t="s">
        <v>779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153</v>
      </c>
      <c r="B343" s="217">
        <v>43966</v>
      </c>
      <c r="C343" s="217"/>
      <c r="D343" s="218" t="s">
        <v>71</v>
      </c>
      <c r="E343" s="219" t="s">
        <v>618</v>
      </c>
      <c r="F343" s="189">
        <v>67.5</v>
      </c>
      <c r="G343" s="219"/>
      <c r="H343" s="219">
        <v>86</v>
      </c>
      <c r="I343" s="221">
        <v>86</v>
      </c>
      <c r="J343" s="191" t="s">
        <v>805</v>
      </c>
      <c r="K343" s="192">
        <f t="shared" ref="K343:K350" si="184">H343-F343</f>
        <v>18.5</v>
      </c>
      <c r="L343" s="193">
        <f t="shared" ref="L343:L350" si="185">K343/F343</f>
        <v>0.27407407407407408</v>
      </c>
      <c r="M343" s="188" t="s">
        <v>587</v>
      </c>
      <c r="N343" s="194">
        <v>44008</v>
      </c>
      <c r="O343" s="1"/>
      <c r="P343" s="1"/>
      <c r="Q343" s="1"/>
      <c r="R343" s="6" t="s">
        <v>779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154</v>
      </c>
      <c r="B344" s="217">
        <v>44035</v>
      </c>
      <c r="C344" s="217"/>
      <c r="D344" s="218" t="s">
        <v>480</v>
      </c>
      <c r="E344" s="219" t="s">
        <v>618</v>
      </c>
      <c r="F344" s="189">
        <v>231</v>
      </c>
      <c r="G344" s="219"/>
      <c r="H344" s="219">
        <v>281</v>
      </c>
      <c r="I344" s="221">
        <v>281</v>
      </c>
      <c r="J344" s="191" t="s">
        <v>676</v>
      </c>
      <c r="K344" s="192">
        <f t="shared" si="184"/>
        <v>50</v>
      </c>
      <c r="L344" s="193">
        <f t="shared" si="185"/>
        <v>0.21645021645021645</v>
      </c>
      <c r="M344" s="188" t="s">
        <v>587</v>
      </c>
      <c r="N344" s="194">
        <v>44358</v>
      </c>
      <c r="O344" s="1"/>
      <c r="P344" s="1"/>
      <c r="Q344" s="1"/>
      <c r="R344" s="6" t="s">
        <v>779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155</v>
      </c>
      <c r="B345" s="217">
        <v>44092</v>
      </c>
      <c r="C345" s="217"/>
      <c r="D345" s="218" t="s">
        <v>405</v>
      </c>
      <c r="E345" s="219" t="s">
        <v>618</v>
      </c>
      <c r="F345" s="219">
        <v>206</v>
      </c>
      <c r="G345" s="219"/>
      <c r="H345" s="219">
        <v>248</v>
      </c>
      <c r="I345" s="221">
        <v>248</v>
      </c>
      <c r="J345" s="191" t="s">
        <v>676</v>
      </c>
      <c r="K345" s="192">
        <f t="shared" si="184"/>
        <v>42</v>
      </c>
      <c r="L345" s="193">
        <f t="shared" si="185"/>
        <v>0.20388349514563106</v>
      </c>
      <c r="M345" s="188" t="s">
        <v>587</v>
      </c>
      <c r="N345" s="194">
        <v>44214</v>
      </c>
      <c r="O345" s="1"/>
      <c r="P345" s="1"/>
      <c r="Q345" s="1"/>
      <c r="R345" s="6" t="s">
        <v>779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156</v>
      </c>
      <c r="B346" s="217">
        <v>44140</v>
      </c>
      <c r="C346" s="217"/>
      <c r="D346" s="218" t="s">
        <v>405</v>
      </c>
      <c r="E346" s="219" t="s">
        <v>618</v>
      </c>
      <c r="F346" s="219">
        <v>182.5</v>
      </c>
      <c r="G346" s="219"/>
      <c r="H346" s="219">
        <v>248</v>
      </c>
      <c r="I346" s="221">
        <v>248</v>
      </c>
      <c r="J346" s="191" t="s">
        <v>676</v>
      </c>
      <c r="K346" s="192">
        <f t="shared" si="184"/>
        <v>65.5</v>
      </c>
      <c r="L346" s="193">
        <f t="shared" si="185"/>
        <v>0.35890410958904112</v>
      </c>
      <c r="M346" s="188" t="s">
        <v>587</v>
      </c>
      <c r="N346" s="194">
        <v>44214</v>
      </c>
      <c r="O346" s="1"/>
      <c r="P346" s="1"/>
      <c r="Q346" s="1"/>
      <c r="R346" s="6" t="s">
        <v>779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157</v>
      </c>
      <c r="B347" s="217">
        <v>44140</v>
      </c>
      <c r="C347" s="217"/>
      <c r="D347" s="218" t="s">
        <v>325</v>
      </c>
      <c r="E347" s="219" t="s">
        <v>618</v>
      </c>
      <c r="F347" s="219">
        <v>247.5</v>
      </c>
      <c r="G347" s="219"/>
      <c r="H347" s="219">
        <v>320</v>
      </c>
      <c r="I347" s="221">
        <v>320</v>
      </c>
      <c r="J347" s="191" t="s">
        <v>676</v>
      </c>
      <c r="K347" s="192">
        <f t="shared" si="184"/>
        <v>72.5</v>
      </c>
      <c r="L347" s="193">
        <f t="shared" si="185"/>
        <v>0.29292929292929293</v>
      </c>
      <c r="M347" s="188" t="s">
        <v>587</v>
      </c>
      <c r="N347" s="194">
        <v>44323</v>
      </c>
      <c r="O347" s="1"/>
      <c r="P347" s="1"/>
      <c r="Q347" s="1"/>
      <c r="R347" s="6" t="s">
        <v>779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6">
        <v>158</v>
      </c>
      <c r="B348" s="217">
        <v>44140</v>
      </c>
      <c r="C348" s="217"/>
      <c r="D348" s="218" t="s">
        <v>271</v>
      </c>
      <c r="E348" s="219" t="s">
        <v>618</v>
      </c>
      <c r="F348" s="189">
        <v>925</v>
      </c>
      <c r="G348" s="219"/>
      <c r="H348" s="219">
        <v>1095</v>
      </c>
      <c r="I348" s="221">
        <v>1093</v>
      </c>
      <c r="J348" s="191" t="s">
        <v>806</v>
      </c>
      <c r="K348" s="192">
        <f t="shared" si="184"/>
        <v>170</v>
      </c>
      <c r="L348" s="193">
        <f t="shared" si="185"/>
        <v>0.18378378378378379</v>
      </c>
      <c r="M348" s="188" t="s">
        <v>587</v>
      </c>
      <c r="N348" s="194">
        <v>44201</v>
      </c>
      <c r="O348" s="1"/>
      <c r="P348" s="1"/>
      <c r="Q348" s="1"/>
      <c r="R348" s="6" t="s">
        <v>779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16">
        <v>159</v>
      </c>
      <c r="B349" s="217">
        <v>44140</v>
      </c>
      <c r="C349" s="217"/>
      <c r="D349" s="218" t="s">
        <v>341</v>
      </c>
      <c r="E349" s="219" t="s">
        <v>618</v>
      </c>
      <c r="F349" s="189">
        <v>332.5</v>
      </c>
      <c r="G349" s="219"/>
      <c r="H349" s="219">
        <v>393</v>
      </c>
      <c r="I349" s="221">
        <v>406</v>
      </c>
      <c r="J349" s="191" t="s">
        <v>807</v>
      </c>
      <c r="K349" s="192">
        <f t="shared" si="184"/>
        <v>60.5</v>
      </c>
      <c r="L349" s="193">
        <f t="shared" si="185"/>
        <v>0.18195488721804512</v>
      </c>
      <c r="M349" s="188" t="s">
        <v>587</v>
      </c>
      <c r="N349" s="194">
        <v>44256</v>
      </c>
      <c r="O349" s="1"/>
      <c r="P349" s="1"/>
      <c r="Q349" s="1"/>
      <c r="R349" s="6" t="s">
        <v>779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160</v>
      </c>
      <c r="B350" s="217">
        <v>44141</v>
      </c>
      <c r="C350" s="217"/>
      <c r="D350" s="218" t="s">
        <v>480</v>
      </c>
      <c r="E350" s="219" t="s">
        <v>618</v>
      </c>
      <c r="F350" s="189">
        <v>231</v>
      </c>
      <c r="G350" s="219"/>
      <c r="H350" s="219">
        <v>281</v>
      </c>
      <c r="I350" s="221">
        <v>281</v>
      </c>
      <c r="J350" s="191" t="s">
        <v>676</v>
      </c>
      <c r="K350" s="192">
        <f t="shared" si="184"/>
        <v>50</v>
      </c>
      <c r="L350" s="193">
        <f t="shared" si="185"/>
        <v>0.21645021645021645</v>
      </c>
      <c r="M350" s="188" t="s">
        <v>587</v>
      </c>
      <c r="N350" s="194">
        <v>44358</v>
      </c>
      <c r="O350" s="1"/>
      <c r="P350" s="1"/>
      <c r="Q350" s="1"/>
      <c r="R350" s="6" t="s">
        <v>779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42">
        <v>161</v>
      </c>
      <c r="B351" s="235">
        <v>44187</v>
      </c>
      <c r="C351" s="235"/>
      <c r="D351" s="236" t="s">
        <v>453</v>
      </c>
      <c r="E351" s="53" t="s">
        <v>618</v>
      </c>
      <c r="F351" s="237" t="s">
        <v>808</v>
      </c>
      <c r="G351" s="53"/>
      <c r="H351" s="53"/>
      <c r="I351" s="238">
        <v>239</v>
      </c>
      <c r="J351" s="234" t="s">
        <v>590</v>
      </c>
      <c r="K351" s="234"/>
      <c r="L351" s="239"/>
      <c r="M351" s="240"/>
      <c r="N351" s="241"/>
      <c r="O351" s="1"/>
      <c r="P351" s="1"/>
      <c r="Q351" s="1"/>
      <c r="R351" s="6" t="s">
        <v>779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16">
        <v>162</v>
      </c>
      <c r="B352" s="217">
        <v>44258</v>
      </c>
      <c r="C352" s="217"/>
      <c r="D352" s="218" t="s">
        <v>804</v>
      </c>
      <c r="E352" s="219" t="s">
        <v>618</v>
      </c>
      <c r="F352" s="189">
        <v>495</v>
      </c>
      <c r="G352" s="219"/>
      <c r="H352" s="219">
        <v>595</v>
      </c>
      <c r="I352" s="221">
        <v>590</v>
      </c>
      <c r="J352" s="191" t="s">
        <v>853</v>
      </c>
      <c r="K352" s="192">
        <f>H352-F352</f>
        <v>100</v>
      </c>
      <c r="L352" s="193">
        <f>K352/F352</f>
        <v>0.20202020202020202</v>
      </c>
      <c r="M352" s="188" t="s">
        <v>587</v>
      </c>
      <c r="N352" s="194">
        <v>44589</v>
      </c>
      <c r="O352" s="1"/>
      <c r="P352" s="1"/>
      <c r="R352" s="6" t="s">
        <v>779</v>
      </c>
    </row>
    <row r="353" spans="1:26" ht="12.75" customHeight="1">
      <c r="A353" s="216">
        <v>163</v>
      </c>
      <c r="B353" s="217">
        <v>44274</v>
      </c>
      <c r="C353" s="217"/>
      <c r="D353" s="218" t="s">
        <v>341</v>
      </c>
      <c r="E353" s="219" t="s">
        <v>618</v>
      </c>
      <c r="F353" s="189">
        <v>355</v>
      </c>
      <c r="G353" s="219"/>
      <c r="H353" s="219">
        <v>422.5</v>
      </c>
      <c r="I353" s="221">
        <v>420</v>
      </c>
      <c r="J353" s="191" t="s">
        <v>809</v>
      </c>
      <c r="K353" s="192">
        <f>H353-F353</f>
        <v>67.5</v>
      </c>
      <c r="L353" s="193">
        <f>K353/F353</f>
        <v>0.19014084507042253</v>
      </c>
      <c r="M353" s="188" t="s">
        <v>587</v>
      </c>
      <c r="N353" s="194">
        <v>44361</v>
      </c>
      <c r="O353" s="1"/>
      <c r="R353" s="243" t="s">
        <v>779</v>
      </c>
    </row>
    <row r="354" spans="1:26" ht="12.75" customHeight="1">
      <c r="A354" s="216">
        <v>164</v>
      </c>
      <c r="B354" s="217">
        <v>44295</v>
      </c>
      <c r="C354" s="217"/>
      <c r="D354" s="218" t="s">
        <v>810</v>
      </c>
      <c r="E354" s="219" t="s">
        <v>618</v>
      </c>
      <c r="F354" s="189">
        <v>555</v>
      </c>
      <c r="G354" s="219"/>
      <c r="H354" s="219">
        <v>663</v>
      </c>
      <c r="I354" s="221">
        <v>663</v>
      </c>
      <c r="J354" s="191" t="s">
        <v>811</v>
      </c>
      <c r="K354" s="192">
        <f>H354-F354</f>
        <v>108</v>
      </c>
      <c r="L354" s="193">
        <f>K354/F354</f>
        <v>0.19459459459459461</v>
      </c>
      <c r="M354" s="188" t="s">
        <v>587</v>
      </c>
      <c r="N354" s="194">
        <v>44321</v>
      </c>
      <c r="O354" s="1"/>
      <c r="P354" s="1"/>
      <c r="Q354" s="1"/>
      <c r="R354" s="243" t="s">
        <v>779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16">
        <v>165</v>
      </c>
      <c r="B355" s="217">
        <v>44308</v>
      </c>
      <c r="C355" s="217"/>
      <c r="D355" s="218" t="s">
        <v>374</v>
      </c>
      <c r="E355" s="219" t="s">
        <v>618</v>
      </c>
      <c r="F355" s="189">
        <v>126.5</v>
      </c>
      <c r="G355" s="219"/>
      <c r="H355" s="219">
        <v>155</v>
      </c>
      <c r="I355" s="221">
        <v>155</v>
      </c>
      <c r="J355" s="191" t="s">
        <v>676</v>
      </c>
      <c r="K355" s="192">
        <f>H355-F355</f>
        <v>28.5</v>
      </c>
      <c r="L355" s="193">
        <f>K355/F355</f>
        <v>0.22529644268774704</v>
      </c>
      <c r="M355" s="188" t="s">
        <v>587</v>
      </c>
      <c r="N355" s="194">
        <v>44362</v>
      </c>
      <c r="O355" s="1"/>
      <c r="R355" s="243" t="s">
        <v>779</v>
      </c>
    </row>
    <row r="356" spans="1:26" ht="12.75" customHeight="1">
      <c r="A356" s="286">
        <v>166</v>
      </c>
      <c r="B356" s="287">
        <v>44368</v>
      </c>
      <c r="C356" s="287"/>
      <c r="D356" s="288" t="s">
        <v>392</v>
      </c>
      <c r="E356" s="289" t="s">
        <v>618</v>
      </c>
      <c r="F356" s="290">
        <v>287.5</v>
      </c>
      <c r="G356" s="289"/>
      <c r="H356" s="289">
        <v>245</v>
      </c>
      <c r="I356" s="291">
        <v>344</v>
      </c>
      <c r="J356" s="201" t="s">
        <v>847</v>
      </c>
      <c r="K356" s="202">
        <f>H356-F356</f>
        <v>-42.5</v>
      </c>
      <c r="L356" s="203">
        <f>K356/F356</f>
        <v>-0.14782608695652175</v>
      </c>
      <c r="M356" s="199" t="s">
        <v>599</v>
      </c>
      <c r="N356" s="196">
        <v>44508</v>
      </c>
      <c r="O356" s="1"/>
      <c r="R356" s="243" t="s">
        <v>779</v>
      </c>
    </row>
    <row r="357" spans="1:26" ht="12.75" customHeight="1">
      <c r="A357" s="242">
        <v>167</v>
      </c>
      <c r="B357" s="235">
        <v>44368</v>
      </c>
      <c r="C357" s="235"/>
      <c r="D357" s="236" t="s">
        <v>480</v>
      </c>
      <c r="E357" s="53" t="s">
        <v>618</v>
      </c>
      <c r="F357" s="237" t="s">
        <v>812</v>
      </c>
      <c r="G357" s="53"/>
      <c r="H357" s="53"/>
      <c r="I357" s="238">
        <v>320</v>
      </c>
      <c r="J357" s="234" t="s">
        <v>590</v>
      </c>
      <c r="K357" s="242"/>
      <c r="L357" s="235"/>
      <c r="M357" s="235"/>
      <c r="N357" s="236"/>
      <c r="O357" s="41"/>
      <c r="R357" s="243" t="s">
        <v>779</v>
      </c>
    </row>
    <row r="358" spans="1:26" ht="12.75" customHeight="1">
      <c r="A358" s="216">
        <v>168</v>
      </c>
      <c r="B358" s="217">
        <v>44406</v>
      </c>
      <c r="C358" s="217"/>
      <c r="D358" s="218" t="s">
        <v>374</v>
      </c>
      <c r="E358" s="219" t="s">
        <v>618</v>
      </c>
      <c r="F358" s="189">
        <v>162.5</v>
      </c>
      <c r="G358" s="219"/>
      <c r="H358" s="219">
        <v>200</v>
      </c>
      <c r="I358" s="221">
        <v>200</v>
      </c>
      <c r="J358" s="191" t="s">
        <v>676</v>
      </c>
      <c r="K358" s="192">
        <f>H358-F358</f>
        <v>37.5</v>
      </c>
      <c r="L358" s="193">
        <f>K358/F358</f>
        <v>0.23076923076923078</v>
      </c>
      <c r="M358" s="188" t="s">
        <v>587</v>
      </c>
      <c r="N358" s="194">
        <v>44571</v>
      </c>
      <c r="O358" s="1"/>
      <c r="R358" s="243" t="s">
        <v>779</v>
      </c>
    </row>
    <row r="359" spans="1:26" ht="12.75" customHeight="1">
      <c r="A359" s="216">
        <v>169</v>
      </c>
      <c r="B359" s="217">
        <v>44462</v>
      </c>
      <c r="C359" s="217"/>
      <c r="D359" s="218" t="s">
        <v>817</v>
      </c>
      <c r="E359" s="219" t="s">
        <v>618</v>
      </c>
      <c r="F359" s="189">
        <v>1235</v>
      </c>
      <c r="G359" s="219"/>
      <c r="H359" s="219">
        <v>1505</v>
      </c>
      <c r="I359" s="221">
        <v>1500</v>
      </c>
      <c r="J359" s="191" t="s">
        <v>676</v>
      </c>
      <c r="K359" s="192">
        <f>H359-F359</f>
        <v>270</v>
      </c>
      <c r="L359" s="193">
        <f>K359/F359</f>
        <v>0.21862348178137653</v>
      </c>
      <c r="M359" s="188" t="s">
        <v>587</v>
      </c>
      <c r="N359" s="194">
        <v>44564</v>
      </c>
      <c r="O359" s="1"/>
      <c r="R359" s="243" t="s">
        <v>779</v>
      </c>
    </row>
    <row r="360" spans="1:26" ht="12.75" customHeight="1">
      <c r="A360" s="258">
        <v>170</v>
      </c>
      <c r="B360" s="259">
        <v>44480</v>
      </c>
      <c r="C360" s="259"/>
      <c r="D360" s="260" t="s">
        <v>819</v>
      </c>
      <c r="E360" s="261" t="s">
        <v>618</v>
      </c>
      <c r="F360" s="262" t="s">
        <v>824</v>
      </c>
      <c r="G360" s="261"/>
      <c r="H360" s="261"/>
      <c r="I360" s="261">
        <v>145</v>
      </c>
      <c r="J360" s="263" t="s">
        <v>590</v>
      </c>
      <c r="K360" s="258"/>
      <c r="L360" s="259"/>
      <c r="M360" s="259"/>
      <c r="N360" s="260"/>
      <c r="O360" s="41"/>
      <c r="R360" s="243" t="s">
        <v>779</v>
      </c>
    </row>
    <row r="361" spans="1:26" ht="12.75" customHeight="1">
      <c r="A361" s="264">
        <v>171</v>
      </c>
      <c r="B361" s="265">
        <v>44481</v>
      </c>
      <c r="C361" s="265"/>
      <c r="D361" s="266" t="s">
        <v>260</v>
      </c>
      <c r="E361" s="267" t="s">
        <v>618</v>
      </c>
      <c r="F361" s="268" t="s">
        <v>821</v>
      </c>
      <c r="G361" s="267"/>
      <c r="H361" s="267"/>
      <c r="I361" s="267">
        <v>380</v>
      </c>
      <c r="J361" s="269" t="s">
        <v>590</v>
      </c>
      <c r="K361" s="264"/>
      <c r="L361" s="265"/>
      <c r="M361" s="265"/>
      <c r="N361" s="266"/>
      <c r="O361" s="41"/>
      <c r="R361" s="243" t="s">
        <v>779</v>
      </c>
    </row>
    <row r="362" spans="1:26" ht="12.75" customHeight="1">
      <c r="A362" s="264">
        <v>172</v>
      </c>
      <c r="B362" s="265">
        <v>44481</v>
      </c>
      <c r="C362" s="265"/>
      <c r="D362" s="266" t="s">
        <v>400</v>
      </c>
      <c r="E362" s="267" t="s">
        <v>618</v>
      </c>
      <c r="F362" s="268" t="s">
        <v>822</v>
      </c>
      <c r="G362" s="267"/>
      <c r="H362" s="267"/>
      <c r="I362" s="267">
        <v>56</v>
      </c>
      <c r="J362" s="269" t="s">
        <v>590</v>
      </c>
      <c r="K362" s="264"/>
      <c r="L362" s="265"/>
      <c r="M362" s="265"/>
      <c r="N362" s="266"/>
      <c r="O362" s="41"/>
      <c r="R362" s="243"/>
    </row>
    <row r="363" spans="1:26" ht="12.75" customHeight="1">
      <c r="A363" s="216">
        <v>173</v>
      </c>
      <c r="B363" s="217">
        <v>44551</v>
      </c>
      <c r="C363" s="217"/>
      <c r="D363" s="218" t="s">
        <v>118</v>
      </c>
      <c r="E363" s="219" t="s">
        <v>618</v>
      </c>
      <c r="F363" s="189">
        <v>2300</v>
      </c>
      <c r="G363" s="219"/>
      <c r="H363" s="219">
        <f>(2820+2200)/2</f>
        <v>2510</v>
      </c>
      <c r="I363" s="221">
        <v>3000</v>
      </c>
      <c r="J363" s="191" t="s">
        <v>877</v>
      </c>
      <c r="K363" s="192">
        <f>H363-F363</f>
        <v>210</v>
      </c>
      <c r="L363" s="193">
        <f>K363/F363</f>
        <v>9.1304347826086957E-2</v>
      </c>
      <c r="M363" s="188" t="s">
        <v>587</v>
      </c>
      <c r="N363" s="194">
        <v>44649</v>
      </c>
      <c r="O363" s="1"/>
      <c r="R363" s="243"/>
    </row>
    <row r="364" spans="1:26" ht="12.75" customHeight="1">
      <c r="A364" s="270">
        <v>174</v>
      </c>
      <c r="B364" s="265">
        <v>44606</v>
      </c>
      <c r="C364" s="270"/>
      <c r="D364" s="270" t="s">
        <v>426</v>
      </c>
      <c r="E364" s="267" t="s">
        <v>618</v>
      </c>
      <c r="F364" s="267" t="s">
        <v>856</v>
      </c>
      <c r="G364" s="267"/>
      <c r="H364" s="267"/>
      <c r="I364" s="267">
        <v>764</v>
      </c>
      <c r="J364" s="267" t="s">
        <v>590</v>
      </c>
      <c r="K364" s="267"/>
      <c r="L364" s="267"/>
      <c r="M364" s="267"/>
      <c r="N364" s="270"/>
      <c r="O364" s="41"/>
      <c r="R364" s="243"/>
    </row>
    <row r="365" spans="1:26" ht="12.75" customHeight="1">
      <c r="A365" s="270">
        <v>175</v>
      </c>
      <c r="B365" s="265">
        <v>44613</v>
      </c>
      <c r="C365" s="270"/>
      <c r="D365" s="270" t="s">
        <v>817</v>
      </c>
      <c r="E365" s="267" t="s">
        <v>618</v>
      </c>
      <c r="F365" s="267" t="s">
        <v>857</v>
      </c>
      <c r="G365" s="267"/>
      <c r="H365" s="267"/>
      <c r="I365" s="267">
        <v>1510</v>
      </c>
      <c r="J365" s="267" t="s">
        <v>590</v>
      </c>
      <c r="K365" s="267"/>
      <c r="L365" s="267"/>
      <c r="M365" s="267"/>
      <c r="N365" s="270"/>
      <c r="O365" s="41"/>
      <c r="R365" s="243"/>
    </row>
    <row r="366" spans="1:26" ht="12.75" customHeight="1">
      <c r="A366">
        <v>176</v>
      </c>
      <c r="B366" s="265">
        <v>44670</v>
      </c>
      <c r="C366" s="265"/>
      <c r="D366" s="270" t="s">
        <v>551</v>
      </c>
      <c r="E366" s="444" t="s">
        <v>618</v>
      </c>
      <c r="F366" s="267" t="s">
        <v>1015</v>
      </c>
      <c r="G366" s="267"/>
      <c r="H366" s="267"/>
      <c r="I366" s="267">
        <v>553</v>
      </c>
      <c r="J366" s="267" t="s">
        <v>590</v>
      </c>
      <c r="K366" s="267"/>
      <c r="L366" s="267"/>
      <c r="M366" s="267"/>
      <c r="N366" s="267"/>
      <c r="O366" s="41"/>
      <c r="R366" s="243"/>
    </row>
    <row r="367" spans="1:26" ht="12.75" customHeight="1">
      <c r="A367" s="242"/>
      <c r="F367" s="56"/>
      <c r="G367" s="56"/>
      <c r="H367" s="56"/>
      <c r="I367" s="56"/>
      <c r="J367" s="41"/>
      <c r="K367" s="56"/>
      <c r="L367" s="56"/>
      <c r="M367" s="56"/>
      <c r="O367" s="41"/>
      <c r="R367" s="243"/>
    </row>
    <row r="368" spans="1:26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B370" s="244" t="s">
        <v>813</v>
      </c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A377" s="245"/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A378" s="245"/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A379" s="53"/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</sheetData>
  <autoFilter ref="R1:R375"/>
  <mergeCells count="13">
    <mergeCell ref="O144:O145"/>
    <mergeCell ref="P144:P145"/>
    <mergeCell ref="N144:N145"/>
    <mergeCell ref="M144:M145"/>
    <mergeCell ref="A87:A88"/>
    <mergeCell ref="B87:B88"/>
    <mergeCell ref="J87:J88"/>
    <mergeCell ref="A144:A145"/>
    <mergeCell ref="B144:B145"/>
    <mergeCell ref="M87:M88"/>
    <mergeCell ref="N87:N88"/>
    <mergeCell ref="O87:O88"/>
    <mergeCell ref="P87:P88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9 K8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2022-05-02T02:53:46Z</dcterms:modified>
</cp:coreProperties>
</file>