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harma\Downloads\"/>
    </mc:Choice>
  </mc:AlternateContent>
  <bookViews>
    <workbookView xWindow="0" yWindow="0" windowWidth="21600" windowHeight="94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F&amp;O)'!$S$1:$S$373</definedName>
  </definedNames>
  <calcPr calcId="162913"/>
</workbook>
</file>

<file path=xl/calcChain.xml><?xml version="1.0" encoding="utf-8"?>
<calcChain xmlns="http://schemas.openxmlformats.org/spreadsheetml/2006/main">
  <c r="L150" i="6" l="1"/>
  <c r="K150" i="6"/>
  <c r="L91" i="6"/>
  <c r="K91" i="6"/>
  <c r="L18" i="6"/>
  <c r="K18" i="6"/>
  <c r="M18" i="6" s="1"/>
  <c r="L92" i="6"/>
  <c r="M92" i="6" s="1"/>
  <c r="K92" i="6"/>
  <c r="L88" i="6"/>
  <c r="K88" i="6"/>
  <c r="K366" i="6"/>
  <c r="L366" i="6" s="1"/>
  <c r="P38" i="6"/>
  <c r="M150" i="6" l="1"/>
  <c r="M91" i="6"/>
  <c r="M88" i="6"/>
  <c r="P37" i="6"/>
  <c r="L12" i="6" l="1"/>
  <c r="K12" i="6"/>
  <c r="M12" i="6" s="1"/>
  <c r="L90" i="6"/>
  <c r="K90" i="6"/>
  <c r="L89" i="6"/>
  <c r="K89" i="6"/>
  <c r="K372" i="6"/>
  <c r="L372" i="6" s="1"/>
  <c r="K145" i="6"/>
  <c r="M145" i="6" s="1"/>
  <c r="L33" i="6"/>
  <c r="K33" i="6"/>
  <c r="K140" i="6"/>
  <c r="K139" i="6"/>
  <c r="K144" i="6"/>
  <c r="K143" i="6"/>
  <c r="L24" i="6"/>
  <c r="K24" i="6"/>
  <c r="L87" i="6"/>
  <c r="K87" i="6"/>
  <c r="M87" i="6" s="1"/>
  <c r="P36" i="6"/>
  <c r="L86" i="6"/>
  <c r="K86" i="6"/>
  <c r="K85" i="6"/>
  <c r="L85" i="6"/>
  <c r="P35" i="6"/>
  <c r="L32" i="6"/>
  <c r="K32" i="6"/>
  <c r="M32" i="6" s="1"/>
  <c r="M90" i="6" l="1"/>
  <c r="M89" i="6"/>
  <c r="M33" i="6"/>
  <c r="M86" i="6"/>
  <c r="M24" i="6"/>
  <c r="M85" i="6"/>
  <c r="K138" i="6"/>
  <c r="K137" i="6"/>
  <c r="K83" i="6"/>
  <c r="L83" i="6"/>
  <c r="L28" i="6"/>
  <c r="K28" i="6"/>
  <c r="M28" i="6" l="1"/>
  <c r="M83" i="6"/>
  <c r="P34" i="6"/>
  <c r="L84" i="6"/>
  <c r="K84" i="6"/>
  <c r="K136" i="6"/>
  <c r="K135" i="6"/>
  <c r="K134" i="6"/>
  <c r="K133" i="6"/>
  <c r="L81" i="6"/>
  <c r="K81" i="6"/>
  <c r="L78" i="6"/>
  <c r="K78" i="6"/>
  <c r="K132" i="6"/>
  <c r="M132" i="6" s="1"/>
  <c r="L82" i="6"/>
  <c r="K82" i="6"/>
  <c r="M78" i="6" l="1"/>
  <c r="M82" i="6"/>
  <c r="M84" i="6"/>
  <c r="M81" i="6"/>
  <c r="L31" i="6"/>
  <c r="K129" i="6"/>
  <c r="M129" i="6" s="1"/>
  <c r="K131" i="6"/>
  <c r="M131" i="6" s="1"/>
  <c r="L80" i="6"/>
  <c r="K80" i="6"/>
  <c r="K79" i="6"/>
  <c r="L79" i="6"/>
  <c r="K31" i="6"/>
  <c r="L73" i="6"/>
  <c r="K73" i="6"/>
  <c r="K130" i="6"/>
  <c r="M130" i="6" s="1"/>
  <c r="M80" i="6" l="1"/>
  <c r="M79" i="6"/>
  <c r="M31" i="6"/>
  <c r="M73" i="6"/>
  <c r="K127" i="6"/>
  <c r="M127" i="6" s="1"/>
  <c r="K128" i="6"/>
  <c r="M128" i="6" s="1"/>
  <c r="L77" i="6"/>
  <c r="K77" i="6"/>
  <c r="L75" i="6"/>
  <c r="K75" i="6"/>
  <c r="L70" i="6"/>
  <c r="K70" i="6"/>
  <c r="L20" i="6"/>
  <c r="K20" i="6"/>
  <c r="L76" i="6"/>
  <c r="K76" i="6"/>
  <c r="K126" i="6"/>
  <c r="M126" i="6" s="1"/>
  <c r="L26" i="6"/>
  <c r="K26" i="6"/>
  <c r="K125" i="6"/>
  <c r="K124" i="6"/>
  <c r="P30" i="6"/>
  <c r="P152" i="6"/>
  <c r="L29" i="6"/>
  <c r="L23" i="6"/>
  <c r="K23" i="6"/>
  <c r="L74" i="6"/>
  <c r="K74" i="6"/>
  <c r="K29" i="6"/>
  <c r="L11" i="6"/>
  <c r="K11" i="6"/>
  <c r="K123" i="6"/>
  <c r="M123" i="6" s="1"/>
  <c r="K122" i="6"/>
  <c r="K121" i="6"/>
  <c r="L72" i="6"/>
  <c r="K72" i="6"/>
  <c r="M72" i="6" l="1"/>
  <c r="M11" i="6"/>
  <c r="M76" i="6"/>
  <c r="M77" i="6"/>
  <c r="M26" i="6"/>
  <c r="M23" i="6"/>
  <c r="M20" i="6"/>
  <c r="M75" i="6"/>
  <c r="M70" i="6"/>
  <c r="M74" i="6"/>
  <c r="M29" i="6"/>
  <c r="K118" i="6"/>
  <c r="K117" i="6"/>
  <c r="L71" i="6"/>
  <c r="K71" i="6"/>
  <c r="K120" i="6"/>
  <c r="M120" i="6" s="1"/>
  <c r="K119" i="6"/>
  <c r="M119" i="6" s="1"/>
  <c r="L62" i="6"/>
  <c r="K62" i="6"/>
  <c r="M62" i="6" l="1"/>
  <c r="M71" i="6"/>
  <c r="K116" i="6"/>
  <c r="M116" i="6" s="1"/>
  <c r="L27" i="6"/>
  <c r="K27" i="6"/>
  <c r="L69" i="6"/>
  <c r="K69" i="6"/>
  <c r="L68" i="6"/>
  <c r="K68" i="6"/>
  <c r="L15" i="6"/>
  <c r="K15" i="6"/>
  <c r="L14" i="6"/>
  <c r="K14" i="6"/>
  <c r="L13" i="6"/>
  <c r="K13" i="6"/>
  <c r="L21" i="6"/>
  <c r="K21" i="6"/>
  <c r="L16" i="6"/>
  <c r="K16" i="6"/>
  <c r="M21" i="6" l="1"/>
  <c r="M69" i="6"/>
  <c r="M14" i="6"/>
  <c r="M16" i="6"/>
  <c r="M68" i="6"/>
  <c r="M15" i="6"/>
  <c r="M27" i="6"/>
  <c r="M13" i="6"/>
  <c r="L60" i="6"/>
  <c r="K60" i="6"/>
  <c r="K112" i="6"/>
  <c r="K111" i="6"/>
  <c r="K108" i="6"/>
  <c r="K107" i="6"/>
  <c r="K115" i="6"/>
  <c r="M115" i="6" s="1"/>
  <c r="K114" i="6"/>
  <c r="M114" i="6" s="1"/>
  <c r="K113" i="6"/>
  <c r="M113" i="6" s="1"/>
  <c r="M60" i="6" l="1"/>
  <c r="L67" i="6"/>
  <c r="K67" i="6"/>
  <c r="L66" i="6"/>
  <c r="K66" i="6"/>
  <c r="K110" i="6"/>
  <c r="M110" i="6" s="1"/>
  <c r="P25" i="6"/>
  <c r="L22" i="6"/>
  <c r="K22" i="6"/>
  <c r="M67" i="6" l="1"/>
  <c r="M66" i="6"/>
  <c r="M22" i="6"/>
  <c r="L64" i="6"/>
  <c r="K64" i="6"/>
  <c r="L65" i="6"/>
  <c r="K65" i="6"/>
  <c r="K109" i="6"/>
  <c r="M109" i="6" s="1"/>
  <c r="L63" i="6"/>
  <c r="K63" i="6"/>
  <c r="M65" i="6" l="1"/>
  <c r="M63" i="6"/>
  <c r="M64" i="6"/>
  <c r="K59" i="6"/>
  <c r="L61" i="6" l="1"/>
  <c r="K61" i="6"/>
  <c r="L57" i="6"/>
  <c r="K57" i="6"/>
  <c r="K58" i="6"/>
  <c r="K55" i="6"/>
  <c r="M57" i="6" l="1"/>
  <c r="M61" i="6"/>
  <c r="L59" i="6"/>
  <c r="M59" i="6" l="1"/>
  <c r="K106" i="6"/>
  <c r="M106" i="6" s="1"/>
  <c r="K105" i="6"/>
  <c r="M105" i="6" s="1"/>
  <c r="K104" i="6"/>
  <c r="M104" i="6" s="1"/>
  <c r="K103" i="6"/>
  <c r="K102" i="6"/>
  <c r="L10" i="6" l="1"/>
  <c r="K10" i="6"/>
  <c r="L58" i="6"/>
  <c r="M58" i="6" s="1"/>
  <c r="L55" i="6"/>
  <c r="L19" i="6"/>
  <c r="K19" i="6"/>
  <c r="L151" i="6"/>
  <c r="K151" i="6"/>
  <c r="L56" i="6"/>
  <c r="K56" i="6"/>
  <c r="M56" i="6" l="1"/>
  <c r="M151" i="6"/>
  <c r="M10" i="6"/>
  <c r="M55" i="6"/>
  <c r="M19" i="6"/>
  <c r="K54" i="6"/>
  <c r="L54" i="6"/>
  <c r="K101" i="6"/>
  <c r="M54" i="6" l="1"/>
  <c r="M101" i="6"/>
  <c r="L17" i="6" l="1"/>
  <c r="K17" i="6"/>
  <c r="M17" i="6" l="1"/>
  <c r="L53" i="6"/>
  <c r="K53" i="6"/>
  <c r="L52" i="6"/>
  <c r="K52" i="6"/>
  <c r="K51" i="6"/>
  <c r="L51" i="6"/>
  <c r="M53" i="6" l="1"/>
  <c r="M52" i="6"/>
  <c r="M51" i="6"/>
  <c r="K351" i="6" l="1"/>
  <c r="L351" i="6" s="1"/>
  <c r="K361" i="6" l="1"/>
  <c r="L361" i="6" s="1"/>
  <c r="K367" i="6" l="1"/>
  <c r="L367" i="6" s="1"/>
  <c r="K335" i="6" l="1"/>
  <c r="L335" i="6" s="1"/>
  <c r="K336" i="6" l="1"/>
  <c r="L336" i="6" s="1"/>
  <c r="K362" i="6" l="1"/>
  <c r="L362" i="6" s="1"/>
  <c r="K354" i="6" l="1"/>
  <c r="L354" i="6" s="1"/>
  <c r="K358" i="6" l="1"/>
  <c r="L358" i="6" s="1"/>
  <c r="K363" i="6" l="1"/>
  <c r="L363" i="6" s="1"/>
  <c r="K355" i="6" l="1"/>
  <c r="L355" i="6" s="1"/>
  <c r="K349" i="6"/>
  <c r="L349" i="6" s="1"/>
  <c r="K357" i="6" l="1"/>
  <c r="L357" i="6" s="1"/>
  <c r="K345" i="6" l="1"/>
  <c r="L345" i="6" s="1"/>
  <c r="K346" i="6" l="1"/>
  <c r="L346" i="6" s="1"/>
  <c r="K339" i="6"/>
  <c r="L339" i="6" s="1"/>
  <c r="K356" i="6" l="1"/>
  <c r="L356" i="6" s="1"/>
  <c r="K350" i="6"/>
  <c r="L350" i="6" s="1"/>
  <c r="K352" i="6" l="1"/>
  <c r="L352" i="6" s="1"/>
  <c r="L6" i="2" l="1"/>
  <c r="K6" i="3"/>
  <c r="D7" i="5" l="1"/>
  <c r="M7" i="6"/>
  <c r="K347" i="6" l="1"/>
  <c r="L347" i="6" s="1"/>
  <c r="K344" i="6" l="1"/>
  <c r="L344" i="6" s="1"/>
  <c r="K348" i="6" l="1"/>
  <c r="L348" i="6" s="1"/>
  <c r="K343" i="6"/>
  <c r="L343" i="6" s="1"/>
  <c r="K342" i="6"/>
  <c r="L342" i="6" s="1"/>
  <c r="K340" i="6"/>
  <c r="L340" i="6" s="1"/>
  <c r="H338" i="6"/>
  <c r="K338" i="6" s="1"/>
  <c r="L338" i="6" s="1"/>
  <c r="K337" i="6"/>
  <c r="L337" i="6" s="1"/>
  <c r="K334" i="6"/>
  <c r="L334" i="6" s="1"/>
  <c r="K333" i="6"/>
  <c r="L333" i="6" s="1"/>
  <c r="K332" i="6"/>
  <c r="L332" i="6" s="1"/>
  <c r="K331" i="6"/>
  <c r="L331" i="6" s="1"/>
  <c r="K330" i="6"/>
  <c r="L330" i="6" s="1"/>
  <c r="K329" i="6"/>
  <c r="L329" i="6" s="1"/>
  <c r="K328" i="6"/>
  <c r="L328" i="6" s="1"/>
  <c r="K327" i="6"/>
  <c r="L327" i="6" s="1"/>
  <c r="K326" i="6"/>
  <c r="L326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F306" i="6"/>
  <c r="K306" i="6" s="1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F300" i="6"/>
  <c r="K300" i="6" s="1"/>
  <c r="L300" i="6" s="1"/>
  <c r="F299" i="6"/>
  <c r="K299" i="6" s="1"/>
  <c r="L299" i="6" s="1"/>
  <c r="K298" i="6"/>
  <c r="L298" i="6" s="1"/>
  <c r="F297" i="6"/>
  <c r="K297" i="6" s="1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1" i="6"/>
  <c r="L281" i="6" s="1"/>
  <c r="K279" i="6"/>
  <c r="L279" i="6" s="1"/>
  <c r="K278" i="6"/>
  <c r="L278" i="6" s="1"/>
  <c r="F277" i="6"/>
  <c r="K277" i="6" s="1"/>
  <c r="L277" i="6" s="1"/>
  <c r="K276" i="6"/>
  <c r="L276" i="6" s="1"/>
  <c r="K273" i="6"/>
  <c r="L273" i="6" s="1"/>
  <c r="K272" i="6"/>
  <c r="L272" i="6" s="1"/>
  <c r="K271" i="6"/>
  <c r="L271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1" i="6"/>
  <c r="L251" i="6" s="1"/>
  <c r="K249" i="6"/>
  <c r="L249" i="6" s="1"/>
  <c r="K247" i="6"/>
  <c r="L247" i="6" s="1"/>
  <c r="K245" i="6"/>
  <c r="L245" i="6" s="1"/>
  <c r="K244" i="6"/>
  <c r="L244" i="6" s="1"/>
  <c r="K243" i="6"/>
  <c r="L243" i="6" s="1"/>
  <c r="K241" i="6"/>
  <c r="L241" i="6" s="1"/>
  <c r="K240" i="6"/>
  <c r="L240" i="6" s="1"/>
  <c r="K239" i="6"/>
  <c r="L239" i="6" s="1"/>
  <c r="K238" i="6"/>
  <c r="K237" i="6"/>
  <c r="L237" i="6" s="1"/>
  <c r="K236" i="6"/>
  <c r="L236" i="6" s="1"/>
  <c r="K234" i="6"/>
  <c r="L234" i="6" s="1"/>
  <c r="K233" i="6"/>
  <c r="L233" i="6" s="1"/>
  <c r="K232" i="6"/>
  <c r="L232" i="6" s="1"/>
  <c r="K231" i="6"/>
  <c r="L231" i="6" s="1"/>
  <c r="K230" i="6"/>
  <c r="L230" i="6" s="1"/>
  <c r="F229" i="6"/>
  <c r="K229" i="6" s="1"/>
  <c r="L229" i="6" s="1"/>
  <c r="H228" i="6"/>
  <c r="K228" i="6" s="1"/>
  <c r="L228" i="6" s="1"/>
  <c r="K225" i="6"/>
  <c r="L225" i="6" s="1"/>
  <c r="K224" i="6"/>
  <c r="L224" i="6" s="1"/>
  <c r="K223" i="6"/>
  <c r="L223" i="6" s="1"/>
  <c r="K222" i="6"/>
  <c r="L222" i="6" s="1"/>
  <c r="K221" i="6"/>
  <c r="L221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H194" i="6"/>
  <c r="K194" i="6" s="1"/>
  <c r="L194" i="6" s="1"/>
  <c r="F193" i="6"/>
  <c r="K193" i="6" s="1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6" i="4"/>
</calcChain>
</file>

<file path=xl/sharedStrings.xml><?xml version="1.0" encoding="utf-8"?>
<sst xmlns="http://schemas.openxmlformats.org/spreadsheetml/2006/main" count="3844" uniqueCount="1435">
  <si>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</si>
  <si>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</si>
  <si>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</si>
  <si>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</si>
  <si>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</si>
  <si>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</si>
  <si>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</si>
  <si>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</si>
  <si>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</si>
  <si>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</si>
  <si>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</si>
  <si>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</si>
  <si>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</si>
  <si>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</si>
  <si>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</si>
  <si>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</si>
  <si>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</si>
  <si>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</si>
  <si>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</si>
  <si>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</si>
  <si>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</si>
  <si>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</si>
  <si>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</si>
  <si>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</si>
  <si>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</si>
  <si>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</si>
  <si>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</si>
  <si>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</si>
  <si>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</si>
  <si>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</si>
  <si>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</si>
  <si>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</si>
  <si>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</si>
  <si>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</si>
  <si>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</si>
  <si>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</si>
  <si>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</si>
  <si>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</si>
  <si>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</si>
  <si>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</si>
  <si>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</si>
  <si>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</si>
  <si>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</si>
  <si>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</si>
  <si>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</si>
  <si>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</si>
  <si>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</si>
  <si>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</si>
  <si>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</si>
  <si>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</si>
  <si>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</si>
  <si>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</si>
  <si>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</si>
  <si>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</si>
  <si>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</si>
  <si>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</si>
  <si>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</si>
  <si>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</si>
  <si>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</si>
  <si>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</si>
  <si>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</si>
  <si>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</si>
  <si>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</si>
  <si>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</si>
  <si>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</si>
  <si>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</si>
  <si>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</si>
  <si>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</si>
  <si>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</si>
  <si>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</si>
  <si>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</si>
  <si>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</si>
  <si>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</si>
  <si>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</si>
  <si>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</si>
  <si>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</si>
  <si>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</si>
  <si>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</si>
  <si>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</si>
  <si>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</si>
  <si>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</si>
  <si>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</si>
  <si>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</si>
  <si>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</si>
  <si>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</si>
  <si>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</si>
  <si>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</si>
  <si>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</si>
  <si>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</si>
  <si>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</si>
  <si>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</si>
  <si>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</si>
  <si>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</si>
  <si>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</si>
  <si>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</si>
  <si>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</si>
  <si>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</si>
  <si>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</si>
  <si>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</si>
  <si>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</si>
  <si>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</si>
  <si>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</si>
  <si>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</si>
  <si>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</si>
  <si>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</si>
  <si>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</si>
  <si>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</si>
  <si>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</si>
  <si>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</si>
  <si>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</si>
  <si>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</si>
  <si>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</si>
  <si>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</si>
  <si>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</si>
  <si>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</si>
  <si>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</si>
  <si>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</si>
  <si>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</si>
  <si>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</si>
  <si>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</si>
  <si>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</si>
  <si>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</si>
  <si>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</si>
  <si>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</si>
  <si>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</si>
  <si>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</si>
  <si>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</si>
  <si>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</si>
  <si>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</si>
  <si>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</si>
  <si>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</si>
  <si>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</si>
  <si>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</si>
  <si>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</si>
  <si>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</si>
  <si>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</si>
  <si>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</si>
  <si>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</si>
  <si>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</si>
  <si>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</si>
  <si>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</si>
  <si>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</si>
  <si>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</si>
  <si>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</si>
  <si>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</si>
  <si>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</si>
  <si>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</si>
  <si>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</si>
  <si>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</si>
  <si>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</si>
  <si>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</si>
  <si>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</si>
  <si>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</si>
  <si>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</si>
  <si>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</si>
  <si>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</si>
  <si>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</si>
  <si>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</si>
  <si>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</si>
  <si>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</si>
  <si>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</si>
  <si>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</si>
  <si>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</si>
  <si>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</si>
  <si>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</si>
  <si>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</si>
  <si>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</si>
  <si>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</si>
  <si>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</si>
  <si>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</si>
  <si>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</si>
  <si>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</si>
  <si>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</si>
  <si>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</si>
  <si>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</si>
  <si>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</si>
  <si>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</si>
  <si>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</si>
  <si>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</si>
  <si>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</si>
  <si>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</si>
  <si>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</si>
  <si>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</si>
  <si>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</si>
  <si>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</si>
  <si>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</si>
  <si>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</si>
  <si>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</si>
  <si>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</si>
  <si>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</si>
  <si>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</si>
  <si>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</si>
  <si>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</si>
  <si>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</si>
  <si>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</si>
  <si>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</si>
  <si>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</si>
  <si>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</si>
  <si>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</si>
  <si>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</si>
  <si>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</si>
  <si>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</si>
  <si>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</si>
  <si>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</si>
  <si>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</si>
  <si>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</si>
  <si>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</si>
  <si>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</si>
  <si>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</si>
  <si>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</si>
  <si>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</si>
  <si>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</si>
  <si>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</si>
  <si>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</si>
  <si>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</si>
  <si>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</si>
  <si>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</si>
  <si>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</si>
  <si>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</si>
  <si>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</si>
  <si>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</si>
  <si>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</si>
  <si>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</si>
  <si>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</si>
  <si>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</si>
  <si>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</si>
  <si>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</si>
  <si>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</si>
  <si>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</si>
  <si>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</si>
  <si>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</si>
  <si>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</si>
  <si>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</si>
  <si>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</si>
  <si>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</si>
  <si>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</si>
  <si>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</si>
  <si>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</si>
  <si>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</si>
  <si>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</si>
  <si>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</si>
  <si>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</si>
  <si>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</si>
  <si>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</si>
  <si>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</si>
  <si>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</si>
  <si>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</si>
  <si>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</si>
  <si>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</si>
  <si>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</si>
  <si>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</si>
  <si>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</si>
  <si>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</si>
  <si>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</si>
  <si>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</si>
  <si>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</si>
  <si>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</si>
  <si>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</si>
  <si>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</si>
  <si>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</si>
  <si>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</si>
  <si>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</si>
  <si>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</si>
  <si>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</si>
  <si>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</si>
  <si>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</si>
  <si>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</si>
  <si>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</si>
  <si>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</si>
  <si>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</si>
  <si>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</si>
  <si>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</si>
  <si>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</si>
  <si>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</si>
  <si>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</si>
  <si>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</si>
  <si>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</si>
  <si>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</si>
  <si>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</si>
  <si>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</si>
  <si>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</si>
  <si>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</si>
  <si>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</si>
  <si>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</si>
  <si>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</si>
  <si>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</si>
  <si>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</si>
  <si>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</si>
  <si>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</si>
  <si>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</si>
  <si>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</si>
  <si>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</si>
  <si>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</si>
  <si>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</si>
  <si>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</si>
  <si>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</si>
  <si>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</si>
  <si>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</si>
  <si>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</si>
  <si>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</si>
  <si>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</si>
  <si>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</si>
  <si>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</si>
  <si>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</si>
  <si>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</si>
  <si>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</si>
  <si>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</si>
  <si>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</si>
  <si>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</si>
  <si>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</si>
  <si>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</si>
  <si>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</si>
  <si>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</si>
  <si>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</si>
  <si>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</si>
  <si>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</si>
  <si>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</si>
  <si>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</si>
  <si>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</si>
  <si>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</si>
  <si>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</si>
  <si>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</si>
  <si>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</si>
  <si>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</si>
  <si>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</si>
  <si>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</si>
  <si>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</si>
  <si>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</si>
  <si>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</si>
  <si>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</si>
  <si>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</si>
  <si>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</si>
  <si>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</si>
  <si>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</si>
  <si>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</si>
  <si>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</si>
  <si>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</si>
  <si>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</si>
  <si>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</si>
  <si>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</si>
  <si>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</si>
  <si>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</si>
  <si>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</si>
  <si>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</si>
  <si>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</si>
  <si>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</si>
  <si>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</si>
  <si>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</si>
  <si>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</si>
  <si>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</si>
  <si>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</si>
  <si>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</si>
  <si>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</si>
  <si>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</si>
  <si>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</si>
  <si>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</si>
  <si>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</si>
  <si>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</si>
  <si>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</si>
  <si>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</si>
  <si>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</si>
  <si>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</si>
  <si>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</si>
  <si>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</si>
  <si>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</si>
  <si>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</si>
  <si>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</si>
  <si>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</si>
  <si>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</si>
  <si>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</si>
  <si>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</si>
  <si>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</si>
  <si>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</si>
  <si>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</si>
  <si>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</si>
  <si>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</si>
  <si>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</si>
  <si>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</si>
  <si>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</si>
  <si>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</si>
  <si>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</si>
  <si>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</si>
  <si>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</si>
  <si>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</si>
  <si>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</si>
  <si>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</si>
  <si>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</si>
  <si>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</si>
  <si>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</si>
  <si>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</si>
  <si>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</si>
  <si>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</si>
  <si>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</si>
  <si>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</si>
  <si>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</si>
  <si>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</si>
  <si>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</si>
  <si>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</si>
  <si>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</si>
  <si>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</si>
  <si>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</si>
  <si>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</si>
  <si>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</si>
  <si>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</si>
  <si>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</si>
  <si>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</si>
  <si>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</si>
  <si>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</si>
  <si>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</si>
  <si>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</si>
  <si>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</si>
  <si>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</si>
  <si>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</si>
  <si>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</si>
  <si>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</si>
  <si>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</si>
  <si>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</si>
  <si>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</si>
  <si>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</si>
  <si>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</si>
  <si>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</si>
  <si>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</si>
  <si>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</si>
  <si>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</si>
  <si>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</si>
  <si>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</si>
  <si>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</si>
  <si>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</si>
  <si>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</si>
  <si>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</si>
  <si>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</si>
  <si>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</si>
  <si>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</si>
  <si>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</si>
  <si>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</si>
  <si>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</si>
  <si>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</si>
  <si>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</si>
  <si>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</si>
  <si>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</si>
  <si>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</si>
  <si>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</si>
  <si>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</si>
  <si>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</si>
  <si>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</si>
  <si>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</si>
  <si>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</si>
  <si>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</si>
  <si>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</si>
  <si>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</si>
  <si>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</si>
  <si>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</si>
  <si>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</si>
  <si>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</si>
  <si>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</si>
  <si>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</si>
  <si>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</si>
  <si>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</si>
  <si>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</si>
  <si>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</si>
  <si>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</si>
  <si>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</si>
  <si>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</si>
  <si>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</si>
  <si>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</si>
  <si>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</si>
  <si>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</si>
  <si>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</si>
  <si>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</si>
  <si>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</si>
  <si>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</si>
  <si>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</si>
  <si>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</si>
  <si>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</si>
  <si>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</si>
  <si>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</si>
  <si>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</si>
  <si>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</si>
  <si>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</si>
  <si>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</si>
  <si>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</si>
  <si>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</si>
  <si>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</si>
  <si>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</si>
  <si>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</si>
  <si>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</si>
  <si>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</si>
  <si>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</si>
  <si>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</si>
  <si>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</si>
  <si>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</si>
  <si>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</si>
  <si>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</si>
  <si>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</si>
  <si>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</si>
  <si>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</si>
  <si>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</si>
  <si>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</si>
  <si>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</si>
  <si>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</si>
  <si>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</si>
  <si>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</si>
  <si>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</si>
  <si>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</si>
  <si>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</si>
  <si>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</si>
  <si>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</si>
  <si>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</si>
  <si>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</si>
  <si>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</si>
  <si>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</si>
  <si>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</si>
  <si>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</si>
  <si>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</si>
  <si>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</si>
  <si>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</si>
  <si>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</si>
  <si>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</si>
  <si>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</si>
  <si>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</si>
  <si>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</si>
  <si>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</si>
  <si>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</si>
  <si>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</si>
  <si>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</si>
  <si>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</si>
  <si>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</si>
  <si>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</si>
  <si>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</si>
  <si>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</si>
  <si>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</si>
  <si>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</si>
  <si>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</si>
  <si>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</si>
  <si>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</si>
  <si>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</si>
  <si>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</si>
  <si>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</si>
  <si>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</si>
  <si>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</si>
  <si>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</si>
  <si>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</si>
  <si>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</si>
  <si>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</si>
  <si>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</si>
  <si>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</si>
  <si>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</si>
  <si>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</si>
  <si>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</si>
  <si>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</si>
  <si>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</si>
  <si>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</si>
  <si>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</si>
  <si>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</si>
  <si>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</si>
  <si>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</si>
  <si>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</si>
  <si>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</si>
  <si>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</si>
  <si>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</si>
  <si>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</si>
  <si>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</si>
  <si>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</si>
  <si>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</si>
  <si>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</si>
  <si>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</si>
  <si>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</si>
  <si>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</si>
  <si>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</si>
  <si>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</si>
  <si>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</si>
  <si>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</si>
  <si>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</si>
  <si>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</si>
  <si>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</si>
  <si>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</si>
  <si>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</si>
  <si>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</si>
  <si>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</si>
  <si>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</si>
  <si>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</si>
  <si>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</si>
  <si>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</si>
  <si>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</si>
  <si>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</si>
  <si>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</si>
  <si>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</si>
  <si>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</si>
  <si>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</si>
  <si>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</si>
  <si>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</si>
  <si>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</si>
  <si>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</si>
  <si>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</si>
  <si>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</si>
  <si>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</si>
  <si>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</si>
  <si>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</si>
  <si>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</si>
  <si>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</si>
  <si>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</si>
  <si>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</si>
  <si>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</si>
  <si>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</si>
  <si>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</si>
  <si>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</si>
  <si>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</si>
  <si>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</si>
  <si>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</si>
  <si>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</si>
  <si>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</si>
  <si>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</si>
  <si>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</si>
  <si>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</si>
  <si>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</si>
  <si>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</si>
  <si>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</si>
  <si>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</si>
  <si>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</si>
  <si>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</si>
  <si>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</si>
  <si>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</si>
  <si>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</si>
  <si>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</si>
  <si>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</si>
  <si>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</si>
  <si>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</si>
  <si>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</si>
  <si>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</si>
  <si>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</si>
  <si>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</si>
  <si>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</si>
  <si>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</si>
  <si>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</si>
  <si>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</si>
  <si>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</si>
  <si>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</si>
  <si>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</si>
  <si>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</si>
  <si>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</si>
  <si>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</si>
  <si>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</si>
  <si>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</si>
  <si>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</si>
  <si>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</si>
  <si>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</si>
  <si>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</si>
  <si>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</si>
  <si>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</si>
  <si>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</si>
  <si>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</si>
  <si>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</si>
  <si>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</si>
  <si>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</si>
  <si>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</si>
  <si>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</si>
  <si>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</si>
  <si>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</si>
  <si>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</si>
  <si>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</si>
  <si>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</si>
  <si>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</si>
  <si>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</si>
  <si>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</si>
  <si>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</si>
  <si>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</si>
  <si>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</si>
  <si>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</si>
  <si>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</si>
  <si>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</si>
  <si>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</si>
  <si>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</si>
  <si>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</si>
  <si>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</si>
  <si>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</si>
  <si>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</si>
  <si>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</si>
  <si>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</si>
  <si>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</si>
  <si>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</si>
  <si>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</si>
  <si>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</si>
  <si>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</si>
  <si>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</si>
  <si>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</si>
  <si>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</si>
  <si>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</si>
  <si>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</si>
  <si>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</si>
  <si>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</si>
  <si>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</si>
  <si>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</si>
  <si>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</si>
  <si>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</si>
  <si>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</si>
  <si>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</si>
  <si>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</si>
  <si>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</si>
  <si>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</si>
  <si>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</si>
  <si>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</si>
  <si>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</si>
  <si>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</si>
  <si>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</si>
  <si>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</si>
  <si>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</si>
  <si>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</si>
  <si>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</si>
  <si>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</si>
  <si>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</si>
  <si>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</si>
  <si>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</si>
  <si>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</si>
  <si>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</si>
  <si>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</si>
  <si>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</si>
  <si>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</si>
  <si>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</si>
  <si>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</si>
  <si>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</si>
  <si>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</si>
  <si>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</si>
  <si>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</si>
  <si>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</si>
  <si>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</si>
  <si>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</si>
  <si>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</si>
  <si>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</si>
  <si>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</si>
  <si>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</si>
  <si>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</si>
  <si>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</si>
  <si>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</si>
  <si>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</si>
  <si>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</si>
  <si>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</si>
  <si>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</si>
  <si>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</si>
  <si>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</si>
  <si>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</si>
  <si>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</si>
  <si>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</si>
  <si>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</si>
  <si>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</si>
  <si>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</si>
  <si>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</si>
  <si>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</si>
  <si>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</si>
  <si>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</si>
  <si>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</si>
  <si>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</si>
  <si>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</si>
  <si>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</si>
  <si>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</si>
  <si>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</si>
  <si>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</si>
  <si>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</si>
  <si>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</si>
  <si>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</si>
  <si>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</si>
  <si>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</si>
  <si>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</si>
  <si>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</si>
  <si>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</si>
  <si>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</si>
  <si>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</si>
  <si>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</si>
  <si>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</si>
  <si>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</si>
  <si>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</si>
  <si>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</si>
  <si>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</si>
  <si>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</si>
  <si>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</si>
  <si>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</si>
  <si>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</si>
  <si>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</si>
  <si>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</si>
  <si>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</si>
  <si>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</si>
  <si>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</si>
  <si>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</si>
  <si>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</si>
  <si>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</si>
  <si>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</si>
  <si>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</si>
  <si>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</si>
  <si>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</si>
  <si>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</si>
  <si>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</si>
  <si>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</si>
  <si>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</si>
  <si>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</si>
  <si>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</si>
  <si>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</si>
  <si>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</si>
  <si>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</si>
  <si>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</si>
  <si>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</si>
  <si>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</si>
  <si>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</si>
  <si>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</si>
  <si>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</si>
  <si>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</si>
  <si>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</si>
  <si>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</si>
  <si>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</si>
  <si>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</si>
  <si>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</si>
  <si>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</si>
  <si>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</si>
  <si>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</si>
  <si>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</si>
  <si>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</si>
  <si>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</si>
  <si>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</si>
  <si>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</si>
  <si>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</si>
  <si>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</si>
  <si>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</si>
  <si>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</si>
  <si>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</si>
  <si>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</si>
  <si>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</si>
  <si>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</si>
  <si>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</si>
  <si>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</si>
  <si>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</si>
  <si>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</si>
  <si>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</si>
  <si>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</si>
  <si>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</si>
  <si>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</si>
  <si>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</si>
  <si>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</si>
  <si>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</si>
  <si>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</si>
  <si>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</si>
  <si>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</si>
  <si>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</si>
  <si>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</si>
  <si>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</si>
  <si>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</si>
  <si>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</si>
  <si>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</si>
  <si>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</si>
  <si>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</si>
  <si>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</si>
  <si>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</si>
  <si>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</si>
  <si>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</si>
  <si>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</si>
  <si>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</si>
  <si>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</si>
  <si>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</si>
  <si>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</si>
  <si>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</si>
  <si>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</si>
  <si>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</si>
  <si>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</si>
  <si>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</si>
  <si>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</si>
  <si>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</si>
  <si>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</si>
  <si>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</si>
  <si>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300-330</t>
  </si>
  <si>
    <t>1495-1505</t>
  </si>
  <si>
    <t>AUTOAXLES</t>
  </si>
  <si>
    <t>2120-2130</t>
  </si>
  <si>
    <t>3100-3200</t>
  </si>
  <si>
    <t>1200-1280</t>
  </si>
  <si>
    <t>5750-6050</t>
  </si>
  <si>
    <t>CAPACITE</t>
  </si>
  <si>
    <t>1500-1600</t>
  </si>
  <si>
    <t>N</t>
  </si>
  <si>
    <t>1100-1180</t>
  </si>
  <si>
    <t>SANSERA</t>
  </si>
  <si>
    <t>150-180</t>
  </si>
  <si>
    <t>920-960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</si>
  <si>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</si>
  <si>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</si>
  <si>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</si>
  <si>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</si>
  <si>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</si>
  <si>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</si>
  <si>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</si>
  <si>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</si>
  <si>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</si>
  <si>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</si>
  <si>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</si>
  <si>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</si>
  <si>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</si>
  <si>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</si>
  <si>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</si>
  <si>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</si>
  <si>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</si>
  <si>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Rs.6/-</t>
  </si>
  <si>
    <t>215-230</t>
  </si>
  <si>
    <t>Loss of Rs.110/-</t>
  </si>
  <si>
    <t>280-320</t>
  </si>
  <si>
    <t>2080-2100</t>
  </si>
  <si>
    <t>JSWSTEEL MAR FUT</t>
  </si>
  <si>
    <t>831-847</t>
  </si>
  <si>
    <t>NIFTY MAR FUT</t>
  </si>
  <si>
    <t>153-155</t>
  </si>
  <si>
    <t>FEDERALBNK MAR FUT</t>
  </si>
  <si>
    <t>RELIANCE MAR FUT</t>
  </si>
  <si>
    <t>2976-3018</t>
  </si>
  <si>
    <t>NIFTY 22000 PE 07 MAR</t>
  </si>
  <si>
    <t>Profit of Rs.13.5/-</t>
  </si>
  <si>
    <t>22150-22000</t>
  </si>
  <si>
    <t>Profit of Rs.1.8/-</t>
  </si>
  <si>
    <t>Loss of Rs.33/-</t>
  </si>
  <si>
    <t>560-600</t>
  </si>
  <si>
    <t>PIIND MAR FUT</t>
  </si>
  <si>
    <t>BANKNIFTY MAR FUT</t>
  </si>
  <si>
    <t>TITAN MAR FUT</t>
  </si>
  <si>
    <t>3750-3792</t>
  </si>
  <si>
    <t>47850-48200</t>
  </si>
  <si>
    <t>3835-3895</t>
  </si>
  <si>
    <t>Retail Research Technical Calls &amp; Fundamental Performance Report for the month of March-2024</t>
  </si>
  <si>
    <t>PIDILITIND MAR FUT</t>
  </si>
  <si>
    <t>2800-2842</t>
  </si>
  <si>
    <t>145-152</t>
  </si>
  <si>
    <t>164-175</t>
  </si>
  <si>
    <t>Profit of Rs.165/-</t>
  </si>
  <si>
    <t>850-865</t>
  </si>
  <si>
    <t>Profit of Rs.26/-</t>
  </si>
  <si>
    <t>3800-4000</t>
  </si>
  <si>
    <t>Loss of Rs.39.5/-</t>
  </si>
  <si>
    <t>Profit of Rs.29.5/-</t>
  </si>
  <si>
    <t>Profit of Rs.154/-</t>
  </si>
  <si>
    <t>Profit of Rs.7.35/-</t>
  </si>
  <si>
    <t>FINNIFTY 21050 CE 05 MAR</t>
  </si>
  <si>
    <t>FINNIFTY 20850 PE 05 MAR</t>
  </si>
  <si>
    <t>NSE</t>
  </si>
  <si>
    <t>Profit of Rs.5/-</t>
  </si>
  <si>
    <t>48-52</t>
  </si>
  <si>
    <t>920-930</t>
  </si>
  <si>
    <t>BANKNIFTY 47300 CE 06 MAR</t>
  </si>
  <si>
    <t>380-500</t>
  </si>
  <si>
    <t>FINNIFTY 20850 CE 05 MAR</t>
  </si>
  <si>
    <t>60-90</t>
  </si>
  <si>
    <t>NIFTY 22500 CE 28 MAR</t>
  </si>
  <si>
    <t>200-150</t>
  </si>
  <si>
    <t>Loss of Rs.47.5/-</t>
  </si>
  <si>
    <t>Profit of Rs.15/-</t>
  </si>
  <si>
    <t>168-180</t>
  </si>
  <si>
    <t>HDFCBANK MAR FUT</t>
  </si>
  <si>
    <t>1463-1482</t>
  </si>
  <si>
    <t>37.3-41.30</t>
  </si>
  <si>
    <t>Loss of Rs.18/-</t>
  </si>
  <si>
    <t>3150-3350</t>
  </si>
  <si>
    <t>275-300</t>
  </si>
  <si>
    <t>TCS MAR FUT</t>
  </si>
  <si>
    <t>4085-4145</t>
  </si>
  <si>
    <t>INFY MAR FUT</t>
  </si>
  <si>
    <t>1644-1671</t>
  </si>
  <si>
    <t>ITC MAR FUT</t>
  </si>
  <si>
    <t>417-424</t>
  </si>
  <si>
    <t>22700-22800</t>
  </si>
  <si>
    <t>Profit of Rs.48/-</t>
  </si>
  <si>
    <t>INFY 1610 CE MAR</t>
  </si>
  <si>
    <t>INFY 1650 CE MAR</t>
  </si>
  <si>
    <t>No profit no loss</t>
  </si>
  <si>
    <t>BRITANNIA MAR FUT</t>
  </si>
  <si>
    <t>4918-4970</t>
  </si>
  <si>
    <t>SIEMENS MAR FUT</t>
  </si>
  <si>
    <t>4810-4882</t>
  </si>
  <si>
    <t>NIFTY 22500 CE 07 MAR</t>
  </si>
  <si>
    <t>35-55</t>
  </si>
  <si>
    <t>Profit of Rs.53/-</t>
  </si>
  <si>
    <t>Loss of Rs.45/-</t>
  </si>
  <si>
    <t>D</t>
  </si>
  <si>
    <t>Profit of Rs.9.25/-</t>
  </si>
  <si>
    <t>2485-2585</t>
  </si>
  <si>
    <t>2800-3000</t>
  </si>
  <si>
    <t>BANKNIFTY 47700 CE 13 MAR</t>
  </si>
  <si>
    <t>400-500</t>
  </si>
  <si>
    <t>Loss of Rs.105/-</t>
  </si>
  <si>
    <t>22700-22900</t>
  </si>
  <si>
    <t>Profit of Rs.73/-</t>
  </si>
  <si>
    <t>800-850</t>
  </si>
  <si>
    <t>FINNIFTY 20800 PE 12 MAR</t>
  </si>
  <si>
    <t>FINNIFTY 20800 CE 12 MAR</t>
  </si>
  <si>
    <t>Profit of Rs.12.5/-</t>
  </si>
  <si>
    <t>FINNIFTY 20950 CE 12 MAR</t>
  </si>
  <si>
    <t>70-90</t>
  </si>
  <si>
    <t>165-175</t>
  </si>
  <si>
    <t>155-157</t>
  </si>
  <si>
    <t>NIFTY 22500 CE 14 MAR</t>
  </si>
  <si>
    <t>30-5</t>
  </si>
  <si>
    <t>BANKNIFTY 47000 PE 13 MAR</t>
  </si>
  <si>
    <t>GODREJCP MAR FUT</t>
  </si>
  <si>
    <t>1248-1269</t>
  </si>
  <si>
    <t>Profit of Rs.20/-</t>
  </si>
  <si>
    <t>Loss of Rs.35/-</t>
  </si>
  <si>
    <t>Profit of Rs.4/-</t>
  </si>
  <si>
    <t>Profit of Rs.17/-</t>
  </si>
  <si>
    <t>FINNIFTY 21000 CE 19 MAR</t>
  </si>
  <si>
    <t>170-200</t>
  </si>
  <si>
    <t>Loss of Rs.30/-</t>
  </si>
  <si>
    <t>Loss of Rs.20.75/-</t>
  </si>
  <si>
    <t>Loss of Rs.195/-</t>
  </si>
  <si>
    <t>Loss of Rs.48/-</t>
  </si>
  <si>
    <t>Loss of Rs.12/-</t>
  </si>
  <si>
    <t>Loss of Rs.2.15/-</t>
  </si>
  <si>
    <t>490-530</t>
  </si>
  <si>
    <t>BANKNIFTY 47200 CE 13 MAR</t>
  </si>
  <si>
    <t>Loss of Rs.28.5/-</t>
  </si>
  <si>
    <t>Loss of Rs.7.5/-</t>
  </si>
  <si>
    <t>Profit of Rs.8.5/-</t>
  </si>
  <si>
    <t>NIFTY 21900 PE 14 MAR</t>
  </si>
  <si>
    <t>70-100</t>
  </si>
  <si>
    <t>FINNIFTY 20800 CE 19 MAR</t>
  </si>
  <si>
    <t>160-200</t>
  </si>
  <si>
    <t>Loss of Rs.29.5/-</t>
  </si>
  <si>
    <t>Profit of Rs.43.5/-</t>
  </si>
  <si>
    <t>MARUTI MAR FUT</t>
  </si>
  <si>
    <t>11670-11900</t>
  </si>
  <si>
    <t>4243-4303</t>
  </si>
  <si>
    <t>3693-3753</t>
  </si>
  <si>
    <t>1470-1489</t>
  </si>
  <si>
    <t>SENSEX 72500 PE 15 MAR</t>
  </si>
  <si>
    <t>SENSEX 72700 CE 15 MAR</t>
  </si>
  <si>
    <t>Loss of Rs.175/-</t>
  </si>
  <si>
    <t>NIFTY 22100 CE 21 MAR</t>
  </si>
  <si>
    <t>130-160</t>
  </si>
  <si>
    <t>192-205</t>
  </si>
  <si>
    <t>Profit of Rs.8/-</t>
  </si>
  <si>
    <t>4790-4860</t>
  </si>
  <si>
    <t>Profit of Rs.65/-</t>
  </si>
  <si>
    <t>2899-2940</t>
  </si>
  <si>
    <t>FINNIFTY 20500 PE 19 MAR</t>
  </si>
  <si>
    <t>Profit of Rs.127.5/-</t>
  </si>
  <si>
    <t>607.5-627.5</t>
  </si>
  <si>
    <t>670-710</t>
  </si>
  <si>
    <t>Profit of Rs.3/-</t>
  </si>
  <si>
    <t>660-710</t>
  </si>
  <si>
    <t>BANKNIFTY 46400 CE 20 MAR</t>
  </si>
  <si>
    <t>350-450</t>
  </si>
  <si>
    <t>3718-3760</t>
  </si>
  <si>
    <t>Profit of Rs.59.5/-</t>
  </si>
  <si>
    <t>4275-4335</t>
  </si>
  <si>
    <t>Profit of Rs.0.5/-</t>
  </si>
  <si>
    <t>35-5</t>
  </si>
  <si>
    <t>Profit of Rs.180/-</t>
  </si>
  <si>
    <t>FINNIFTY 20600 PE 19 MAR</t>
  </si>
  <si>
    <t>80-100</t>
  </si>
  <si>
    <t>Profit of Rs.33/-</t>
  </si>
  <si>
    <t>Loss of Rs.49.5/-</t>
  </si>
  <si>
    <t>Profit of Rs.13/-</t>
  </si>
  <si>
    <t>Profit of Rs.19.5/-</t>
  </si>
  <si>
    <t>Profit of Rs.130/-</t>
  </si>
  <si>
    <t>3200-3400</t>
  </si>
  <si>
    <t>FINNIFTY 20700 CE 19 MAR</t>
  </si>
  <si>
    <t>40-60</t>
  </si>
  <si>
    <t>NIFTY 22300 CE 28 MAR</t>
  </si>
  <si>
    <t>Profit of Rs.19/-</t>
  </si>
  <si>
    <t>3760-3802</t>
  </si>
  <si>
    <t>21800-21700</t>
  </si>
  <si>
    <t>Profit of Rs.26.5/-</t>
  </si>
  <si>
    <t>INDUSINDBK MAR FUT</t>
  </si>
  <si>
    <t>1426-1405</t>
  </si>
  <si>
    <t>BANKNIFTY 46500 CE 20 MAR</t>
  </si>
  <si>
    <t>230-330</t>
  </si>
  <si>
    <t>790-850</t>
  </si>
  <si>
    <t>Profit of Rs.95/-</t>
  </si>
  <si>
    <t>Profit of Rs.10/-</t>
  </si>
  <si>
    <t>Loss of Rs.19/-</t>
  </si>
  <si>
    <t>RAMASTEEL</t>
  </si>
  <si>
    <t>Rama Steel Tubes Limited</t>
  </si>
  <si>
    <t>JAINAM BROKING LIMITED</t>
  </si>
  <si>
    <t>CIPLA MAR FUT</t>
  </si>
  <si>
    <t>1425-1410</t>
  </si>
  <si>
    <t>Loss of Rs.80/-</t>
  </si>
  <si>
    <t>Profit of Rs.85/-</t>
  </si>
  <si>
    <t>143-147</t>
  </si>
  <si>
    <t>158-168</t>
  </si>
  <si>
    <t>1465-1485</t>
  </si>
  <si>
    <t>BANKNIFTY 46400 PE 20 MAR</t>
  </si>
  <si>
    <t>Profit of Rs.105/-</t>
  </si>
  <si>
    <t>BANKNIFTY 46300 PE 20 MAR</t>
  </si>
  <si>
    <t>Profit of Rs.44/-</t>
  </si>
  <si>
    <t>HEROMOTOCO MAR FUT</t>
  </si>
  <si>
    <t>4563-4598</t>
  </si>
  <si>
    <t>Loss of Rs.33.5/-</t>
  </si>
  <si>
    <t>MULTIPLIER SHARE &amp; STOCK ADVISORS PRIVATE LIMITED</t>
  </si>
  <si>
    <t>NIFTY 22050 CE 21 MAR</t>
  </si>
  <si>
    <t>NIFTY 21950 PE 21 MAR</t>
  </si>
  <si>
    <t>Profit of Rs.22.5/-</t>
  </si>
  <si>
    <t>12050-12260</t>
  </si>
  <si>
    <t>DIXON MAR FUT</t>
  </si>
  <si>
    <t>7170-7275</t>
  </si>
  <si>
    <t>2900-2920</t>
  </si>
  <si>
    <t>Loss of Rs.60/-</t>
  </si>
  <si>
    <t>BCCL</t>
  </si>
  <si>
    <t>RCAN</t>
  </si>
  <si>
    <t>SAROJ GUPTA</t>
  </si>
  <si>
    <t>UNISHIRE</t>
  </si>
  <si>
    <t>MEDICO</t>
  </si>
  <si>
    <t>Medico Remedies Limited</t>
  </si>
  <si>
    <t>RAVI GOYAL (HUF)</t>
  </si>
  <si>
    <t>ONELIFECAP</t>
  </si>
  <si>
    <t>Onelife Cap Advisors Ltd</t>
  </si>
  <si>
    <t>Profit of Rs.160/-</t>
  </si>
  <si>
    <t>3780-3880</t>
  </si>
  <si>
    <t>4100-4200</t>
  </si>
  <si>
    <t>Profit of Rs.195/-</t>
  </si>
  <si>
    <t>ALKEM MAR FUT</t>
  </si>
  <si>
    <t>4863-4915</t>
  </si>
  <si>
    <t>Profit of Rs.80/-</t>
  </si>
  <si>
    <t>1810-1945</t>
  </si>
  <si>
    <t>2150-2350</t>
  </si>
  <si>
    <t>RELIANCE APR FUT</t>
  </si>
  <si>
    <t>3000-3040</t>
  </si>
  <si>
    <t>Profit of Rs.2.5/-</t>
  </si>
  <si>
    <t>FINNIFTY 20950 CE 26 MAR</t>
  </si>
  <si>
    <t>FINNIFTY 20700 PE 26 MAR</t>
  </si>
  <si>
    <t>BANKNIFTY 47500 CE 27 MAR</t>
  </si>
  <si>
    <t>BANKNIFTY 46300 PE 27 MAR</t>
  </si>
  <si>
    <t>ASIANPAINT 2900 CE 25 APR</t>
  </si>
  <si>
    <t>ASIANPAINT 3000 CE 25 APR</t>
  </si>
  <si>
    <t>48-50</t>
  </si>
  <si>
    <t>19-20</t>
  </si>
  <si>
    <t>NIKHIL RAJESH SINGH</t>
  </si>
  <si>
    <t>SATYA PRAKASH MITTAL</t>
  </si>
  <si>
    <t>SATYA PRAKASH MITTAL HUF</t>
  </si>
  <si>
    <t>KAMADGIRI</t>
  </si>
  <si>
    <t>TRITOMA HOTELS PRIVATE LIMITED</t>
  </si>
  <si>
    <t>RACONTEUR</t>
  </si>
  <si>
    <t>ANNAYA MANAGEMENT CONSULTANCY PRIVATE LIMITED .</t>
  </si>
  <si>
    <t>GRAVITON RESEARCH CAPITAL LLP</t>
  </si>
  <si>
    <t>ENSER</t>
  </si>
  <si>
    <t>Enser Communications Ltd</t>
  </si>
  <si>
    <t>SUNFLOWER BROKING PRIVATE LIMITED</t>
  </si>
  <si>
    <t>SADBHAV</t>
  </si>
  <si>
    <t>Sadbhav Engineering Limit</t>
  </si>
  <si>
    <t>CRONY VYAPAR PVT LTD</t>
  </si>
  <si>
    <t>JALIYAN COMMODITY</t>
  </si>
  <si>
    <t>AFEL</t>
  </si>
  <si>
    <t>GULZARSINGH NAGPAL</t>
  </si>
  <si>
    <t>SETU SECURITIES PVT LTD</t>
  </si>
  <si>
    <t>MANSI SHARE &amp; STOCK ADVISORS PRIVATE LIMITED</t>
  </si>
  <si>
    <t>GLOBALWORTH SECURITIES LIMITED</t>
  </si>
  <si>
    <t>GIANLIFE</t>
  </si>
  <si>
    <t>SHIELD MULTISTATE COOPERATIVE CREDIT SOCIETY LIMITED</t>
  </si>
  <si>
    <t>INDRENEW</t>
  </si>
  <si>
    <t>KOURA</t>
  </si>
  <si>
    <t>RAFL</t>
  </si>
  <si>
    <t>GAINFUL MULTITRADE PRIVATE LIMITED</t>
  </si>
  <si>
    <t>SAUMIK KETAN DOSHI</t>
  </si>
  <si>
    <t>TOPGAIN FINANCE PRIVATE LIMITED</t>
  </si>
  <si>
    <t>SELLWIN</t>
  </si>
  <si>
    <t>SUYOG</t>
  </si>
  <si>
    <t>SYLPH</t>
  </si>
  <si>
    <t>HCC-RE</t>
  </si>
  <si>
    <t>Hindustan Construction Co</t>
  </si>
  <si>
    <t>MARSHALL</t>
  </si>
  <si>
    <t>Marshall Machines Ltd</t>
  </si>
  <si>
    <t>MKPL</t>
  </si>
  <si>
    <t>MAYANK AGRAWAL</t>
  </si>
  <si>
    <t>TFCILTD</t>
  </si>
  <si>
    <t>Tourism Finance Corp</t>
  </si>
  <si>
    <t>WTICAB</t>
  </si>
  <si>
    <t>Wise Travel India Limited</t>
  </si>
  <si>
    <t>SAKET AGARWAL</t>
  </si>
  <si>
    <t>VISHAL  ATHA</t>
  </si>
  <si>
    <t>RATNAVEER</t>
  </si>
  <si>
    <t>Ratnaveer Precision Eng L</t>
  </si>
  <si>
    <t>VIVEK MEHROTRA</t>
  </si>
  <si>
    <t>AMAYSHA TEXTILES PRIVATE LIMITED</t>
  </si>
  <si>
    <t>Profit of Rs.49.5/-</t>
  </si>
  <si>
    <t>PIIND APR FUT</t>
  </si>
  <si>
    <t>3840-3880</t>
  </si>
  <si>
    <t>FINNIFTY 20750 CE 26 MAR</t>
  </si>
  <si>
    <t>3795-3875</t>
  </si>
  <si>
    <t>4100-4300</t>
  </si>
  <si>
    <t>Profit of Rs.45/-</t>
  </si>
  <si>
    <t>JUBLFOOD APR FUT</t>
  </si>
  <si>
    <t>468-478</t>
  </si>
  <si>
    <t>GRASIM APR FUT</t>
  </si>
  <si>
    <t>2275-2295</t>
  </si>
  <si>
    <t>Loss of Rs.315/-</t>
  </si>
  <si>
    <t>1620-1685</t>
  </si>
  <si>
    <t>1820-1950</t>
  </si>
  <si>
    <t>LT APR FUT</t>
  </si>
  <si>
    <t>3758-3793</t>
  </si>
  <si>
    <t>Profit of Rs.27.5/-</t>
  </si>
  <si>
    <t>BRITANNIA APR FUT</t>
  </si>
  <si>
    <t>4870-4875</t>
  </si>
  <si>
    <t>4935-4990</t>
  </si>
  <si>
    <t>BIOCON APR FUT</t>
  </si>
  <si>
    <t>261.5-262.5</t>
  </si>
  <si>
    <t>266-270</t>
  </si>
  <si>
    <t>COLPAL APR FUT</t>
  </si>
  <si>
    <t>2665-2670</t>
  </si>
  <si>
    <t>2638-2608</t>
  </si>
  <si>
    <t>Loss of Rs.31.25/-</t>
  </si>
  <si>
    <t>Loss of Rs.24/-</t>
  </si>
  <si>
    <t>Profit of Rs.89/-</t>
  </si>
  <si>
    <t>HARMOHANSINGH NAGPAL</t>
  </si>
  <si>
    <t>AKSHAR</t>
  </si>
  <si>
    <t>ALKOSIGN</t>
  </si>
  <si>
    <t>RASHMI RANI PAHWA</t>
  </si>
  <si>
    <t>VIJAY KUMAR PAHWA</t>
  </si>
  <si>
    <t>ARCHITORG</t>
  </si>
  <si>
    <t>AMIN ARCHANA KANDARP</t>
  </si>
  <si>
    <t>SMALLCAP WORLD FUND INC</t>
  </si>
  <si>
    <t>SBI MUTUAL FUND</t>
  </si>
  <si>
    <t>NIPPON INDIA MUTUAL FUND</t>
  </si>
  <si>
    <t>ICICI PRUDENTIAL MUTUAL FUND</t>
  </si>
  <si>
    <t>OLYMPUS CAPITAL ASIA INVESTMENTS LIMITED</t>
  </si>
  <si>
    <t>OLYMPUS ACF PTE LTD</t>
  </si>
  <si>
    <t>AVAILFC</t>
  </si>
  <si>
    <t>AVL</t>
  </si>
  <si>
    <t>RASHI VARDHAN</t>
  </si>
  <si>
    <t>SUNITA SINHA</t>
  </si>
  <si>
    <t>APPU FINANCIAL SERVICES LTD</t>
  </si>
  <si>
    <t>NNM SECURITIES PVT LTD</t>
  </si>
  <si>
    <t>BENCHMARK</t>
  </si>
  <si>
    <t>SPREAD X SECURITIES PRIVATE LIMITED</t>
  </si>
  <si>
    <t>BGJL</t>
  </si>
  <si>
    <t>RAJESH KUMAR GUPTA</t>
  </si>
  <si>
    <t>SHWETA GUPTA</t>
  </si>
  <si>
    <t>CHATHA</t>
  </si>
  <si>
    <t>NOVA GLOBAL OPPORTUNITIES FUND PCC - TOUCHSTONE</t>
  </si>
  <si>
    <t>VINOD MANJIBHAI CHAUHAN</t>
  </si>
  <si>
    <t>ALACRITY SECURITIES LIMITED</t>
  </si>
  <si>
    <t>3 SIGMA GLOBAL FUND</t>
  </si>
  <si>
    <t>CRESSAN</t>
  </si>
  <si>
    <t>GEETANJALI GUNAJI MEDHEKAR</t>
  </si>
  <si>
    <t>ETHOSLTD</t>
  </si>
  <si>
    <t>KDDL LIMITED</t>
  </si>
  <si>
    <t>INVESCO MUTUAL FUND</t>
  </si>
  <si>
    <t>GENPHARMA</t>
  </si>
  <si>
    <t>GPSL</t>
  </si>
  <si>
    <t>SHRENI SHARES LTD</t>
  </si>
  <si>
    <t>GROWINGTON</t>
  </si>
  <si>
    <t>PROGNOSIS SECURITIES PVT. LTD.</t>
  </si>
  <si>
    <t>HAMPTON</t>
  </si>
  <si>
    <t>TRANS GALACTIC TRADING FZ</t>
  </si>
  <si>
    <t>SIRSA DEPOSITS AND ADVANCES LIMITED</t>
  </si>
  <si>
    <t>HFIL</t>
  </si>
  <si>
    <t>HINDMILL</t>
  </si>
  <si>
    <t>ABHIMANYU JAGDISH THACKERSEY</t>
  </si>
  <si>
    <t>HRISHIKESH JAGDISH THACKERSEY</t>
  </si>
  <si>
    <t>KHUSHAAL CHANDRAHAS THACKERSEY</t>
  </si>
  <si>
    <t>SEEMA RAGHUNATH AGGARWAL</t>
  </si>
  <si>
    <t>KIRANBHAI TRIVEDI</t>
  </si>
  <si>
    <t>HARNISH NITIN BRAHMBHATT</t>
  </si>
  <si>
    <t>JANUSCORP</t>
  </si>
  <si>
    <t>LEMON MANAGEMENT CONSULTANCY PRIVATE LIMITED</t>
  </si>
  <si>
    <t>JETFREIGHT</t>
  </si>
  <si>
    <t>JETMALL</t>
  </si>
  <si>
    <t>SAURAV S DARDA</t>
  </si>
  <si>
    <t>LAXMI D TATED</t>
  </si>
  <si>
    <t>SADHANA</t>
  </si>
  <si>
    <t>PRADIP KUMAR NARAYAN PRASAD GOENKA</t>
  </si>
  <si>
    <t>MFSINTRCRP</t>
  </si>
  <si>
    <t>MOHANISH MAHESHBHAI NAYAK</t>
  </si>
  <si>
    <t>VINOD KUMAR</t>
  </si>
  <si>
    <t>RAJ KUMAR</t>
  </si>
  <si>
    <t>PARVIND KUMAR</t>
  </si>
  <si>
    <t>PARMOD KUMAR HUF</t>
  </si>
  <si>
    <t>SHREE GANESH FATS (P) LTD</t>
  </si>
  <si>
    <t>MYSTICELE</t>
  </si>
  <si>
    <t>SHETAL SATISHKUMAR SHAH</t>
  </si>
  <si>
    <t>INNOVATE SECURITIES PVT L</t>
  </si>
  <si>
    <t>JITENDRAKUMAR GHEVERCHAND JAIN</t>
  </si>
  <si>
    <t>NAGTECH</t>
  </si>
  <si>
    <t>SHAKUNTLA GUPTA</t>
  </si>
  <si>
    <t>BHAVANI NADIMPALLI</t>
  </si>
  <si>
    <t>ODYCORP</t>
  </si>
  <si>
    <t>SANDIP SUKHABHAI KHANT</t>
  </si>
  <si>
    <t>OONE</t>
  </si>
  <si>
    <t>SRINIVAS RAO MUDDANA NRO NON PIS</t>
  </si>
  <si>
    <t>SUMANCHEPURI</t>
  </si>
  <si>
    <t>RAJESH &amp; SONS (HUF)</t>
  </si>
  <si>
    <t>PRIYANKA AGARWAL</t>
  </si>
  <si>
    <t>ORIENTTR</t>
  </si>
  <si>
    <t>PRAGNADILIPVASA</t>
  </si>
  <si>
    <t>DILIP VADILAL VASA</t>
  </si>
  <si>
    <t>PANABYTE</t>
  </si>
  <si>
    <t>NIKIT D RAMBHIA</t>
  </si>
  <si>
    <t>PESB</t>
  </si>
  <si>
    <t>SHARE INDIA SECURITIES LIMITED</t>
  </si>
  <si>
    <t>HKG MONEY TECH PRIVATE LIMITED</t>
  </si>
  <si>
    <t>PRISMMEDI</t>
  </si>
  <si>
    <t>LEKHRAJ PARASMALJI KANUNGO</t>
  </si>
  <si>
    <t>FOURTH AXIS ADVISORS LLP</t>
  </si>
  <si>
    <t>NISCHAY MARWHA</t>
  </si>
  <si>
    <t>MENTOK MARKETING PRIVATE LIMITED</t>
  </si>
  <si>
    <t>TIRUPATI FINCORP LIMITED</t>
  </si>
  <si>
    <t>RIR</t>
  </si>
  <si>
    <t>BHAVNA HARSHAD MEHTA</t>
  </si>
  <si>
    <t>SAMYAKINT</t>
  </si>
  <si>
    <t>NEHA JAIN</t>
  </si>
  <si>
    <t>HETALBEN MONILBHAI VORA</t>
  </si>
  <si>
    <t>SHREEGANES</t>
  </si>
  <si>
    <t>NEW ERA FUND LIMITED</t>
  </si>
  <si>
    <t>SMIFS</t>
  </si>
  <si>
    <t>PROGRESSIVE STAR FINANCE PRIVATE LIMITED</t>
  </si>
  <si>
    <t>INTER CONNECTED ENTERPRISES LIMITED</t>
  </si>
  <si>
    <t>SURYAAMBA</t>
  </si>
  <si>
    <t>TAAZAINT</t>
  </si>
  <si>
    <t>RAMASWAMY ANAND</t>
  </si>
  <si>
    <t>THINKINK</t>
  </si>
  <si>
    <t>PRIYA KABRA</t>
  </si>
  <si>
    <t>TRANSPACT</t>
  </si>
  <si>
    <t>GAURANG JITENDRA PAREKH</t>
  </si>
  <si>
    <t>SURESH SARAF</t>
  </si>
  <si>
    <t>OPTUME INVESTMENTS</t>
  </si>
  <si>
    <t>VASANT BALIRAMPANT BELORKAR</t>
  </si>
  <si>
    <t>TRANWAY</t>
  </si>
  <si>
    <t>PUSHPA BHAJU</t>
  </si>
  <si>
    <t>SHAH DIPAK KANAYALAL</t>
  </si>
  <si>
    <t>TVSHLTD</t>
  </si>
  <si>
    <t>SUNDARAM FINANCE HOLDINGS LIMITED</t>
  </si>
  <si>
    <t>VS TRUST</t>
  </si>
  <si>
    <t>KIRTI KANTILAL MEHTA</t>
  </si>
  <si>
    <t>VEL</t>
  </si>
  <si>
    <t>VEENA RAJESH SHAH</t>
  </si>
  <si>
    <t>MAYUR DASHRATHLAL PATEL</t>
  </si>
  <si>
    <t>PRATIT NAYAN PATEL</t>
  </si>
  <si>
    <t>KRISHNA AWTAR JAGANNATH KABRA HUF</t>
  </si>
  <si>
    <t>ASHOKBHAI MADHUBHAI KORAT</t>
  </si>
  <si>
    <t>KETAN PRAVEEN RANGA</t>
  </si>
  <si>
    <t>VELHO</t>
  </si>
  <si>
    <t>SHISHIR CHANDRAKANT FICHADIA HUF</t>
  </si>
  <si>
    <t>VIVAA</t>
  </si>
  <si>
    <t>M I JAIN (HUF)</t>
  </si>
  <si>
    <t>SANGITA MADAN JAIN</t>
  </si>
  <si>
    <t>ZODJRDMKJ</t>
  </si>
  <si>
    <t>KASTURCHAND JETHMAL KOCHAR</t>
  </si>
  <si>
    <t>Central Depo Ser (I) Ltd</t>
  </si>
  <si>
    <t>F3 ADVISORS PRIVATE LIMITED</t>
  </si>
  <si>
    <t>MANSI SHARE AND STOCK ADVISORS PVT LTD</t>
  </si>
  <si>
    <t>CMMIPL</t>
  </si>
  <si>
    <t>CMM Infraprojects Limited</t>
  </si>
  <si>
    <t>CHAMPAKLAL AMRUTLAL SHAH</t>
  </si>
  <si>
    <t>RIYA RONIT SHAH</t>
  </si>
  <si>
    <t>DEEM</t>
  </si>
  <si>
    <t>Deem Roll Tech Limited</t>
  </si>
  <si>
    <t>ANANT AGGARWAL</t>
  </si>
  <si>
    <t>VINEY EQUITY MARKET LLP</t>
  </si>
  <si>
    <t>GICL</t>
  </si>
  <si>
    <t>Globe Intl Carriers Ltd</t>
  </si>
  <si>
    <t>WILSON HOLDINGS PRIVATE LIMITED</t>
  </si>
  <si>
    <t>GMRP&amp;UI</t>
  </si>
  <si>
    <t>GMR Pow and Urban Infra L</t>
  </si>
  <si>
    <t>PASHUPATI CAPITA SER PVT LTD</t>
  </si>
  <si>
    <t>HINDCOMPOS</t>
  </si>
  <si>
    <t>Hindustan Composites Ltd</t>
  </si>
  <si>
    <t>DALMIA FAMILY HOLDINGS LLP</t>
  </si>
  <si>
    <t>IBULPP</t>
  </si>
  <si>
    <t>Indiabulls Hsg Fin Ltd</t>
  </si>
  <si>
    <t>MONET SECURITIES PRIVATE LTD</t>
  </si>
  <si>
    <t>INDSWFTLAB</t>
  </si>
  <si>
    <t>Ind-Swift Labs Ltd.</t>
  </si>
  <si>
    <t>LAXMICOT</t>
  </si>
  <si>
    <t>Laxmi Cotspin Limited</t>
  </si>
  <si>
    <t>DINESH KANTILAL RATHI</t>
  </si>
  <si>
    <t>BHAVIN SHAILESH KAMANI</t>
  </si>
  <si>
    <t>MEGASTAR</t>
  </si>
  <si>
    <t>Megastar Foods Limited</t>
  </si>
  <si>
    <t>ZINNIA GLOBAL FUND PCC - CELL DEWCAP FUND</t>
  </si>
  <si>
    <t>MUKTAARTS</t>
  </si>
  <si>
    <t>Mukta Arts Ltd</t>
  </si>
  <si>
    <t>NAHAR KUNAL ASHOK</t>
  </si>
  <si>
    <t>HRTI PRIVATE LIMITED</t>
  </si>
  <si>
    <t>SKSE SECURITIES LTD</t>
  </si>
  <si>
    <t>SW CAPITAL PRIVATE LIMITED</t>
  </si>
  <si>
    <t>SAMHI</t>
  </si>
  <si>
    <t>Samhi Hotels Limited</t>
  </si>
  <si>
    <t>TT ASIA-PACIFIC EQUITY FUND</t>
  </si>
  <si>
    <t>SOCIETE GENERALE</t>
  </si>
  <si>
    <t>SONUINFRA</t>
  </si>
  <si>
    <t>Sonu Infratech Limited</t>
  </si>
  <si>
    <t>NIRBHAY JAGDISHCHANDRA THAKKAR</t>
  </si>
  <si>
    <t>SUBEXLTD</t>
  </si>
  <si>
    <t>Subex Ltd</t>
  </si>
  <si>
    <t>ASHAPURA COMMODITIES</t>
  </si>
  <si>
    <t>Sunteck Realty Limited</t>
  </si>
  <si>
    <t>TARMAT</t>
  </si>
  <si>
    <t>Tarmat Limited</t>
  </si>
  <si>
    <t>MOTISONS SHARES PVT LTD</t>
  </si>
  <si>
    <t>TRU</t>
  </si>
  <si>
    <t>TruCap Finance Limited</t>
  </si>
  <si>
    <t>RAMESH CHANDRA BIYANI</t>
  </si>
  <si>
    <t>VAISHALI</t>
  </si>
  <si>
    <t>Vaishali Pharma Limited</t>
  </si>
  <si>
    <t>Vijaya Diagnostic Cen Ltd</t>
  </si>
  <si>
    <t>KOTAK MAHINDRA MUTUAL FUND</t>
  </si>
  <si>
    <t>VIJIFIN</t>
  </si>
  <si>
    <t>Viji Finance Limited</t>
  </si>
  <si>
    <t>VIJAY KOTHARI</t>
  </si>
  <si>
    <t>VLEGOV</t>
  </si>
  <si>
    <t>VL E Gov and IT Sol Ltd</t>
  </si>
  <si>
    <t>SAKET AGRAWAL</t>
  </si>
  <si>
    <t>Zee Entertain. Enterp.Ltd</t>
  </si>
  <si>
    <t>PPFAS MUTUAL FUND - PARAG PARIKH LONG TERM VALUE FUND</t>
  </si>
  <si>
    <t>ZIMLAB</t>
  </si>
  <si>
    <t>Zim Laboratories Limited</t>
  </si>
  <si>
    <t>YUGA STOCKS AND COMMODITIES PRIVATE LIMITED  .</t>
  </si>
  <si>
    <t>ASTRON</t>
  </si>
  <si>
    <t>Astron Paper Bord Mil Ltd</t>
  </si>
  <si>
    <t>NAKSHATRA CORPORATE ADVISORS LIMITED</t>
  </si>
  <si>
    <t>STANDARD CHARTERED BANK</t>
  </si>
  <si>
    <t>CHAMPAK AMRATLAL SHAH HUF</t>
  </si>
  <si>
    <t>SAMTA MUNDRA</t>
  </si>
  <si>
    <t>KRINA ROHIT MEHTA</t>
  </si>
  <si>
    <t>SETU SECURITIES PRIVATE LIMITED</t>
  </si>
  <si>
    <t>ISHARES CORE MSCI EMERGING MARKETS ETF</t>
  </si>
  <si>
    <t>DALMIA FAMILY OFFICE TRUST</t>
  </si>
  <si>
    <t>ISFT</t>
  </si>
  <si>
    <t>Intrasoft Tech. Ltd</t>
  </si>
  <si>
    <t>BHARAT INVESTMENTS GROWTH LTD</t>
  </si>
  <si>
    <t>SAFFORD MERCANTILE PVTLTD</t>
  </si>
  <si>
    <t>CRAFT EMERGING MARKET FUND PCC- CITADEL CAPITAL FUND</t>
  </si>
  <si>
    <t>MINDTECK</t>
  </si>
  <si>
    <t>Mindteck (India) Limited</t>
  </si>
  <si>
    <t>MINDTECK EMPLOYEES WELFARE TRUST</t>
  </si>
  <si>
    <t>KUNAL NAHAR (HUF)</t>
  </si>
  <si>
    <t>ABHA RADHESHYAMJI PANPALIYA</t>
  </si>
  <si>
    <t>RCDL</t>
  </si>
  <si>
    <t>Rajgor Castor Derivati L</t>
  </si>
  <si>
    <t>BLUE CHANDRA PTE. LTD</t>
  </si>
  <si>
    <t>SPECTSTM</t>
  </si>
  <si>
    <t>Spectrum Talent Mgmt Ltd</t>
  </si>
  <si>
    <t>RIKHAV SECURITIES LIMITED</t>
  </si>
  <si>
    <t>VILINBIO</t>
  </si>
  <si>
    <t>Vilin Bio Med Limited</t>
  </si>
  <si>
    <t>K MURALIDHAR REDDY</t>
  </si>
  <si>
    <t>MATHEW  CYRIAC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</si>
</sst>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5" borderId="33" applyNumberFormat="0" applyAlignment="0" applyProtection="0"/>
    <xf numFmtId="0" fontId="47" fillId="16" borderId="34" applyNumberFormat="0" applyAlignment="0" applyProtection="0"/>
    <xf numFmtId="0" fontId="48" fillId="16" borderId="33" applyNumberFormat="0" applyAlignment="0" applyProtection="0"/>
    <xf numFmtId="0" fontId="49" fillId="0" borderId="35" applyNumberFormat="0" applyFill="0" applyAlignment="0" applyProtection="0"/>
    <xf numFmtId="0" fontId="50" fillId="17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8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09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5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43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7" fillId="45" borderId="29" xfId="0" applyFont="1" applyFill="1" applyBorder="1" applyAlignment="1">
      <alignment horizontal="center" vertical="center"/>
    </xf>
    <xf numFmtId="16" fontId="36" fillId="45" borderId="22" xfId="0" applyNumberFormat="1" applyFont="1" applyFill="1" applyBorder="1" applyAlignment="1">
      <alignment horizontal="center" vertical="center"/>
    </xf>
    <xf numFmtId="0" fontId="36" fillId="45" borderId="0" xfId="0" applyFont="1" applyFill="1"/>
    <xf numFmtId="0" fontId="3" fillId="45" borderId="0" xfId="0" applyFont="1" applyFill="1" applyAlignment="1">
      <alignment horizontal="center"/>
    </xf>
    <xf numFmtId="0" fontId="3" fillId="45" borderId="0" xfId="0" applyFont="1" applyFill="1"/>
    <xf numFmtId="0" fontId="36" fillId="45" borderId="0" xfId="0" applyFont="1" applyFill="1" applyAlignment="1">
      <alignment horizontal="center" vertical="center"/>
    </xf>
    <xf numFmtId="165" fontId="36" fillId="45" borderId="0" xfId="0" applyNumberFormat="1" applyFont="1" applyFill="1" applyAlignment="1">
      <alignment horizontal="center" vertical="center"/>
    </xf>
    <xf numFmtId="0" fontId="0" fillId="45" borderId="0" xfId="0" applyFill="1"/>
    <xf numFmtId="166" fontId="36" fillId="45" borderId="29" xfId="0" applyNumberFormat="1" applyFont="1" applyFill="1" applyBorder="1" applyAlignment="1">
      <alignment horizontal="center" vertical="center"/>
    </xf>
    <xf numFmtId="2" fontId="36" fillId="45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6" fontId="36" fillId="44" borderId="29" xfId="0" applyNumberFormat="1" applyFont="1" applyFill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0" fontId="37" fillId="6" borderId="29" xfId="0" applyFont="1" applyFill="1" applyBorder="1" applyAlignment="1">
      <alignment horizontal="center" vertical="center"/>
    </xf>
    <xf numFmtId="2" fontId="37" fillId="6" borderId="29" xfId="0" applyNumberFormat="1" applyFont="1" applyFill="1" applyBorder="1" applyAlignment="1">
      <alignment horizontal="center" vertical="center"/>
    </xf>
    <xf numFmtId="166" fontId="36" fillId="6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7" borderId="25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16" fontId="36" fillId="46" borderId="2" xfId="0" applyNumberFormat="1" applyFont="1" applyFill="1" applyBorder="1" applyAlignment="1">
      <alignment horizontal="center" vertical="center"/>
    </xf>
    <xf numFmtId="49" fontId="37" fillId="11" borderId="29" xfId="0" applyNumberFormat="1" applyFont="1" applyFill="1" applyBorder="1" applyAlignment="1">
      <alignment horizontal="center" vertical="center"/>
    </xf>
    <xf numFmtId="0" fontId="3" fillId="43" borderId="29" xfId="0" applyFont="1" applyFill="1" applyBorder="1" applyAlignment="1">
      <alignment horizontal="center" vertical="center"/>
    </xf>
    <xf numFmtId="165" fontId="36" fillId="43" borderId="29" xfId="0" applyNumberFormat="1" applyFont="1" applyFill="1" applyBorder="1" applyAlignment="1">
      <alignment horizontal="center" vertical="center"/>
    </xf>
    <xf numFmtId="15" fontId="3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left"/>
    </xf>
    <xf numFmtId="43" fontId="36" fillId="43" borderId="29" xfId="0" applyNumberFormat="1" applyFont="1" applyFill="1" applyBorder="1" applyAlignment="1">
      <alignment horizontal="center" vertical="top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2" fontId="37" fillId="43" borderId="29" xfId="0" applyNumberFormat="1" applyFont="1" applyFill="1" applyBorder="1" applyAlignment="1">
      <alignment horizontal="center" vertical="center"/>
    </xf>
    <xf numFmtId="0" fontId="3" fillId="46" borderId="29" xfId="0" applyFont="1" applyFill="1" applyBorder="1" applyAlignment="1">
      <alignment horizontal="center" vertical="center"/>
    </xf>
    <xf numFmtId="165" fontId="36" fillId="46" borderId="29" xfId="0" applyNumberFormat="1" applyFont="1" applyFill="1" applyBorder="1" applyAlignment="1">
      <alignment horizontal="center" vertical="center"/>
    </xf>
    <xf numFmtId="15" fontId="3" fillId="46" borderId="29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left"/>
    </xf>
    <xf numFmtId="43" fontId="36" fillId="46" borderId="29" xfId="0" applyNumberFormat="1" applyFont="1" applyFill="1" applyBorder="1" applyAlignment="1">
      <alignment horizontal="center" vertical="top"/>
    </xf>
    <xf numFmtId="2" fontId="36" fillId="47" borderId="29" xfId="0" applyNumberFormat="1" applyFont="1" applyFill="1" applyBorder="1" applyAlignment="1">
      <alignment horizontal="center" vertical="center"/>
    </xf>
    <xf numFmtId="10" fontId="36" fillId="47" borderId="29" xfId="0" applyNumberFormat="1" applyFont="1" applyFill="1" applyBorder="1" applyAlignment="1">
      <alignment horizontal="center" vertical="center" wrapText="1"/>
    </xf>
    <xf numFmtId="16" fontId="36" fillId="47" borderId="29" xfId="0" applyNumberFormat="1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166" fontId="36" fillId="47" borderId="29" xfId="0" applyNumberFormat="1" applyFont="1" applyFill="1" applyBorder="1" applyAlignment="1">
      <alignment horizontal="center" vertical="center"/>
    </xf>
    <xf numFmtId="0" fontId="36" fillId="6" borderId="25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6" fontId="36" fillId="0" borderId="40" xfId="0" applyNumberFormat="1" applyFont="1" applyBorder="1" applyAlignment="1">
      <alignment horizontal="center" vertical="center"/>
    </xf>
    <xf numFmtId="0" fontId="36" fillId="47" borderId="25" xfId="0" applyFont="1" applyFill="1" applyBorder="1" applyAlignment="1">
      <alignment horizontal="center" vertical="center"/>
    </xf>
    <xf numFmtId="2" fontId="36" fillId="47" borderId="2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0" fontId="36" fillId="11" borderId="7" xfId="0" applyFont="1" applyFill="1" applyBorder="1"/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6" borderId="39" xfId="0" applyFont="1" applyFill="1" applyBorder="1" applyAlignment="1">
      <alignment horizontal="center" vertical="center"/>
    </xf>
    <xf numFmtId="0" fontId="37" fillId="6" borderId="40" xfId="0" applyFont="1" applyFill="1" applyBorder="1" applyAlignment="1">
      <alignment horizontal="center" vertical="center"/>
    </xf>
    <xf numFmtId="16" fontId="36" fillId="11" borderId="39" xfId="0" applyNumberFormat="1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166" fontId="36" fillId="6" borderId="39" xfId="0" applyNumberFormat="1" applyFont="1" applyFill="1" applyBorder="1" applyAlignment="1">
      <alignment horizontal="center" vertical="center"/>
    </xf>
    <xf numFmtId="166" fontId="36" fillId="6" borderId="40" xfId="0" applyNumberFormat="1" applyFont="1" applyFill="1" applyBorder="1" applyAlignment="1">
      <alignment horizontal="center" vertical="center"/>
    </xf>
    <xf numFmtId="0" fontId="36" fillId="11" borderId="39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0" fontId="37" fillId="47" borderId="40" xfId="0" applyFont="1" applyFill="1" applyBorder="1" applyAlignment="1">
      <alignment horizontal="center" vertical="center"/>
    </xf>
    <xf numFmtId="16" fontId="36" fillId="46" borderId="39" xfId="0" applyNumberFormat="1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166" fontId="36" fillId="47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4" borderId="39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166" fontId="36" fillId="44" borderId="39" xfId="0" applyNumberFormat="1" applyFont="1" applyFill="1" applyBorder="1" applyAlignment="1">
      <alignment horizontal="center" vertical="center"/>
    </xf>
    <xf numFmtId="166" fontId="36" fillId="44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D28" sqref="D28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45379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8" zoomScaleNormal="100" workbookViewId="0">
      <pane ySplit="10" topLeftCell="A11" activePane="bottomLeft" state="frozen"/>
      <selection pane="bottomLeft" activeCell="M17" sqref="M17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45379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0" t="s">
        <v>16</v>
      </c>
      <c r="B9" s="372" t="s">
        <v>17</v>
      </c>
      <c r="C9" s="372" t="s">
        <v>18</v>
      </c>
      <c r="D9" s="372" t="s">
        <v>19</v>
      </c>
      <c r="E9" s="26" t="s">
        <v>20</v>
      </c>
      <c r="F9" s="26" t="s">
        <v>21</v>
      </c>
      <c r="G9" s="367" t="s">
        <v>22</v>
      </c>
      <c r="H9" s="368"/>
      <c r="I9" s="369"/>
      <c r="J9" s="367" t="s">
        <v>23</v>
      </c>
      <c r="K9" s="368"/>
      <c r="L9" s="369"/>
      <c r="M9" s="26"/>
      <c r="N9" s="27"/>
      <c r="O9" s="27"/>
      <c r="P9" s="27"/>
    </row>
    <row r="10" spans="1:16" ht="38.25">
      <c r="A10" s="371"/>
      <c r="B10" s="373"/>
      <c r="C10" s="373"/>
      <c r="D10" s="373"/>
      <c r="E10" s="28" t="s">
        <v>24</v>
      </c>
      <c r="F10" s="28" t="s">
        <v>24</v>
      </c>
      <c r="G10" s="238" t="s">
        <v>25</v>
      </c>
      <c r="H10" s="238" t="s">
        <v>26</v>
      </c>
      <c r="I10" s="238" t="s">
        <v>27</v>
      </c>
      <c r="J10" s="238" t="s">
        <v>28</v>
      </c>
      <c r="K10" s="238" t="s">
        <v>29</v>
      </c>
      <c r="L10" s="238" t="s">
        <v>30</v>
      </c>
      <c r="M10" s="238" t="s">
        <v>31</v>
      </c>
      <c r="N10" s="29" t="s">
        <v>32</v>
      </c>
      <c r="O10" s="29" t="s">
        <v>33</v>
      </c>
      <c r="P10" s="30" t="s">
        <v>840</v>
      </c>
    </row>
    <row r="11" spans="1:16" ht="12.75" customHeight="1">
      <c r="A11" s="245">
        <v>1</v>
      </c>
      <c r="B11" s="257" t="s">
        <v>34</v>
      </c>
      <c r="C11" s="235" t="s">
        <v>35</v>
      </c>
      <c r="D11" s="248">
        <v>45379</v>
      </c>
      <c r="E11" s="235">
        <v>22167.05</v>
      </c>
      <c r="F11" s="235">
        <v>22152.866666666669</v>
      </c>
      <c r="G11" s="234">
        <v>22095.733333333337</v>
      </c>
      <c r="H11" s="234">
        <v>22024.416666666668</v>
      </c>
      <c r="I11" s="234">
        <v>21967.283333333336</v>
      </c>
      <c r="J11" s="234">
        <v>22224.183333333338</v>
      </c>
      <c r="K11" s="234">
        <v>22281.316666666669</v>
      </c>
      <c r="L11" s="234">
        <v>22352.633333333339</v>
      </c>
      <c r="M11" s="233">
        <v>22210</v>
      </c>
      <c r="N11" s="233">
        <v>22081.55</v>
      </c>
      <c r="O11" s="233">
        <v>15911750</v>
      </c>
      <c r="P11" s="236">
        <v>4.0956580333252647E-2</v>
      </c>
    </row>
    <row r="12" spans="1:16" ht="12.75" customHeight="1">
      <c r="A12" s="245">
        <v>2</v>
      </c>
      <c r="B12" s="257" t="s">
        <v>34</v>
      </c>
      <c r="C12" s="235" t="s">
        <v>36</v>
      </c>
      <c r="D12" s="248">
        <v>45406</v>
      </c>
      <c r="E12" s="235">
        <v>47224.25</v>
      </c>
      <c r="F12" s="235">
        <v>47238.083333333336</v>
      </c>
      <c r="G12" s="234">
        <v>47106.166666666672</v>
      </c>
      <c r="H12" s="234">
        <v>46988.083333333336</v>
      </c>
      <c r="I12" s="234">
        <v>46856.166666666672</v>
      </c>
      <c r="J12" s="234">
        <v>47356.166666666672</v>
      </c>
      <c r="K12" s="234">
        <v>47488.083333333343</v>
      </c>
      <c r="L12" s="234">
        <v>47606.166666666672</v>
      </c>
      <c r="M12" s="233">
        <v>47370</v>
      </c>
      <c r="N12" s="233">
        <v>47120</v>
      </c>
      <c r="O12" s="233">
        <v>4982865</v>
      </c>
      <c r="P12" s="236">
        <v>-0.1172</v>
      </c>
    </row>
    <row r="13" spans="1:16" ht="12.75" customHeight="1">
      <c r="A13" s="245">
        <v>3</v>
      </c>
      <c r="B13" s="257" t="s">
        <v>34</v>
      </c>
      <c r="C13" s="256" t="s">
        <v>37</v>
      </c>
      <c r="D13" s="250">
        <v>45412</v>
      </c>
      <c r="E13" s="249">
        <v>20978.25</v>
      </c>
      <c r="F13" s="249">
        <v>20970.850000000002</v>
      </c>
      <c r="G13" s="251">
        <v>20913.450000000004</v>
      </c>
      <c r="H13" s="251">
        <v>20848.650000000001</v>
      </c>
      <c r="I13" s="251">
        <v>20791.250000000004</v>
      </c>
      <c r="J13" s="251">
        <v>21035.650000000005</v>
      </c>
      <c r="K13" s="251">
        <v>21093.050000000007</v>
      </c>
      <c r="L13" s="251">
        <v>21157.850000000006</v>
      </c>
      <c r="M13" s="252">
        <v>21028.25</v>
      </c>
      <c r="N13" s="252">
        <v>20906.05</v>
      </c>
      <c r="O13" s="252">
        <v>51280</v>
      </c>
      <c r="P13" s="253">
        <v>0.29757085020242913</v>
      </c>
    </row>
    <row r="14" spans="1:16" ht="12.75" customHeight="1">
      <c r="A14" s="245">
        <v>4</v>
      </c>
      <c r="B14" s="257" t="s">
        <v>34</v>
      </c>
      <c r="C14" s="256" t="s">
        <v>38</v>
      </c>
      <c r="D14" s="250">
        <v>45411</v>
      </c>
      <c r="E14" s="249">
        <v>10528.95</v>
      </c>
      <c r="F14" s="249">
        <v>10547.833333333334</v>
      </c>
      <c r="G14" s="251">
        <v>10483.166666666668</v>
      </c>
      <c r="H14" s="251">
        <v>10437.383333333333</v>
      </c>
      <c r="I14" s="251">
        <v>10372.716666666667</v>
      </c>
      <c r="J14" s="251">
        <v>10593.616666666669</v>
      </c>
      <c r="K14" s="251">
        <v>10658.283333333336</v>
      </c>
      <c r="L14" s="251">
        <v>10704.066666666669</v>
      </c>
      <c r="M14" s="252">
        <v>10612.5</v>
      </c>
      <c r="N14" s="252">
        <v>10502.05</v>
      </c>
      <c r="O14" s="252">
        <v>1508100</v>
      </c>
      <c r="P14" s="253">
        <v>3.8421813674860569E-2</v>
      </c>
    </row>
    <row r="15" spans="1:16" ht="12.75" customHeight="1">
      <c r="A15" s="245">
        <v>5</v>
      </c>
      <c r="B15" s="257" t="s">
        <v>39</v>
      </c>
      <c r="C15" s="249" t="s">
        <v>40</v>
      </c>
      <c r="D15" s="250">
        <v>45379</v>
      </c>
      <c r="E15" s="249">
        <v>657.2</v>
      </c>
      <c r="F15" s="249">
        <v>657.66666666666663</v>
      </c>
      <c r="G15" s="251">
        <v>652.58333333333326</v>
      </c>
      <c r="H15" s="251">
        <v>647.96666666666658</v>
      </c>
      <c r="I15" s="251">
        <v>642.88333333333321</v>
      </c>
      <c r="J15" s="251">
        <v>662.2833333333333</v>
      </c>
      <c r="K15" s="251">
        <v>667.36666666666656</v>
      </c>
      <c r="L15" s="251">
        <v>671.98333333333335</v>
      </c>
      <c r="M15" s="252">
        <v>662.75</v>
      </c>
      <c r="N15" s="252">
        <v>653.04999999999995</v>
      </c>
      <c r="O15" s="252">
        <v>14186000</v>
      </c>
      <c r="P15" s="253">
        <v>-1.9287936398202556E-2</v>
      </c>
    </row>
    <row r="16" spans="1:16" ht="12.75" customHeight="1">
      <c r="A16" s="245">
        <v>6</v>
      </c>
      <c r="B16" s="257" t="s">
        <v>41</v>
      </c>
      <c r="C16" s="254" t="s">
        <v>42</v>
      </c>
      <c r="D16" s="250">
        <v>45379</v>
      </c>
      <c r="E16" s="249">
        <v>6290.45</v>
      </c>
      <c r="F16" s="249">
        <v>6230.1333333333341</v>
      </c>
      <c r="G16" s="251">
        <v>6120.3166666666684</v>
      </c>
      <c r="H16" s="251">
        <v>5950.1833333333343</v>
      </c>
      <c r="I16" s="251">
        <v>5840.3666666666686</v>
      </c>
      <c r="J16" s="251">
        <v>6400.2666666666682</v>
      </c>
      <c r="K16" s="251">
        <v>6510.0833333333339</v>
      </c>
      <c r="L16" s="251">
        <v>6680.2166666666681</v>
      </c>
      <c r="M16" s="252">
        <v>6339.95</v>
      </c>
      <c r="N16" s="252">
        <v>6060</v>
      </c>
      <c r="O16" s="252">
        <v>1169750</v>
      </c>
      <c r="P16" s="253">
        <v>4.2674094707520892E-2</v>
      </c>
    </row>
    <row r="17" spans="1:16" ht="12.75" customHeight="1">
      <c r="A17" s="245">
        <v>7</v>
      </c>
      <c r="B17" s="257" t="s">
        <v>43</v>
      </c>
      <c r="C17" s="254" t="s">
        <v>44</v>
      </c>
      <c r="D17" s="250">
        <v>45379</v>
      </c>
      <c r="E17" s="249">
        <v>26717.75</v>
      </c>
      <c r="F17" s="249">
        <v>26645.466666666664</v>
      </c>
      <c r="G17" s="251">
        <v>26392.233333333326</v>
      </c>
      <c r="H17" s="251">
        <v>26066.716666666664</v>
      </c>
      <c r="I17" s="251">
        <v>25813.483333333326</v>
      </c>
      <c r="J17" s="251">
        <v>26970.983333333326</v>
      </c>
      <c r="K17" s="251">
        <v>27224.216666666664</v>
      </c>
      <c r="L17" s="251">
        <v>27549.733333333326</v>
      </c>
      <c r="M17" s="252">
        <v>26898.7</v>
      </c>
      <c r="N17" s="252">
        <v>26319.95</v>
      </c>
      <c r="O17" s="252">
        <v>198080</v>
      </c>
      <c r="P17" s="253">
        <v>-1.2168362258128866E-2</v>
      </c>
    </row>
    <row r="18" spans="1:16" ht="12.75" customHeight="1">
      <c r="A18" s="245">
        <v>8</v>
      </c>
      <c r="B18" s="257" t="s">
        <v>45</v>
      </c>
      <c r="C18" s="255" t="s">
        <v>46</v>
      </c>
      <c r="D18" s="250">
        <v>45379</v>
      </c>
      <c r="E18" s="249">
        <v>175.85</v>
      </c>
      <c r="F18" s="249">
        <v>176.63333333333333</v>
      </c>
      <c r="G18" s="251">
        <v>174.86666666666665</v>
      </c>
      <c r="H18" s="251">
        <v>173.88333333333333</v>
      </c>
      <c r="I18" s="251">
        <v>172.11666666666665</v>
      </c>
      <c r="J18" s="251">
        <v>177.61666666666665</v>
      </c>
      <c r="K18" s="251">
        <v>179.3833333333333</v>
      </c>
      <c r="L18" s="251">
        <v>180.36666666666665</v>
      </c>
      <c r="M18" s="252">
        <v>178.4</v>
      </c>
      <c r="N18" s="252">
        <v>175.65</v>
      </c>
      <c r="O18" s="252">
        <v>51651000</v>
      </c>
      <c r="P18" s="253">
        <v>-2.1383261714753427E-2</v>
      </c>
    </row>
    <row r="19" spans="1:16" ht="12.75" customHeight="1">
      <c r="A19" s="245">
        <v>9</v>
      </c>
      <c r="B19" s="257" t="s">
        <v>47</v>
      </c>
      <c r="C19" s="252" t="s">
        <v>48</v>
      </c>
      <c r="D19" s="250">
        <v>45379</v>
      </c>
      <c r="E19" s="249">
        <v>205.45</v>
      </c>
      <c r="F19" s="249">
        <v>206.26666666666665</v>
      </c>
      <c r="G19" s="251">
        <v>203.8833333333333</v>
      </c>
      <c r="H19" s="251">
        <v>202.31666666666663</v>
      </c>
      <c r="I19" s="251">
        <v>199.93333333333328</v>
      </c>
      <c r="J19" s="251">
        <v>207.83333333333331</v>
      </c>
      <c r="K19" s="251">
        <v>210.21666666666664</v>
      </c>
      <c r="L19" s="251">
        <v>211.78333333333333</v>
      </c>
      <c r="M19" s="252">
        <v>208.65</v>
      </c>
      <c r="N19" s="252">
        <v>204.7</v>
      </c>
      <c r="O19" s="252">
        <v>46742800</v>
      </c>
      <c r="P19" s="253">
        <v>1.1125945705384957E-4</v>
      </c>
    </row>
    <row r="20" spans="1:16" ht="12.75" customHeight="1">
      <c r="A20" s="245">
        <v>10</v>
      </c>
      <c r="B20" s="257" t="s">
        <v>49</v>
      </c>
      <c r="C20" s="249" t="s">
        <v>50</v>
      </c>
      <c r="D20" s="250">
        <v>45379</v>
      </c>
      <c r="E20" s="249">
        <v>2455.9499999999998</v>
      </c>
      <c r="F20" s="249">
        <v>2469.4</v>
      </c>
      <c r="G20" s="251">
        <v>2436.8000000000002</v>
      </c>
      <c r="H20" s="251">
        <v>2417.65</v>
      </c>
      <c r="I20" s="251">
        <v>2385.0500000000002</v>
      </c>
      <c r="J20" s="251">
        <v>2488.5500000000002</v>
      </c>
      <c r="K20" s="251">
        <v>2521.1499999999996</v>
      </c>
      <c r="L20" s="251">
        <v>2540.3000000000002</v>
      </c>
      <c r="M20" s="252">
        <v>2502</v>
      </c>
      <c r="N20" s="252">
        <v>2450.25</v>
      </c>
      <c r="O20" s="252">
        <v>5179500</v>
      </c>
      <c r="P20" s="253">
        <v>1.7379214459506431E-4</v>
      </c>
    </row>
    <row r="21" spans="1:16" ht="12.75" customHeight="1">
      <c r="A21" s="245">
        <v>11</v>
      </c>
      <c r="B21" s="257" t="s">
        <v>45</v>
      </c>
      <c r="C21" s="249" t="s">
        <v>51</v>
      </c>
      <c r="D21" s="250">
        <v>45379</v>
      </c>
      <c r="E21" s="249">
        <v>3119.8</v>
      </c>
      <c r="F21" s="249">
        <v>3122.7999999999997</v>
      </c>
      <c r="G21" s="251">
        <v>3103.7499999999995</v>
      </c>
      <c r="H21" s="251">
        <v>3087.7</v>
      </c>
      <c r="I21" s="251">
        <v>3068.6499999999996</v>
      </c>
      <c r="J21" s="251">
        <v>3138.8499999999995</v>
      </c>
      <c r="K21" s="251">
        <v>3157.8999999999996</v>
      </c>
      <c r="L21" s="251">
        <v>3173.9499999999994</v>
      </c>
      <c r="M21" s="252">
        <v>3141.85</v>
      </c>
      <c r="N21" s="252">
        <v>3106.75</v>
      </c>
      <c r="O21" s="252">
        <v>19583700</v>
      </c>
      <c r="P21" s="253">
        <v>-4.9236303771226491E-3</v>
      </c>
    </row>
    <row r="22" spans="1:16" ht="12.75" customHeight="1">
      <c r="A22" s="245">
        <v>12</v>
      </c>
      <c r="B22" s="257" t="s">
        <v>45</v>
      </c>
      <c r="C22" s="249" t="s">
        <v>52</v>
      </c>
      <c r="D22" s="250">
        <v>45379</v>
      </c>
      <c r="E22" s="249">
        <v>1323.4</v>
      </c>
      <c r="F22" s="249">
        <v>1327.6666666666667</v>
      </c>
      <c r="G22" s="251">
        <v>1310.7333333333336</v>
      </c>
      <c r="H22" s="251">
        <v>1298.0666666666668</v>
      </c>
      <c r="I22" s="251">
        <v>1281.1333333333337</v>
      </c>
      <c r="J22" s="251">
        <v>1340.3333333333335</v>
      </c>
      <c r="K22" s="251">
        <v>1357.2666666666664</v>
      </c>
      <c r="L22" s="251">
        <v>1369.9333333333334</v>
      </c>
      <c r="M22" s="252">
        <v>1344.6</v>
      </c>
      <c r="N22" s="252">
        <v>1315</v>
      </c>
      <c r="O22" s="252">
        <v>50688800</v>
      </c>
      <c r="P22" s="253">
        <v>-1.2668682020756069E-2</v>
      </c>
    </row>
    <row r="23" spans="1:16" ht="12.75" customHeight="1">
      <c r="A23" s="245">
        <v>13</v>
      </c>
      <c r="B23" s="257" t="s">
        <v>43</v>
      </c>
      <c r="C23" s="249" t="s">
        <v>53</v>
      </c>
      <c r="D23" s="250">
        <v>45379</v>
      </c>
      <c r="E23" s="249">
        <v>5004</v>
      </c>
      <c r="F23" s="249">
        <v>5008.4666666666662</v>
      </c>
      <c r="G23" s="251">
        <v>4958.5333333333328</v>
      </c>
      <c r="H23" s="251">
        <v>4913.0666666666666</v>
      </c>
      <c r="I23" s="251">
        <v>4863.1333333333332</v>
      </c>
      <c r="J23" s="251">
        <v>5053.9333333333325</v>
      </c>
      <c r="K23" s="251">
        <v>5103.866666666665</v>
      </c>
      <c r="L23" s="251">
        <v>5149.3333333333321</v>
      </c>
      <c r="M23" s="252">
        <v>5058.3999999999996</v>
      </c>
      <c r="N23" s="252">
        <v>4963</v>
      </c>
      <c r="O23" s="252">
        <v>1202600</v>
      </c>
      <c r="P23" s="253">
        <v>-0.10467540202501489</v>
      </c>
    </row>
    <row r="24" spans="1:16" ht="12.75" customHeight="1">
      <c r="A24" s="245">
        <v>14</v>
      </c>
      <c r="B24" s="257" t="s">
        <v>49</v>
      </c>
      <c r="C24" s="249" t="s">
        <v>54</v>
      </c>
      <c r="D24" s="250">
        <v>45379</v>
      </c>
      <c r="E24" s="249">
        <v>602.54999999999995</v>
      </c>
      <c r="F24" s="249">
        <v>603.5</v>
      </c>
      <c r="G24" s="251">
        <v>595.9</v>
      </c>
      <c r="H24" s="251">
        <v>589.25</v>
      </c>
      <c r="I24" s="251">
        <v>581.65</v>
      </c>
      <c r="J24" s="251">
        <v>610.15</v>
      </c>
      <c r="K24" s="251">
        <v>617.74999999999989</v>
      </c>
      <c r="L24" s="251">
        <v>624.4</v>
      </c>
      <c r="M24" s="252">
        <v>611.1</v>
      </c>
      <c r="N24" s="252">
        <v>596.85</v>
      </c>
      <c r="O24" s="252">
        <v>57879000</v>
      </c>
      <c r="P24" s="253">
        <v>1.0845646023263125E-2</v>
      </c>
    </row>
    <row r="25" spans="1:16" ht="12.75" customHeight="1">
      <c r="A25" s="245">
        <v>15</v>
      </c>
      <c r="B25" s="257" t="s">
        <v>45</v>
      </c>
      <c r="C25" s="249" t="s">
        <v>55</v>
      </c>
      <c r="D25" s="250">
        <v>45379</v>
      </c>
      <c r="E25" s="249">
        <v>6239.25</v>
      </c>
      <c r="F25" s="249">
        <v>6289.7333333333336</v>
      </c>
      <c r="G25" s="251">
        <v>6179.5166666666673</v>
      </c>
      <c r="H25" s="251">
        <v>6119.7833333333338</v>
      </c>
      <c r="I25" s="251">
        <v>6009.5666666666675</v>
      </c>
      <c r="J25" s="251">
        <v>6349.4666666666672</v>
      </c>
      <c r="K25" s="251">
        <v>6459.6833333333343</v>
      </c>
      <c r="L25" s="251">
        <v>6519.416666666667</v>
      </c>
      <c r="M25" s="252">
        <v>6399.95</v>
      </c>
      <c r="N25" s="252">
        <v>6230</v>
      </c>
      <c r="O25" s="252">
        <v>2087625</v>
      </c>
      <c r="P25" s="253">
        <v>-4.2977479800584494E-2</v>
      </c>
    </row>
    <row r="26" spans="1:16" ht="12.75" customHeight="1">
      <c r="A26" s="245">
        <v>16</v>
      </c>
      <c r="B26" s="257" t="s">
        <v>56</v>
      </c>
      <c r="C26" s="249" t="s">
        <v>57</v>
      </c>
      <c r="D26" s="250">
        <v>45379</v>
      </c>
      <c r="E26" s="249">
        <v>467.7</v>
      </c>
      <c r="F26" s="249">
        <v>470.35000000000008</v>
      </c>
      <c r="G26" s="251">
        <v>463.70000000000016</v>
      </c>
      <c r="H26" s="251">
        <v>459.7000000000001</v>
      </c>
      <c r="I26" s="251">
        <v>453.05000000000018</v>
      </c>
      <c r="J26" s="251">
        <v>474.35000000000014</v>
      </c>
      <c r="K26" s="251">
        <v>481.00000000000011</v>
      </c>
      <c r="L26" s="251">
        <v>485.00000000000011</v>
      </c>
      <c r="M26" s="252">
        <v>477</v>
      </c>
      <c r="N26" s="252">
        <v>466.35</v>
      </c>
      <c r="O26" s="252">
        <v>13703700</v>
      </c>
      <c r="P26" s="253">
        <v>7.8769692423105771E-3</v>
      </c>
    </row>
    <row r="27" spans="1:16" ht="12.75" customHeight="1">
      <c r="A27" s="245">
        <v>17</v>
      </c>
      <c r="B27" s="257" t="s">
        <v>56</v>
      </c>
      <c r="C27" s="249" t="s">
        <v>58</v>
      </c>
      <c r="D27" s="250">
        <v>45379</v>
      </c>
      <c r="E27" s="249">
        <v>169.25</v>
      </c>
      <c r="F27" s="249">
        <v>169.79999999999998</v>
      </c>
      <c r="G27" s="251">
        <v>168.29999999999995</v>
      </c>
      <c r="H27" s="251">
        <v>167.34999999999997</v>
      </c>
      <c r="I27" s="251">
        <v>165.84999999999994</v>
      </c>
      <c r="J27" s="251">
        <v>170.74999999999997</v>
      </c>
      <c r="K27" s="251">
        <v>172.25000000000003</v>
      </c>
      <c r="L27" s="251">
        <v>173.2</v>
      </c>
      <c r="M27" s="252">
        <v>171.3</v>
      </c>
      <c r="N27" s="252">
        <v>168.85</v>
      </c>
      <c r="O27" s="252">
        <v>98370000</v>
      </c>
      <c r="P27" s="253">
        <v>-6.9153500580485588E-3</v>
      </c>
    </row>
    <row r="28" spans="1:16" ht="12.75" customHeight="1">
      <c r="A28" s="245">
        <v>18</v>
      </c>
      <c r="B28" s="257" t="s">
        <v>59</v>
      </c>
      <c r="C28" s="249" t="s">
        <v>60</v>
      </c>
      <c r="D28" s="250">
        <v>45379</v>
      </c>
      <c r="E28" s="249">
        <v>2831.15</v>
      </c>
      <c r="F28" s="249">
        <v>2830.8333333333335</v>
      </c>
      <c r="G28" s="251">
        <v>2819.666666666667</v>
      </c>
      <c r="H28" s="251">
        <v>2808.1833333333334</v>
      </c>
      <c r="I28" s="251">
        <v>2797.0166666666669</v>
      </c>
      <c r="J28" s="251">
        <v>2842.3166666666671</v>
      </c>
      <c r="K28" s="251">
        <v>2853.483333333334</v>
      </c>
      <c r="L28" s="251">
        <v>2864.9666666666672</v>
      </c>
      <c r="M28" s="252">
        <v>2842</v>
      </c>
      <c r="N28" s="252">
        <v>2819.35</v>
      </c>
      <c r="O28" s="252">
        <v>9774200</v>
      </c>
      <c r="P28" s="253">
        <v>7.3356614174957716E-2</v>
      </c>
    </row>
    <row r="29" spans="1:16" ht="12.75" customHeight="1">
      <c r="A29" s="245">
        <v>19</v>
      </c>
      <c r="B29" s="257" t="s">
        <v>45</v>
      </c>
      <c r="C29" s="249" t="s">
        <v>61</v>
      </c>
      <c r="D29" s="250">
        <v>45379</v>
      </c>
      <c r="E29" s="249">
        <v>2000.4</v>
      </c>
      <c r="F29" s="249">
        <v>2005.1166666666668</v>
      </c>
      <c r="G29" s="251">
        <v>1990.1333333333337</v>
      </c>
      <c r="H29" s="251">
        <v>1979.8666666666668</v>
      </c>
      <c r="I29" s="251">
        <v>1964.8833333333337</v>
      </c>
      <c r="J29" s="251">
        <v>2015.3833333333337</v>
      </c>
      <c r="K29" s="251">
        <v>2030.3666666666668</v>
      </c>
      <c r="L29" s="251">
        <v>2040.6333333333337</v>
      </c>
      <c r="M29" s="252">
        <v>2020.1</v>
      </c>
      <c r="N29" s="252">
        <v>1994.85</v>
      </c>
      <c r="O29" s="252">
        <v>3032521</v>
      </c>
      <c r="P29" s="253">
        <v>4.6200607902735563E-3</v>
      </c>
    </row>
    <row r="30" spans="1:16" ht="12.75" customHeight="1">
      <c r="A30" s="245">
        <v>20</v>
      </c>
      <c r="B30" s="257" t="s">
        <v>45</v>
      </c>
      <c r="C30" s="254" t="s">
        <v>62</v>
      </c>
      <c r="D30" s="250">
        <v>45379</v>
      </c>
      <c r="E30" s="249">
        <v>5803.8</v>
      </c>
      <c r="F30" s="249">
        <v>5840.7000000000007</v>
      </c>
      <c r="G30" s="251">
        <v>5760.3000000000011</v>
      </c>
      <c r="H30" s="251">
        <v>5716.8</v>
      </c>
      <c r="I30" s="251">
        <v>5636.4000000000005</v>
      </c>
      <c r="J30" s="251">
        <v>5884.2000000000016</v>
      </c>
      <c r="K30" s="251">
        <v>5964.6000000000013</v>
      </c>
      <c r="L30" s="251">
        <v>6008.1000000000022</v>
      </c>
      <c r="M30" s="252">
        <v>5921.1</v>
      </c>
      <c r="N30" s="252">
        <v>5797.2</v>
      </c>
      <c r="O30" s="252">
        <v>419550</v>
      </c>
      <c r="P30" s="253">
        <v>-2.5265725736190976E-2</v>
      </c>
    </row>
    <row r="31" spans="1:16" ht="12.75" customHeight="1">
      <c r="A31" s="245">
        <v>21</v>
      </c>
      <c r="B31" s="257" t="s">
        <v>63</v>
      </c>
      <c r="C31" s="249" t="s">
        <v>64</v>
      </c>
      <c r="D31" s="250">
        <v>45379</v>
      </c>
      <c r="E31" s="249">
        <v>561.95000000000005</v>
      </c>
      <c r="F31" s="249">
        <v>562.80000000000007</v>
      </c>
      <c r="G31" s="251">
        <v>558.25000000000011</v>
      </c>
      <c r="H31" s="251">
        <v>554.55000000000007</v>
      </c>
      <c r="I31" s="251">
        <v>550.00000000000011</v>
      </c>
      <c r="J31" s="251">
        <v>566.50000000000011</v>
      </c>
      <c r="K31" s="251">
        <v>571.05000000000007</v>
      </c>
      <c r="L31" s="251">
        <v>574.75000000000011</v>
      </c>
      <c r="M31" s="252">
        <v>567.35</v>
      </c>
      <c r="N31" s="252">
        <v>559.1</v>
      </c>
      <c r="O31" s="252">
        <v>19935000</v>
      </c>
      <c r="P31" s="253">
        <v>-2.1258837391987431E-2</v>
      </c>
    </row>
    <row r="32" spans="1:16" ht="12.75" customHeight="1">
      <c r="A32" s="245">
        <v>22</v>
      </c>
      <c r="B32" s="257" t="s">
        <v>43</v>
      </c>
      <c r="C32" s="249" t="s">
        <v>65</v>
      </c>
      <c r="D32" s="250">
        <v>45379</v>
      </c>
      <c r="E32" s="249">
        <v>1070.0999999999999</v>
      </c>
      <c r="F32" s="249">
        <v>1061.7333333333333</v>
      </c>
      <c r="G32" s="251">
        <v>1050.4666666666667</v>
      </c>
      <c r="H32" s="251">
        <v>1030.8333333333333</v>
      </c>
      <c r="I32" s="251">
        <v>1019.5666666666666</v>
      </c>
      <c r="J32" s="251">
        <v>1081.3666666666668</v>
      </c>
      <c r="K32" s="251">
        <v>1092.6333333333337</v>
      </c>
      <c r="L32" s="251">
        <v>1112.2666666666669</v>
      </c>
      <c r="M32" s="252">
        <v>1073</v>
      </c>
      <c r="N32" s="252">
        <v>1042.0999999999999</v>
      </c>
      <c r="O32" s="252">
        <v>17278800</v>
      </c>
      <c r="P32" s="253">
        <v>-2.537693119066824E-2</v>
      </c>
    </row>
    <row r="33" spans="1:16" ht="12.75" customHeight="1">
      <c r="A33" s="245">
        <v>23</v>
      </c>
      <c r="B33" s="257" t="s">
        <v>63</v>
      </c>
      <c r="C33" s="249" t="s">
        <v>66</v>
      </c>
      <c r="D33" s="250">
        <v>45379</v>
      </c>
      <c r="E33" s="249">
        <v>1051.95</v>
      </c>
      <c r="F33" s="249">
        <v>1050.4166666666667</v>
      </c>
      <c r="G33" s="251">
        <v>1045.8333333333335</v>
      </c>
      <c r="H33" s="251">
        <v>1039.7166666666667</v>
      </c>
      <c r="I33" s="251">
        <v>1035.1333333333334</v>
      </c>
      <c r="J33" s="251">
        <v>1056.5333333333335</v>
      </c>
      <c r="K33" s="251">
        <v>1061.116666666667</v>
      </c>
      <c r="L33" s="251">
        <v>1067.2333333333336</v>
      </c>
      <c r="M33" s="252">
        <v>1055</v>
      </c>
      <c r="N33" s="252">
        <v>1044.3</v>
      </c>
      <c r="O33" s="252">
        <v>51997500</v>
      </c>
      <c r="P33" s="253">
        <v>-7.6482472304242613E-2</v>
      </c>
    </row>
    <row r="34" spans="1:16" ht="12.75" customHeight="1">
      <c r="A34" s="245">
        <v>24</v>
      </c>
      <c r="B34" s="257" t="s">
        <v>56</v>
      </c>
      <c r="C34" s="249" t="s">
        <v>67</v>
      </c>
      <c r="D34" s="250">
        <v>45379</v>
      </c>
      <c r="E34" s="249">
        <v>9151.15</v>
      </c>
      <c r="F34" s="249">
        <v>9115.2333333333336</v>
      </c>
      <c r="G34" s="251">
        <v>8971.8666666666668</v>
      </c>
      <c r="H34" s="251">
        <v>8792.5833333333339</v>
      </c>
      <c r="I34" s="251">
        <v>8649.2166666666672</v>
      </c>
      <c r="J34" s="251">
        <v>9294.5166666666664</v>
      </c>
      <c r="K34" s="251">
        <v>9437.883333333335</v>
      </c>
      <c r="L34" s="251">
        <v>9617.1666666666661</v>
      </c>
      <c r="M34" s="252">
        <v>9258.6</v>
      </c>
      <c r="N34" s="252">
        <v>8935.9500000000007</v>
      </c>
      <c r="O34" s="252">
        <v>2833000</v>
      </c>
      <c r="P34" s="253">
        <v>5.8422453649652081E-2</v>
      </c>
    </row>
    <row r="35" spans="1:16" ht="12.75" customHeight="1">
      <c r="A35" s="245">
        <v>25</v>
      </c>
      <c r="B35" s="257" t="s">
        <v>68</v>
      </c>
      <c r="C35" s="249" t="s">
        <v>69</v>
      </c>
      <c r="D35" s="250">
        <v>45379</v>
      </c>
      <c r="E35" s="249">
        <v>1582.55</v>
      </c>
      <c r="F35" s="249">
        <v>1591.2666666666667</v>
      </c>
      <c r="G35" s="251">
        <v>1571.5333333333333</v>
      </c>
      <c r="H35" s="251">
        <v>1560.5166666666667</v>
      </c>
      <c r="I35" s="251">
        <v>1540.7833333333333</v>
      </c>
      <c r="J35" s="251">
        <v>1602.2833333333333</v>
      </c>
      <c r="K35" s="251">
        <v>1622.0166666666664</v>
      </c>
      <c r="L35" s="251">
        <v>1633.0333333333333</v>
      </c>
      <c r="M35" s="252">
        <v>1611</v>
      </c>
      <c r="N35" s="252">
        <v>1580.25</v>
      </c>
      <c r="O35" s="252">
        <v>10521500</v>
      </c>
      <c r="P35" s="253">
        <v>3.5529747551793708E-2</v>
      </c>
    </row>
    <row r="36" spans="1:16" ht="12.75" customHeight="1">
      <c r="A36" s="245">
        <v>26</v>
      </c>
      <c r="B36" s="257" t="s">
        <v>68</v>
      </c>
      <c r="C36" s="249" t="s">
        <v>70</v>
      </c>
      <c r="D36" s="250">
        <v>45379</v>
      </c>
      <c r="E36" s="249">
        <v>7007.65</v>
      </c>
      <c r="F36" s="249">
        <v>6984.9833333333336</v>
      </c>
      <c r="G36" s="251">
        <v>6927.666666666667</v>
      </c>
      <c r="H36" s="251">
        <v>6847.6833333333334</v>
      </c>
      <c r="I36" s="251">
        <v>6790.3666666666668</v>
      </c>
      <c r="J36" s="251">
        <v>7064.9666666666672</v>
      </c>
      <c r="K36" s="251">
        <v>7122.2833333333328</v>
      </c>
      <c r="L36" s="251">
        <v>7202.2666666666673</v>
      </c>
      <c r="M36" s="252">
        <v>7042.3</v>
      </c>
      <c r="N36" s="252">
        <v>6905</v>
      </c>
      <c r="O36" s="252">
        <v>6822500</v>
      </c>
      <c r="P36" s="253">
        <v>-2.4486148346738158E-2</v>
      </c>
    </row>
    <row r="37" spans="1:16" ht="12.75" customHeight="1">
      <c r="A37" s="245">
        <v>27</v>
      </c>
      <c r="B37" s="257" t="s">
        <v>56</v>
      </c>
      <c r="C37" s="249" t="s">
        <v>71</v>
      </c>
      <c r="D37" s="250">
        <v>45379</v>
      </c>
      <c r="E37" s="249">
        <v>2291.9499999999998</v>
      </c>
      <c r="F37" s="249">
        <v>2280.2833333333333</v>
      </c>
      <c r="G37" s="251">
        <v>2247.6666666666665</v>
      </c>
      <c r="H37" s="251">
        <v>2203.3833333333332</v>
      </c>
      <c r="I37" s="251">
        <v>2170.7666666666664</v>
      </c>
      <c r="J37" s="251">
        <v>2324.5666666666666</v>
      </c>
      <c r="K37" s="251">
        <v>2357.1833333333334</v>
      </c>
      <c r="L37" s="251">
        <v>2401.4666666666667</v>
      </c>
      <c r="M37" s="252">
        <v>2312.9</v>
      </c>
      <c r="N37" s="252">
        <v>2236</v>
      </c>
      <c r="O37" s="252">
        <v>2338500</v>
      </c>
      <c r="P37" s="253">
        <v>-4.7182496027380519E-2</v>
      </c>
    </row>
    <row r="38" spans="1:16" ht="12.75" customHeight="1">
      <c r="A38" s="245">
        <v>28</v>
      </c>
      <c r="B38" s="257" t="s">
        <v>45</v>
      </c>
      <c r="C38" s="255" t="s">
        <v>72</v>
      </c>
      <c r="D38" s="250">
        <v>45379</v>
      </c>
      <c r="E38" s="249">
        <v>362.9</v>
      </c>
      <c r="F38" s="249">
        <v>364.73333333333329</v>
      </c>
      <c r="G38" s="251">
        <v>359.76666666666659</v>
      </c>
      <c r="H38" s="251">
        <v>356.63333333333333</v>
      </c>
      <c r="I38" s="251">
        <v>351.66666666666663</v>
      </c>
      <c r="J38" s="251">
        <v>367.86666666666656</v>
      </c>
      <c r="K38" s="251">
        <v>372.83333333333326</v>
      </c>
      <c r="L38" s="251">
        <v>375.96666666666653</v>
      </c>
      <c r="M38" s="252">
        <v>369.7</v>
      </c>
      <c r="N38" s="252">
        <v>361.6</v>
      </c>
      <c r="O38" s="252">
        <v>10899200</v>
      </c>
      <c r="P38" s="253">
        <v>-1.7311021350259664E-2</v>
      </c>
    </row>
    <row r="39" spans="1:16" ht="12.75" customHeight="1">
      <c r="A39" s="245">
        <v>29</v>
      </c>
      <c r="B39" s="257" t="s">
        <v>63</v>
      </c>
      <c r="C39" s="249" t="s">
        <v>73</v>
      </c>
      <c r="D39" s="250">
        <v>45379</v>
      </c>
      <c r="E39" s="249">
        <v>181.2</v>
      </c>
      <c r="F39" s="249">
        <v>181.6</v>
      </c>
      <c r="G39" s="251">
        <v>179.29999999999998</v>
      </c>
      <c r="H39" s="251">
        <v>177.39999999999998</v>
      </c>
      <c r="I39" s="251">
        <v>175.09999999999997</v>
      </c>
      <c r="J39" s="251">
        <v>183.5</v>
      </c>
      <c r="K39" s="251">
        <v>185.8</v>
      </c>
      <c r="L39" s="251">
        <v>187.70000000000002</v>
      </c>
      <c r="M39" s="252">
        <v>183.9</v>
      </c>
      <c r="N39" s="252">
        <v>179.7</v>
      </c>
      <c r="O39" s="252">
        <v>111487500</v>
      </c>
      <c r="P39" s="253">
        <v>1.4652681395190098E-2</v>
      </c>
    </row>
    <row r="40" spans="1:16" ht="12.75" customHeight="1">
      <c r="A40" s="245">
        <v>30</v>
      </c>
      <c r="B40" s="257" t="s">
        <v>63</v>
      </c>
      <c r="C40" s="249" t="s">
        <v>74</v>
      </c>
      <c r="D40" s="250">
        <v>45379</v>
      </c>
      <c r="E40" s="249">
        <v>258.45</v>
      </c>
      <c r="F40" s="249">
        <v>259.86666666666667</v>
      </c>
      <c r="G40" s="251">
        <v>255.98333333333335</v>
      </c>
      <c r="H40" s="251">
        <v>253.51666666666665</v>
      </c>
      <c r="I40" s="251">
        <v>249.63333333333333</v>
      </c>
      <c r="J40" s="251">
        <v>262.33333333333337</v>
      </c>
      <c r="K40" s="251">
        <v>266.2166666666667</v>
      </c>
      <c r="L40" s="251">
        <v>268.68333333333339</v>
      </c>
      <c r="M40" s="252">
        <v>263.75</v>
      </c>
      <c r="N40" s="252">
        <v>257.39999999999998</v>
      </c>
      <c r="O40" s="252">
        <v>124215975</v>
      </c>
      <c r="P40" s="253">
        <v>-5.3849924249175653E-2</v>
      </c>
    </row>
    <row r="41" spans="1:16" ht="12.75" customHeight="1">
      <c r="A41" s="245">
        <v>31</v>
      </c>
      <c r="B41" s="257" t="s">
        <v>59</v>
      </c>
      <c r="C41" s="249" t="s">
        <v>75</v>
      </c>
      <c r="D41" s="250">
        <v>45379</v>
      </c>
      <c r="E41" s="249">
        <v>1372</v>
      </c>
      <c r="F41" s="249">
        <v>1374.1333333333332</v>
      </c>
      <c r="G41" s="251">
        <v>1364.5166666666664</v>
      </c>
      <c r="H41" s="251">
        <v>1357.0333333333333</v>
      </c>
      <c r="I41" s="251">
        <v>1347.4166666666665</v>
      </c>
      <c r="J41" s="251">
        <v>1381.6166666666663</v>
      </c>
      <c r="K41" s="251">
        <v>1391.2333333333331</v>
      </c>
      <c r="L41" s="251">
        <v>1398.7166666666662</v>
      </c>
      <c r="M41" s="252">
        <v>1383.75</v>
      </c>
      <c r="N41" s="252">
        <v>1366.65</v>
      </c>
      <c r="O41" s="252">
        <v>3211875</v>
      </c>
      <c r="P41" s="253">
        <v>-4.5682451253481894E-2</v>
      </c>
    </row>
    <row r="42" spans="1:16" ht="12.75" customHeight="1">
      <c r="A42" s="245">
        <v>32</v>
      </c>
      <c r="B42" s="257" t="s">
        <v>41</v>
      </c>
      <c r="C42" s="249" t="s">
        <v>76</v>
      </c>
      <c r="D42" s="250">
        <v>45379</v>
      </c>
      <c r="E42" s="249">
        <v>199.8</v>
      </c>
      <c r="F42" s="249">
        <v>200.85000000000002</v>
      </c>
      <c r="G42" s="251">
        <v>197.55000000000004</v>
      </c>
      <c r="H42" s="251">
        <v>195.3</v>
      </c>
      <c r="I42" s="251">
        <v>192.00000000000003</v>
      </c>
      <c r="J42" s="251">
        <v>203.10000000000005</v>
      </c>
      <c r="K42" s="251">
        <v>206.4</v>
      </c>
      <c r="L42" s="251">
        <v>208.65000000000006</v>
      </c>
      <c r="M42" s="252">
        <v>204.15</v>
      </c>
      <c r="N42" s="252">
        <v>198.6</v>
      </c>
      <c r="O42" s="252">
        <v>173394000</v>
      </c>
      <c r="P42" s="253">
        <v>3.7835624850738631E-2</v>
      </c>
    </row>
    <row r="43" spans="1:16" ht="12.75" customHeight="1">
      <c r="A43" s="245">
        <v>33</v>
      </c>
      <c r="B43" s="257" t="s">
        <v>59</v>
      </c>
      <c r="C43" s="249" t="s">
        <v>77</v>
      </c>
      <c r="D43" s="250">
        <v>45379</v>
      </c>
      <c r="E43" s="249">
        <v>567.15</v>
      </c>
      <c r="F43" s="249">
        <v>565.2166666666667</v>
      </c>
      <c r="G43" s="251">
        <v>560.58333333333337</v>
      </c>
      <c r="H43" s="251">
        <v>554.01666666666665</v>
      </c>
      <c r="I43" s="251">
        <v>549.38333333333333</v>
      </c>
      <c r="J43" s="251">
        <v>571.78333333333342</v>
      </c>
      <c r="K43" s="251">
        <v>576.41666666666663</v>
      </c>
      <c r="L43" s="251">
        <v>582.98333333333346</v>
      </c>
      <c r="M43" s="252">
        <v>569.85</v>
      </c>
      <c r="N43" s="252">
        <v>558.65</v>
      </c>
      <c r="O43" s="252">
        <v>14632200</v>
      </c>
      <c r="P43" s="253">
        <v>4.2607223476297966E-2</v>
      </c>
    </row>
    <row r="44" spans="1:16" ht="12.75" customHeight="1">
      <c r="A44" s="245">
        <v>34</v>
      </c>
      <c r="B44" s="257" t="s">
        <v>56</v>
      </c>
      <c r="C44" s="249" t="s">
        <v>78</v>
      </c>
      <c r="D44" s="250">
        <v>45379</v>
      </c>
      <c r="E44" s="249">
        <v>1113.55</v>
      </c>
      <c r="F44" s="249">
        <v>1123.2333333333333</v>
      </c>
      <c r="G44" s="251">
        <v>1100.4666666666667</v>
      </c>
      <c r="H44" s="251">
        <v>1087.3833333333334</v>
      </c>
      <c r="I44" s="251">
        <v>1064.6166666666668</v>
      </c>
      <c r="J44" s="251">
        <v>1136.3166666666666</v>
      </c>
      <c r="K44" s="251">
        <v>1159.0833333333335</v>
      </c>
      <c r="L44" s="251">
        <v>1172.1666666666665</v>
      </c>
      <c r="M44" s="252">
        <v>1146</v>
      </c>
      <c r="N44" s="252">
        <v>1110.1500000000001</v>
      </c>
      <c r="O44" s="252">
        <v>7129500</v>
      </c>
      <c r="P44" s="253">
        <v>1.0846448319863887E-2</v>
      </c>
    </row>
    <row r="45" spans="1:16" ht="12.75" customHeight="1">
      <c r="A45" s="245">
        <v>35</v>
      </c>
      <c r="B45" s="257" t="s">
        <v>79</v>
      </c>
      <c r="C45" s="249" t="s">
        <v>80</v>
      </c>
      <c r="D45" s="250">
        <v>45379</v>
      </c>
      <c r="E45" s="249">
        <v>1222.8</v>
      </c>
      <c r="F45" s="249">
        <v>1220.6833333333332</v>
      </c>
      <c r="G45" s="251">
        <v>1216.9666666666662</v>
      </c>
      <c r="H45" s="251">
        <v>1211.133333333333</v>
      </c>
      <c r="I45" s="251">
        <v>1207.4166666666661</v>
      </c>
      <c r="J45" s="251">
        <v>1226.5166666666664</v>
      </c>
      <c r="K45" s="251">
        <v>1230.2333333333331</v>
      </c>
      <c r="L45" s="251">
        <v>1236.0666666666666</v>
      </c>
      <c r="M45" s="252">
        <v>1224.4000000000001</v>
      </c>
      <c r="N45" s="252">
        <v>1214.8499999999999</v>
      </c>
      <c r="O45" s="252">
        <v>35318150</v>
      </c>
      <c r="P45" s="253">
        <v>-3.3761305749038364E-2</v>
      </c>
    </row>
    <row r="46" spans="1:16" ht="12.75" customHeight="1">
      <c r="A46" s="245">
        <v>36</v>
      </c>
      <c r="B46" s="257" t="s">
        <v>41</v>
      </c>
      <c r="C46" s="249" t="s">
        <v>81</v>
      </c>
      <c r="D46" s="250">
        <v>45379</v>
      </c>
      <c r="E46" s="249">
        <v>243.55</v>
      </c>
      <c r="F46" s="249">
        <v>244.76666666666665</v>
      </c>
      <c r="G46" s="251">
        <v>240.08333333333331</v>
      </c>
      <c r="H46" s="251">
        <v>236.61666666666667</v>
      </c>
      <c r="I46" s="251">
        <v>231.93333333333334</v>
      </c>
      <c r="J46" s="251">
        <v>248.23333333333329</v>
      </c>
      <c r="K46" s="251">
        <v>252.91666666666663</v>
      </c>
      <c r="L46" s="251">
        <v>256.38333333333327</v>
      </c>
      <c r="M46" s="252">
        <v>249.45</v>
      </c>
      <c r="N46" s="252">
        <v>241.3</v>
      </c>
      <c r="O46" s="252">
        <v>89418000</v>
      </c>
      <c r="P46" s="253">
        <v>4.3755362176737346E-2</v>
      </c>
    </row>
    <row r="47" spans="1:16" ht="12.75" customHeight="1">
      <c r="A47" s="245">
        <v>37</v>
      </c>
      <c r="B47" s="257" t="s">
        <v>43</v>
      </c>
      <c r="C47" s="249" t="s">
        <v>82</v>
      </c>
      <c r="D47" s="250">
        <v>45379</v>
      </c>
      <c r="E47" s="249">
        <v>256.95</v>
      </c>
      <c r="F47" s="249">
        <v>258.95</v>
      </c>
      <c r="G47" s="251">
        <v>254.14999999999998</v>
      </c>
      <c r="H47" s="251">
        <v>251.34999999999997</v>
      </c>
      <c r="I47" s="251">
        <v>246.54999999999995</v>
      </c>
      <c r="J47" s="251">
        <v>261.75</v>
      </c>
      <c r="K47" s="251">
        <v>266.55000000000007</v>
      </c>
      <c r="L47" s="251">
        <v>269.35000000000002</v>
      </c>
      <c r="M47" s="252">
        <v>263.75</v>
      </c>
      <c r="N47" s="252">
        <v>256.14999999999998</v>
      </c>
      <c r="O47" s="252">
        <v>44545000</v>
      </c>
      <c r="P47" s="253">
        <v>6.458744099898428E-2</v>
      </c>
    </row>
    <row r="48" spans="1:16" ht="12.75" customHeight="1">
      <c r="A48" s="245">
        <v>38</v>
      </c>
      <c r="B48" s="257" t="s">
        <v>56</v>
      </c>
      <c r="C48" s="249" t="s">
        <v>83</v>
      </c>
      <c r="D48" s="250">
        <v>45379</v>
      </c>
      <c r="E48" s="249">
        <v>30374.5</v>
      </c>
      <c r="F48" s="249">
        <v>30627.933333333334</v>
      </c>
      <c r="G48" s="251">
        <v>30030.866666666669</v>
      </c>
      <c r="H48" s="251">
        <v>29687.233333333334</v>
      </c>
      <c r="I48" s="251">
        <v>29090.166666666668</v>
      </c>
      <c r="J48" s="251">
        <v>30971.566666666669</v>
      </c>
      <c r="K48" s="251">
        <v>31568.633333333335</v>
      </c>
      <c r="L48" s="251">
        <v>31912.26666666667</v>
      </c>
      <c r="M48" s="252">
        <v>31225</v>
      </c>
      <c r="N48" s="252">
        <v>30284.3</v>
      </c>
      <c r="O48" s="252">
        <v>293000</v>
      </c>
      <c r="P48" s="253">
        <v>-1.0228435049437436E-3</v>
      </c>
    </row>
    <row r="49" spans="1:16" ht="12.75" customHeight="1">
      <c r="A49" s="245">
        <v>39</v>
      </c>
      <c r="B49" s="257" t="s">
        <v>84</v>
      </c>
      <c r="C49" s="249" t="s">
        <v>85</v>
      </c>
      <c r="D49" s="250">
        <v>45379</v>
      </c>
      <c r="E49" s="249">
        <v>596.5</v>
      </c>
      <c r="F49" s="249">
        <v>600.98333333333335</v>
      </c>
      <c r="G49" s="251">
        <v>590.51666666666665</v>
      </c>
      <c r="H49" s="251">
        <v>584.5333333333333</v>
      </c>
      <c r="I49" s="251">
        <v>574.06666666666661</v>
      </c>
      <c r="J49" s="251">
        <v>606.9666666666667</v>
      </c>
      <c r="K49" s="251">
        <v>617.43333333333339</v>
      </c>
      <c r="L49" s="251">
        <v>623.41666666666674</v>
      </c>
      <c r="M49" s="252">
        <v>611.45000000000005</v>
      </c>
      <c r="N49" s="252">
        <v>595</v>
      </c>
      <c r="O49" s="252">
        <v>26096400</v>
      </c>
      <c r="P49" s="253">
        <v>-9.9023424161715501E-3</v>
      </c>
    </row>
    <row r="50" spans="1:16" ht="12.75" customHeight="1">
      <c r="A50" s="245">
        <v>40</v>
      </c>
      <c r="B50" s="257" t="s">
        <v>59</v>
      </c>
      <c r="C50" s="249" t="s">
        <v>86</v>
      </c>
      <c r="D50" s="250">
        <v>45379</v>
      </c>
      <c r="E50" s="249">
        <v>4923.75</v>
      </c>
      <c r="F50" s="249">
        <v>4930.5166666666664</v>
      </c>
      <c r="G50" s="251">
        <v>4875.7333333333327</v>
      </c>
      <c r="H50" s="251">
        <v>4827.7166666666662</v>
      </c>
      <c r="I50" s="251">
        <v>4772.9333333333325</v>
      </c>
      <c r="J50" s="251">
        <v>4978.5333333333328</v>
      </c>
      <c r="K50" s="251">
        <v>5033.3166666666657</v>
      </c>
      <c r="L50" s="251">
        <v>5081.333333333333</v>
      </c>
      <c r="M50" s="252">
        <v>4985.3</v>
      </c>
      <c r="N50" s="252">
        <v>4882.5</v>
      </c>
      <c r="O50" s="252">
        <v>2024400</v>
      </c>
      <c r="P50" s="253">
        <v>-2.9809259081759801E-2</v>
      </c>
    </row>
    <row r="51" spans="1:16" ht="12.75" customHeight="1">
      <c r="A51" s="245">
        <v>41</v>
      </c>
      <c r="B51" s="257" t="s">
        <v>87</v>
      </c>
      <c r="C51" s="254" t="s">
        <v>88</v>
      </c>
      <c r="D51" s="250">
        <v>45379</v>
      </c>
      <c r="E51" s="249">
        <v>760.35</v>
      </c>
      <c r="F51" s="249">
        <v>758.36666666666667</v>
      </c>
      <c r="G51" s="251">
        <v>747.73333333333335</v>
      </c>
      <c r="H51" s="251">
        <v>735.11666666666667</v>
      </c>
      <c r="I51" s="251">
        <v>724.48333333333335</v>
      </c>
      <c r="J51" s="251">
        <v>770.98333333333335</v>
      </c>
      <c r="K51" s="251">
        <v>781.61666666666679</v>
      </c>
      <c r="L51" s="251">
        <v>794.23333333333335</v>
      </c>
      <c r="M51" s="252">
        <v>769</v>
      </c>
      <c r="N51" s="252">
        <v>745.75</v>
      </c>
      <c r="O51" s="252">
        <v>7104000</v>
      </c>
      <c r="P51" s="253">
        <v>-7.1278825995807127E-3</v>
      </c>
    </row>
    <row r="52" spans="1:16" ht="12.75" customHeight="1">
      <c r="A52" s="245">
        <v>42</v>
      </c>
      <c r="B52" s="257" t="s">
        <v>63</v>
      </c>
      <c r="C52" s="249" t="s">
        <v>89</v>
      </c>
      <c r="D52" s="250">
        <v>45379</v>
      </c>
      <c r="E52" s="249">
        <v>565.70000000000005</v>
      </c>
      <c r="F52" s="249">
        <v>568.28333333333342</v>
      </c>
      <c r="G52" s="251">
        <v>560.96666666666681</v>
      </c>
      <c r="H52" s="251">
        <v>556.23333333333335</v>
      </c>
      <c r="I52" s="251">
        <v>548.91666666666674</v>
      </c>
      <c r="J52" s="251">
        <v>573.01666666666688</v>
      </c>
      <c r="K52" s="251">
        <v>580.33333333333348</v>
      </c>
      <c r="L52" s="251">
        <v>585.06666666666695</v>
      </c>
      <c r="M52" s="252">
        <v>575.6</v>
      </c>
      <c r="N52" s="252">
        <v>563.54999999999995</v>
      </c>
      <c r="O52" s="252">
        <v>62839800</v>
      </c>
      <c r="P52" s="253">
        <v>1.540072422669168E-2</v>
      </c>
    </row>
    <row r="53" spans="1:16" ht="12.75" customHeight="1">
      <c r="A53" s="245">
        <v>43</v>
      </c>
      <c r="B53" s="257" t="s">
        <v>68</v>
      </c>
      <c r="C53" s="256" t="s">
        <v>90</v>
      </c>
      <c r="D53" s="250">
        <v>45379</v>
      </c>
      <c r="E53" s="249">
        <v>756.8</v>
      </c>
      <c r="F53" s="249">
        <v>757.16666666666663</v>
      </c>
      <c r="G53" s="251">
        <v>751.18333333333328</v>
      </c>
      <c r="H53" s="251">
        <v>745.56666666666661</v>
      </c>
      <c r="I53" s="251">
        <v>739.58333333333326</v>
      </c>
      <c r="J53" s="251">
        <v>762.7833333333333</v>
      </c>
      <c r="K53" s="251">
        <v>768.76666666666665</v>
      </c>
      <c r="L53" s="251">
        <v>774.38333333333333</v>
      </c>
      <c r="M53" s="252">
        <v>763.15</v>
      </c>
      <c r="N53" s="252">
        <v>751.55</v>
      </c>
      <c r="O53" s="252">
        <v>3412500</v>
      </c>
      <c r="P53" s="253">
        <v>-7.2847682119205295E-2</v>
      </c>
    </row>
    <row r="54" spans="1:16" ht="12.75" customHeight="1">
      <c r="A54" s="245">
        <v>44</v>
      </c>
      <c r="B54" s="257" t="s">
        <v>45</v>
      </c>
      <c r="C54" s="254" t="s">
        <v>91</v>
      </c>
      <c r="D54" s="250">
        <v>45379</v>
      </c>
      <c r="E54" s="249">
        <v>344.9</v>
      </c>
      <c r="F54" s="249">
        <v>346.68333333333334</v>
      </c>
      <c r="G54" s="251">
        <v>341.91666666666669</v>
      </c>
      <c r="H54" s="251">
        <v>338.93333333333334</v>
      </c>
      <c r="I54" s="251">
        <v>334.16666666666669</v>
      </c>
      <c r="J54" s="251">
        <v>349.66666666666669</v>
      </c>
      <c r="K54" s="251">
        <v>354.43333333333334</v>
      </c>
      <c r="L54" s="251">
        <v>357.41666666666669</v>
      </c>
      <c r="M54" s="252">
        <v>351.45</v>
      </c>
      <c r="N54" s="252">
        <v>343.7</v>
      </c>
      <c r="O54" s="252">
        <v>8804600</v>
      </c>
      <c r="P54" s="253">
        <v>-5.1381780962128969E-2</v>
      </c>
    </row>
    <row r="55" spans="1:16" ht="12.75" customHeight="1">
      <c r="A55" s="245">
        <v>45</v>
      </c>
      <c r="B55" s="257" t="s">
        <v>68</v>
      </c>
      <c r="C55" s="249" t="s">
        <v>92</v>
      </c>
      <c r="D55" s="250">
        <v>45379</v>
      </c>
      <c r="E55" s="249">
        <v>1130.6500000000001</v>
      </c>
      <c r="F55" s="249">
        <v>1125.4833333333333</v>
      </c>
      <c r="G55" s="251">
        <v>1118.6666666666667</v>
      </c>
      <c r="H55" s="251">
        <v>1106.6833333333334</v>
      </c>
      <c r="I55" s="251">
        <v>1099.8666666666668</v>
      </c>
      <c r="J55" s="251">
        <v>1137.4666666666667</v>
      </c>
      <c r="K55" s="251">
        <v>1144.2833333333333</v>
      </c>
      <c r="L55" s="251">
        <v>1156.2666666666667</v>
      </c>
      <c r="M55" s="252">
        <v>1132.3</v>
      </c>
      <c r="N55" s="252">
        <v>1113.5</v>
      </c>
      <c r="O55" s="252">
        <v>11587500</v>
      </c>
      <c r="P55" s="253">
        <v>-8.8540386411680841E-2</v>
      </c>
    </row>
    <row r="56" spans="1:16" ht="12.75" customHeight="1">
      <c r="A56" s="245">
        <v>46</v>
      </c>
      <c r="B56" s="257" t="s">
        <v>43</v>
      </c>
      <c r="C56" s="249" t="s">
        <v>93</v>
      </c>
      <c r="D56" s="250">
        <v>45379</v>
      </c>
      <c r="E56" s="249">
        <v>1465.45</v>
      </c>
      <c r="F56" s="249">
        <v>1472.4333333333334</v>
      </c>
      <c r="G56" s="251">
        <v>1454.1666666666667</v>
      </c>
      <c r="H56" s="251">
        <v>1442.8833333333334</v>
      </c>
      <c r="I56" s="251">
        <v>1424.6166666666668</v>
      </c>
      <c r="J56" s="251">
        <v>1483.7166666666667</v>
      </c>
      <c r="K56" s="251">
        <v>1501.9833333333331</v>
      </c>
      <c r="L56" s="251">
        <v>1513.2666666666667</v>
      </c>
      <c r="M56" s="252">
        <v>1490.7</v>
      </c>
      <c r="N56" s="252">
        <v>1461.15</v>
      </c>
      <c r="O56" s="252">
        <v>9817600</v>
      </c>
      <c r="P56" s="253">
        <v>9.9410166346345025E-4</v>
      </c>
    </row>
    <row r="57" spans="1:16" ht="12.75" customHeight="1">
      <c r="A57" s="245">
        <v>47</v>
      </c>
      <c r="B57" s="257" t="s">
        <v>45</v>
      </c>
      <c r="C57" s="249" t="s">
        <v>94</v>
      </c>
      <c r="D57" s="250">
        <v>45379</v>
      </c>
      <c r="E57" s="249">
        <v>429.7</v>
      </c>
      <c r="F57" s="249">
        <v>431.90000000000003</v>
      </c>
      <c r="G57" s="251">
        <v>424.80000000000007</v>
      </c>
      <c r="H57" s="251">
        <v>419.90000000000003</v>
      </c>
      <c r="I57" s="251">
        <v>412.80000000000007</v>
      </c>
      <c r="J57" s="251">
        <v>436.80000000000007</v>
      </c>
      <c r="K57" s="251">
        <v>443.90000000000009</v>
      </c>
      <c r="L57" s="251">
        <v>448.80000000000007</v>
      </c>
      <c r="M57" s="252">
        <v>439</v>
      </c>
      <c r="N57" s="252">
        <v>427</v>
      </c>
      <c r="O57" s="252">
        <v>70146300</v>
      </c>
      <c r="P57" s="253">
        <v>8.4372159459810414E-2</v>
      </c>
    </row>
    <row r="58" spans="1:16" ht="12.75" customHeight="1">
      <c r="A58" s="245">
        <v>48</v>
      </c>
      <c r="B58" s="257" t="s">
        <v>87</v>
      </c>
      <c r="C58" s="249" t="s">
        <v>95</v>
      </c>
      <c r="D58" s="250">
        <v>45379</v>
      </c>
      <c r="E58" s="249">
        <v>5553.55</v>
      </c>
      <c r="F58" s="249">
        <v>5576.8</v>
      </c>
      <c r="G58" s="251">
        <v>5515.6</v>
      </c>
      <c r="H58" s="251">
        <v>5477.6500000000005</v>
      </c>
      <c r="I58" s="251">
        <v>5416.4500000000007</v>
      </c>
      <c r="J58" s="251">
        <v>5614.75</v>
      </c>
      <c r="K58" s="251">
        <v>5675.9499999999989</v>
      </c>
      <c r="L58" s="251">
        <v>5713.9</v>
      </c>
      <c r="M58" s="252">
        <v>5638</v>
      </c>
      <c r="N58" s="252">
        <v>5538.85</v>
      </c>
      <c r="O58" s="252">
        <v>1526550</v>
      </c>
      <c r="P58" s="253">
        <v>-1.0596927863114914E-2</v>
      </c>
    </row>
    <row r="59" spans="1:16" ht="12.75" customHeight="1">
      <c r="A59" s="245">
        <v>49</v>
      </c>
      <c r="B59" s="257" t="s">
        <v>59</v>
      </c>
      <c r="C59" s="249" t="s">
        <v>96</v>
      </c>
      <c r="D59" s="250">
        <v>45379</v>
      </c>
      <c r="E59" s="249">
        <v>2661.2</v>
      </c>
      <c r="F59" s="249">
        <v>2685.9166666666665</v>
      </c>
      <c r="G59" s="251">
        <v>2621.1333333333332</v>
      </c>
      <c r="H59" s="251">
        <v>2581.0666666666666</v>
      </c>
      <c r="I59" s="251">
        <v>2516.2833333333333</v>
      </c>
      <c r="J59" s="251">
        <v>2725.9833333333331</v>
      </c>
      <c r="K59" s="251">
        <v>2790.7666666666669</v>
      </c>
      <c r="L59" s="251">
        <v>2830.833333333333</v>
      </c>
      <c r="M59" s="252">
        <v>2750.7</v>
      </c>
      <c r="N59" s="252">
        <v>2645.85</v>
      </c>
      <c r="O59" s="252">
        <v>4004000</v>
      </c>
      <c r="P59" s="253">
        <v>5.876908838500694E-2</v>
      </c>
    </row>
    <row r="60" spans="1:16" ht="12.75" customHeight="1">
      <c r="A60" s="245">
        <v>50</v>
      </c>
      <c r="B60" s="257" t="s">
        <v>45</v>
      </c>
      <c r="C60" s="249" t="s">
        <v>97</v>
      </c>
      <c r="D60" s="250">
        <v>45379</v>
      </c>
      <c r="E60" s="249">
        <v>867.95</v>
      </c>
      <c r="F60" s="249">
        <v>873.41666666666663</v>
      </c>
      <c r="G60" s="251">
        <v>859.93333333333328</v>
      </c>
      <c r="H60" s="251">
        <v>851.91666666666663</v>
      </c>
      <c r="I60" s="251">
        <v>838.43333333333328</v>
      </c>
      <c r="J60" s="251">
        <v>881.43333333333328</v>
      </c>
      <c r="K60" s="251">
        <v>894.91666666666663</v>
      </c>
      <c r="L60" s="251">
        <v>902.93333333333328</v>
      </c>
      <c r="M60" s="252">
        <v>886.9</v>
      </c>
      <c r="N60" s="252">
        <v>865.4</v>
      </c>
      <c r="O60" s="252">
        <v>18805000</v>
      </c>
      <c r="P60" s="253">
        <v>-4.9211556778495083E-3</v>
      </c>
    </row>
    <row r="61" spans="1:16" ht="12.75" customHeight="1">
      <c r="A61" s="245">
        <v>51</v>
      </c>
      <c r="B61" s="257" t="s">
        <v>45</v>
      </c>
      <c r="C61" s="256" t="s">
        <v>98</v>
      </c>
      <c r="D61" s="250">
        <v>45379</v>
      </c>
      <c r="E61" s="249">
        <v>1075.8</v>
      </c>
      <c r="F61" s="249">
        <v>1072.55</v>
      </c>
      <c r="G61" s="251">
        <v>1064.5</v>
      </c>
      <c r="H61" s="251">
        <v>1053.2</v>
      </c>
      <c r="I61" s="251">
        <v>1045.1500000000001</v>
      </c>
      <c r="J61" s="251">
        <v>1083.8499999999999</v>
      </c>
      <c r="K61" s="251">
        <v>1091.8999999999996</v>
      </c>
      <c r="L61" s="251">
        <v>1103.1999999999998</v>
      </c>
      <c r="M61" s="252">
        <v>1080.5999999999999</v>
      </c>
      <c r="N61" s="252">
        <v>1061.25</v>
      </c>
      <c r="O61" s="252">
        <v>1446900</v>
      </c>
      <c r="P61" s="253">
        <v>-6.7275348390197021E-3</v>
      </c>
    </row>
    <row r="62" spans="1:16" ht="12.75" customHeight="1">
      <c r="A62" s="245">
        <v>52</v>
      </c>
      <c r="B62" s="257" t="s">
        <v>41</v>
      </c>
      <c r="C62" s="254" t="s">
        <v>99</v>
      </c>
      <c r="D62" s="250">
        <v>45379</v>
      </c>
      <c r="E62" s="249">
        <v>266.10000000000002</v>
      </c>
      <c r="F62" s="249">
        <v>267.88333333333338</v>
      </c>
      <c r="G62" s="251">
        <v>263.16666666666674</v>
      </c>
      <c r="H62" s="251">
        <v>260.23333333333335</v>
      </c>
      <c r="I62" s="251">
        <v>255.51666666666671</v>
      </c>
      <c r="J62" s="251">
        <v>270.81666666666678</v>
      </c>
      <c r="K62" s="251">
        <v>275.53333333333336</v>
      </c>
      <c r="L62" s="251">
        <v>278.46666666666681</v>
      </c>
      <c r="M62" s="252">
        <v>272.60000000000002</v>
      </c>
      <c r="N62" s="252">
        <v>264.95</v>
      </c>
      <c r="O62" s="252">
        <v>23459400</v>
      </c>
      <c r="P62" s="253">
        <v>1.8680631546037205E-2</v>
      </c>
    </row>
    <row r="63" spans="1:16" ht="12.75" customHeight="1">
      <c r="A63" s="245">
        <v>53</v>
      </c>
      <c r="B63" s="257" t="s">
        <v>63</v>
      </c>
      <c r="C63" s="249" t="s">
        <v>100</v>
      </c>
      <c r="D63" s="250">
        <v>45379</v>
      </c>
      <c r="E63" s="249">
        <v>135.55000000000001</v>
      </c>
      <c r="F63" s="249">
        <v>136.00000000000003</v>
      </c>
      <c r="G63" s="251">
        <v>134.60000000000005</v>
      </c>
      <c r="H63" s="251">
        <v>133.65000000000003</v>
      </c>
      <c r="I63" s="251">
        <v>132.25000000000006</v>
      </c>
      <c r="J63" s="251">
        <v>136.95000000000005</v>
      </c>
      <c r="K63" s="251">
        <v>138.35000000000002</v>
      </c>
      <c r="L63" s="251">
        <v>139.30000000000004</v>
      </c>
      <c r="M63" s="252">
        <v>137.4</v>
      </c>
      <c r="N63" s="252">
        <v>135.05000000000001</v>
      </c>
      <c r="O63" s="252">
        <v>40740000</v>
      </c>
      <c r="P63" s="253">
        <v>-5.5085237156442077E-2</v>
      </c>
    </row>
    <row r="64" spans="1:16" ht="12.75" customHeight="1">
      <c r="A64" s="245">
        <v>54</v>
      </c>
      <c r="B64" s="257" t="s">
        <v>41</v>
      </c>
      <c r="C64" s="249" t="s">
        <v>101</v>
      </c>
      <c r="D64" s="250">
        <v>45379</v>
      </c>
      <c r="E64" s="249">
        <v>2966.05</v>
      </c>
      <c r="F64" s="249">
        <v>2979.6166666666668</v>
      </c>
      <c r="G64" s="251">
        <v>2942.2333333333336</v>
      </c>
      <c r="H64" s="251">
        <v>2918.416666666667</v>
      </c>
      <c r="I64" s="251">
        <v>2881.0333333333338</v>
      </c>
      <c r="J64" s="251">
        <v>3003.4333333333334</v>
      </c>
      <c r="K64" s="251">
        <v>3040.8166666666666</v>
      </c>
      <c r="L64" s="251">
        <v>3064.6333333333332</v>
      </c>
      <c r="M64" s="252">
        <v>3017</v>
      </c>
      <c r="N64" s="252">
        <v>2955.8</v>
      </c>
      <c r="O64" s="252">
        <v>3538500</v>
      </c>
      <c r="P64" s="253">
        <v>-5.6852710698864543E-2</v>
      </c>
    </row>
    <row r="65" spans="1:16" ht="12.75" customHeight="1">
      <c r="A65" s="245">
        <v>55</v>
      </c>
      <c r="B65" s="257" t="s">
        <v>59</v>
      </c>
      <c r="C65" s="249" t="s">
        <v>102</v>
      </c>
      <c r="D65" s="250">
        <v>45379</v>
      </c>
      <c r="E65" s="249">
        <v>520.65</v>
      </c>
      <c r="F65" s="249">
        <v>521.41666666666663</v>
      </c>
      <c r="G65" s="251">
        <v>518.68333333333328</v>
      </c>
      <c r="H65" s="251">
        <v>516.7166666666667</v>
      </c>
      <c r="I65" s="251">
        <v>513.98333333333335</v>
      </c>
      <c r="J65" s="251">
        <v>523.38333333333321</v>
      </c>
      <c r="K65" s="251">
        <v>526.11666666666656</v>
      </c>
      <c r="L65" s="251">
        <v>528.08333333333314</v>
      </c>
      <c r="M65" s="252">
        <v>524.15</v>
      </c>
      <c r="N65" s="252">
        <v>519.45000000000005</v>
      </c>
      <c r="O65" s="252">
        <v>21635000</v>
      </c>
      <c r="P65" s="253">
        <v>-2.3415900242622582E-2</v>
      </c>
    </row>
    <row r="66" spans="1:16" ht="12.75" customHeight="1">
      <c r="A66" s="245">
        <v>56</v>
      </c>
      <c r="B66" s="257" t="s">
        <v>49</v>
      </c>
      <c r="C66" s="254" t="s">
        <v>103</v>
      </c>
      <c r="D66" s="250">
        <v>45379</v>
      </c>
      <c r="E66" s="249">
        <v>1957.65</v>
      </c>
      <c r="F66" s="249">
        <v>1972.8333333333333</v>
      </c>
      <c r="G66" s="251">
        <v>1938.3666666666666</v>
      </c>
      <c r="H66" s="251">
        <v>1919.0833333333333</v>
      </c>
      <c r="I66" s="251">
        <v>1884.6166666666666</v>
      </c>
      <c r="J66" s="251">
        <v>1992.1166666666666</v>
      </c>
      <c r="K66" s="251">
        <v>2026.5833333333333</v>
      </c>
      <c r="L66" s="251">
        <v>2045.8666666666666</v>
      </c>
      <c r="M66" s="252">
        <v>2007.3</v>
      </c>
      <c r="N66" s="252">
        <v>1953.55</v>
      </c>
      <c r="O66" s="252">
        <v>3174000</v>
      </c>
      <c r="P66" s="253">
        <v>2.8515878159429683E-2</v>
      </c>
    </row>
    <row r="67" spans="1:16" ht="12.75" customHeight="1">
      <c r="A67" s="245">
        <v>57</v>
      </c>
      <c r="B67" s="257" t="s">
        <v>39</v>
      </c>
      <c r="C67" s="249" t="s">
        <v>104</v>
      </c>
      <c r="D67" s="250">
        <v>45379</v>
      </c>
      <c r="E67" s="249">
        <v>2155.3000000000002</v>
      </c>
      <c r="F67" s="249">
        <v>2155.5833333333335</v>
      </c>
      <c r="G67" s="251">
        <v>2132.2166666666672</v>
      </c>
      <c r="H67" s="251">
        <v>2109.1333333333337</v>
      </c>
      <c r="I67" s="251">
        <v>2085.7666666666673</v>
      </c>
      <c r="J67" s="251">
        <v>2178.666666666667</v>
      </c>
      <c r="K67" s="251">
        <v>2202.0333333333328</v>
      </c>
      <c r="L67" s="251">
        <v>2225.1166666666668</v>
      </c>
      <c r="M67" s="252">
        <v>2178.9499999999998</v>
      </c>
      <c r="N67" s="252">
        <v>2132.5</v>
      </c>
      <c r="O67" s="252">
        <v>2465400</v>
      </c>
      <c r="P67" s="253">
        <v>-5.3116718515958061E-2</v>
      </c>
    </row>
    <row r="68" spans="1:16" ht="12.75" customHeight="1">
      <c r="A68" s="245">
        <v>58</v>
      </c>
      <c r="B68" s="257" t="s">
        <v>43</v>
      </c>
      <c r="C68" s="254" t="s">
        <v>106</v>
      </c>
      <c r="D68" s="250">
        <v>45379</v>
      </c>
      <c r="E68" s="249">
        <v>3369.95</v>
      </c>
      <c r="F68" s="249">
        <v>3380.35</v>
      </c>
      <c r="G68" s="251">
        <v>3352.7</v>
      </c>
      <c r="H68" s="251">
        <v>3335.45</v>
      </c>
      <c r="I68" s="251">
        <v>3307.7999999999997</v>
      </c>
      <c r="J68" s="251">
        <v>3397.6</v>
      </c>
      <c r="K68" s="251">
        <v>3425.2500000000005</v>
      </c>
      <c r="L68" s="251">
        <v>3442.5</v>
      </c>
      <c r="M68" s="252">
        <v>3408</v>
      </c>
      <c r="N68" s="252">
        <v>3363.1</v>
      </c>
      <c r="O68" s="252">
        <v>4076000</v>
      </c>
      <c r="P68" s="253">
        <v>7.2010941034138132E-2</v>
      </c>
    </row>
    <row r="69" spans="1:16" ht="12.75" customHeight="1">
      <c r="A69" s="245">
        <v>59</v>
      </c>
      <c r="B69" s="257" t="s">
        <v>45</v>
      </c>
      <c r="C69" s="249" t="s">
        <v>107</v>
      </c>
      <c r="D69" s="250">
        <v>45379</v>
      </c>
      <c r="E69" s="249">
        <v>7411.2</v>
      </c>
      <c r="F69" s="249">
        <v>7375.4833333333336</v>
      </c>
      <c r="G69" s="251">
        <v>7304.9666666666672</v>
      </c>
      <c r="H69" s="251">
        <v>7198.7333333333336</v>
      </c>
      <c r="I69" s="251">
        <v>7128.2166666666672</v>
      </c>
      <c r="J69" s="251">
        <v>7481.7166666666672</v>
      </c>
      <c r="K69" s="251">
        <v>7552.2333333333336</v>
      </c>
      <c r="L69" s="251">
        <v>7658.4666666666672</v>
      </c>
      <c r="M69" s="252">
        <v>7446</v>
      </c>
      <c r="N69" s="252">
        <v>7269.25</v>
      </c>
      <c r="O69" s="252">
        <v>1331900</v>
      </c>
      <c r="P69" s="253">
        <v>-8.8554844470903407E-3</v>
      </c>
    </row>
    <row r="70" spans="1:16" ht="12.75" customHeight="1">
      <c r="A70" s="245">
        <v>60</v>
      </c>
      <c r="B70" s="257" t="s">
        <v>108</v>
      </c>
      <c r="C70" s="256" t="s">
        <v>109</v>
      </c>
      <c r="D70" s="250">
        <v>45379</v>
      </c>
      <c r="E70" s="249">
        <v>881.05</v>
      </c>
      <c r="F70" s="249">
        <v>881.88333333333321</v>
      </c>
      <c r="G70" s="251">
        <v>875.61666666666645</v>
      </c>
      <c r="H70" s="251">
        <v>870.18333333333328</v>
      </c>
      <c r="I70" s="251">
        <v>863.91666666666652</v>
      </c>
      <c r="J70" s="251">
        <v>887.31666666666638</v>
      </c>
      <c r="K70" s="251">
        <v>893.58333333333326</v>
      </c>
      <c r="L70" s="251">
        <v>899.01666666666631</v>
      </c>
      <c r="M70" s="252">
        <v>888.15</v>
      </c>
      <c r="N70" s="252">
        <v>876.45</v>
      </c>
      <c r="O70" s="252">
        <v>36102000</v>
      </c>
      <c r="P70" s="253">
        <v>-3.6971830985915492E-2</v>
      </c>
    </row>
    <row r="71" spans="1:16" ht="12.75" customHeight="1">
      <c r="A71" s="245">
        <v>61</v>
      </c>
      <c r="B71" s="257" t="s">
        <v>43</v>
      </c>
      <c r="C71" s="249" t="s">
        <v>110</v>
      </c>
      <c r="D71" s="250">
        <v>45379</v>
      </c>
      <c r="E71" s="249">
        <v>6062.4</v>
      </c>
      <c r="F71" s="249">
        <v>6094.0333333333328</v>
      </c>
      <c r="G71" s="251">
        <v>6020.2166666666653</v>
      </c>
      <c r="H71" s="251">
        <v>5978.0333333333328</v>
      </c>
      <c r="I71" s="251">
        <v>5904.2166666666653</v>
      </c>
      <c r="J71" s="251">
        <v>6136.2166666666653</v>
      </c>
      <c r="K71" s="251">
        <v>6210.0333333333328</v>
      </c>
      <c r="L71" s="251">
        <v>6252.2166666666653</v>
      </c>
      <c r="M71" s="252">
        <v>6167.85</v>
      </c>
      <c r="N71" s="252">
        <v>6051.85</v>
      </c>
      <c r="O71" s="252">
        <v>2142125</v>
      </c>
      <c r="P71" s="253">
        <v>1.8543833580980683E-2</v>
      </c>
    </row>
    <row r="72" spans="1:16" ht="12.75" customHeight="1">
      <c r="A72" s="245">
        <v>62</v>
      </c>
      <c r="B72" s="257" t="s">
        <v>56</v>
      </c>
      <c r="C72" s="249" t="s">
        <v>111</v>
      </c>
      <c r="D72" s="250">
        <v>45379</v>
      </c>
      <c r="E72" s="249">
        <v>3917.5</v>
      </c>
      <c r="F72" s="249">
        <v>3940.5333333333333</v>
      </c>
      <c r="G72" s="251">
        <v>3886.0666666666666</v>
      </c>
      <c r="H72" s="251">
        <v>3854.6333333333332</v>
      </c>
      <c r="I72" s="251">
        <v>3800.1666666666665</v>
      </c>
      <c r="J72" s="251">
        <v>3971.9666666666667</v>
      </c>
      <c r="K72" s="251">
        <v>4026.4333333333329</v>
      </c>
      <c r="L72" s="251">
        <v>4057.8666666666668</v>
      </c>
      <c r="M72" s="252">
        <v>3995</v>
      </c>
      <c r="N72" s="252">
        <v>3909.1</v>
      </c>
      <c r="O72" s="252">
        <v>4076975</v>
      </c>
      <c r="P72" s="253">
        <v>4.5083438004665348E-2</v>
      </c>
    </row>
    <row r="73" spans="1:16" ht="12.75" customHeight="1">
      <c r="A73" s="245">
        <v>63</v>
      </c>
      <c r="B73" s="257" t="s">
        <v>56</v>
      </c>
      <c r="C73" s="249" t="s">
        <v>112</v>
      </c>
      <c r="D73" s="250">
        <v>45379</v>
      </c>
      <c r="E73" s="249">
        <v>2799.85</v>
      </c>
      <c r="F73" s="249">
        <v>2792.7000000000003</v>
      </c>
      <c r="G73" s="251">
        <v>2754.1500000000005</v>
      </c>
      <c r="H73" s="251">
        <v>2708.4500000000003</v>
      </c>
      <c r="I73" s="251">
        <v>2669.9000000000005</v>
      </c>
      <c r="J73" s="251">
        <v>2838.4000000000005</v>
      </c>
      <c r="K73" s="251">
        <v>2876.9500000000007</v>
      </c>
      <c r="L73" s="251">
        <v>2922.6500000000005</v>
      </c>
      <c r="M73" s="252">
        <v>2831.25</v>
      </c>
      <c r="N73" s="252">
        <v>2747</v>
      </c>
      <c r="O73" s="252">
        <v>1703625</v>
      </c>
      <c r="P73" s="253">
        <v>-4.1615099009900992E-2</v>
      </c>
    </row>
    <row r="74" spans="1:16" ht="12.75" customHeight="1">
      <c r="A74" s="245">
        <v>64</v>
      </c>
      <c r="B74" s="257" t="s">
        <v>56</v>
      </c>
      <c r="C74" s="249" t="s">
        <v>113</v>
      </c>
      <c r="D74" s="250">
        <v>45379</v>
      </c>
      <c r="E74" s="249">
        <v>304.39999999999998</v>
      </c>
      <c r="F74" s="249">
        <v>305.29999999999995</v>
      </c>
      <c r="G74" s="251">
        <v>302.89999999999992</v>
      </c>
      <c r="H74" s="251">
        <v>301.39999999999998</v>
      </c>
      <c r="I74" s="251">
        <v>298.99999999999994</v>
      </c>
      <c r="J74" s="251">
        <v>306.7999999999999</v>
      </c>
      <c r="K74" s="251">
        <v>309.2</v>
      </c>
      <c r="L74" s="251">
        <v>310.69999999999987</v>
      </c>
      <c r="M74" s="252">
        <v>307.7</v>
      </c>
      <c r="N74" s="252">
        <v>303.8</v>
      </c>
      <c r="O74" s="252">
        <v>18928800</v>
      </c>
      <c r="P74" s="253">
        <v>-3.840526700804682E-2</v>
      </c>
    </row>
    <row r="75" spans="1:16" ht="12.75" customHeight="1">
      <c r="A75" s="245">
        <v>65</v>
      </c>
      <c r="B75" s="257" t="s">
        <v>63</v>
      </c>
      <c r="C75" s="249" t="s">
        <v>114</v>
      </c>
      <c r="D75" s="250">
        <v>45379</v>
      </c>
      <c r="E75" s="249">
        <v>149.6</v>
      </c>
      <c r="F75" s="249">
        <v>149.94999999999999</v>
      </c>
      <c r="G75" s="251">
        <v>148.34999999999997</v>
      </c>
      <c r="H75" s="251">
        <v>147.09999999999997</v>
      </c>
      <c r="I75" s="251">
        <v>145.49999999999994</v>
      </c>
      <c r="J75" s="251">
        <v>151.19999999999999</v>
      </c>
      <c r="K75" s="251">
        <v>152.80000000000001</v>
      </c>
      <c r="L75" s="251">
        <v>154.05000000000001</v>
      </c>
      <c r="M75" s="252">
        <v>151.55000000000001</v>
      </c>
      <c r="N75" s="252">
        <v>148.69999999999999</v>
      </c>
      <c r="O75" s="252">
        <v>86810000</v>
      </c>
      <c r="P75" s="253">
        <v>-4.5362071809534284E-2</v>
      </c>
    </row>
    <row r="76" spans="1:16" ht="12.75" customHeight="1">
      <c r="A76" s="245">
        <v>66</v>
      </c>
      <c r="B76" s="257" t="s">
        <v>84</v>
      </c>
      <c r="C76" s="249" t="s">
        <v>115</v>
      </c>
      <c r="D76" s="250">
        <v>45379</v>
      </c>
      <c r="E76" s="249">
        <v>180.15</v>
      </c>
      <c r="F76" s="249">
        <v>181.15</v>
      </c>
      <c r="G76" s="251">
        <v>178.55</v>
      </c>
      <c r="H76" s="251">
        <v>176.95000000000002</v>
      </c>
      <c r="I76" s="251">
        <v>174.35000000000002</v>
      </c>
      <c r="J76" s="251">
        <v>182.75</v>
      </c>
      <c r="K76" s="251">
        <v>185.34999999999997</v>
      </c>
      <c r="L76" s="251">
        <v>186.95</v>
      </c>
      <c r="M76" s="252">
        <v>183.75</v>
      </c>
      <c r="N76" s="252">
        <v>179.55</v>
      </c>
      <c r="O76" s="252">
        <v>135964425</v>
      </c>
      <c r="P76" s="253">
        <v>-3.6754934690305642E-2</v>
      </c>
    </row>
    <row r="77" spans="1:16" ht="12.75" customHeight="1">
      <c r="A77" s="245">
        <v>67</v>
      </c>
      <c r="B77" s="257" t="s">
        <v>43</v>
      </c>
      <c r="C77" s="249" t="s">
        <v>116</v>
      </c>
      <c r="D77" s="250">
        <v>45379</v>
      </c>
      <c r="E77" s="249">
        <v>961.2</v>
      </c>
      <c r="F77" s="249">
        <v>958.81666666666661</v>
      </c>
      <c r="G77" s="251">
        <v>949.63333333333321</v>
      </c>
      <c r="H77" s="251">
        <v>938.06666666666661</v>
      </c>
      <c r="I77" s="251">
        <v>928.88333333333321</v>
      </c>
      <c r="J77" s="251">
        <v>970.38333333333321</v>
      </c>
      <c r="K77" s="251">
        <v>979.56666666666661</v>
      </c>
      <c r="L77" s="251">
        <v>991.13333333333321</v>
      </c>
      <c r="M77" s="252">
        <v>968</v>
      </c>
      <c r="N77" s="252">
        <v>947.25</v>
      </c>
      <c r="O77" s="252">
        <v>13516900</v>
      </c>
      <c r="P77" s="253">
        <v>-3.9414704518522338E-2</v>
      </c>
    </row>
    <row r="78" spans="1:16" ht="12.75" customHeight="1">
      <c r="A78" s="245">
        <v>68</v>
      </c>
      <c r="B78" s="257" t="s">
        <v>117</v>
      </c>
      <c r="C78" s="249" t="s">
        <v>118</v>
      </c>
      <c r="D78" s="250">
        <v>45379</v>
      </c>
      <c r="E78" s="249">
        <v>79.7</v>
      </c>
      <c r="F78" s="249">
        <v>80.100000000000009</v>
      </c>
      <c r="G78" s="251">
        <v>79.000000000000014</v>
      </c>
      <c r="H78" s="251">
        <v>78.300000000000011</v>
      </c>
      <c r="I78" s="251">
        <v>77.200000000000017</v>
      </c>
      <c r="J78" s="251">
        <v>80.800000000000011</v>
      </c>
      <c r="K78" s="251">
        <v>81.900000000000006</v>
      </c>
      <c r="L78" s="251">
        <v>82.600000000000009</v>
      </c>
      <c r="M78" s="252">
        <v>81.2</v>
      </c>
      <c r="N78" s="252">
        <v>79.400000000000006</v>
      </c>
      <c r="O78" s="252">
        <v>202252500</v>
      </c>
      <c r="P78" s="253">
        <v>1.0454136690647481E-2</v>
      </c>
    </row>
    <row r="79" spans="1:16" ht="12.75" customHeight="1">
      <c r="A79" s="245">
        <v>69</v>
      </c>
      <c r="B79" s="257" t="s">
        <v>45</v>
      </c>
      <c r="C79" s="249" t="s">
        <v>119</v>
      </c>
      <c r="D79" s="250">
        <v>45379</v>
      </c>
      <c r="E79" s="249">
        <v>631.15</v>
      </c>
      <c r="F79" s="249">
        <v>634.98333333333335</v>
      </c>
      <c r="G79" s="251">
        <v>625.4666666666667</v>
      </c>
      <c r="H79" s="251">
        <v>619.7833333333333</v>
      </c>
      <c r="I79" s="251">
        <v>610.26666666666665</v>
      </c>
      <c r="J79" s="251">
        <v>640.66666666666674</v>
      </c>
      <c r="K79" s="251">
        <v>650.18333333333339</v>
      </c>
      <c r="L79" s="251">
        <v>655.86666666666679</v>
      </c>
      <c r="M79" s="252">
        <v>644.5</v>
      </c>
      <c r="N79" s="252">
        <v>629.29999999999995</v>
      </c>
      <c r="O79" s="252">
        <v>7450300</v>
      </c>
      <c r="P79" s="253">
        <v>-8.4775086505190309E-3</v>
      </c>
    </row>
    <row r="80" spans="1:16" ht="12.75" customHeight="1">
      <c r="A80" s="245">
        <v>70</v>
      </c>
      <c r="B80" s="257" t="s">
        <v>59</v>
      </c>
      <c r="C80" s="255" t="s">
        <v>120</v>
      </c>
      <c r="D80" s="250">
        <v>45379</v>
      </c>
      <c r="E80" s="249">
        <v>1233.4000000000001</v>
      </c>
      <c r="F80" s="249">
        <v>1223.0833333333333</v>
      </c>
      <c r="G80" s="251">
        <v>1208.0666666666666</v>
      </c>
      <c r="H80" s="251">
        <v>1182.7333333333333</v>
      </c>
      <c r="I80" s="251">
        <v>1167.7166666666667</v>
      </c>
      <c r="J80" s="251">
        <v>1248.4166666666665</v>
      </c>
      <c r="K80" s="251">
        <v>1263.4333333333334</v>
      </c>
      <c r="L80" s="251">
        <v>1288.7666666666664</v>
      </c>
      <c r="M80" s="252">
        <v>1238.0999999999999</v>
      </c>
      <c r="N80" s="252">
        <v>1197.75</v>
      </c>
      <c r="O80" s="252">
        <v>5835500</v>
      </c>
      <c r="P80" s="253">
        <v>-4.9050761834922185E-2</v>
      </c>
    </row>
    <row r="81" spans="1:16" ht="12.75" customHeight="1">
      <c r="A81" s="245">
        <v>71</v>
      </c>
      <c r="B81" s="257" t="s">
        <v>108</v>
      </c>
      <c r="C81" s="249" t="s">
        <v>121</v>
      </c>
      <c r="D81" s="250">
        <v>45379</v>
      </c>
      <c r="E81" s="249">
        <v>2277.6999999999998</v>
      </c>
      <c r="F81" s="249">
        <v>2279.2333333333331</v>
      </c>
      <c r="G81" s="251">
        <v>2262.6666666666661</v>
      </c>
      <c r="H81" s="251">
        <v>2247.6333333333328</v>
      </c>
      <c r="I81" s="251">
        <v>2231.0666666666657</v>
      </c>
      <c r="J81" s="251">
        <v>2294.2666666666664</v>
      </c>
      <c r="K81" s="251">
        <v>2310.833333333333</v>
      </c>
      <c r="L81" s="251">
        <v>2325.8666666666668</v>
      </c>
      <c r="M81" s="252">
        <v>2295.8000000000002</v>
      </c>
      <c r="N81" s="252">
        <v>2264.1999999999998</v>
      </c>
      <c r="O81" s="252">
        <v>4525800</v>
      </c>
      <c r="P81" s="253">
        <v>-2.6762002042900919E-2</v>
      </c>
    </row>
    <row r="82" spans="1:16" ht="12.75" customHeight="1">
      <c r="A82" s="245">
        <v>72</v>
      </c>
      <c r="B82" s="257" t="s">
        <v>43</v>
      </c>
      <c r="C82" s="249" t="s">
        <v>122</v>
      </c>
      <c r="D82" s="250">
        <v>45379</v>
      </c>
      <c r="E82" s="249">
        <v>430.65</v>
      </c>
      <c r="F82" s="249">
        <v>432.86666666666662</v>
      </c>
      <c r="G82" s="251">
        <v>426.78333333333325</v>
      </c>
      <c r="H82" s="251">
        <v>422.91666666666663</v>
      </c>
      <c r="I82" s="251">
        <v>416.83333333333326</v>
      </c>
      <c r="J82" s="251">
        <v>436.73333333333323</v>
      </c>
      <c r="K82" s="251">
        <v>442.81666666666661</v>
      </c>
      <c r="L82" s="251">
        <v>446.68333333333322</v>
      </c>
      <c r="M82" s="252">
        <v>438.95</v>
      </c>
      <c r="N82" s="252">
        <v>429</v>
      </c>
      <c r="O82" s="252">
        <v>9980000</v>
      </c>
      <c r="P82" s="253">
        <v>-1.9838931447652721E-2</v>
      </c>
    </row>
    <row r="83" spans="1:16" ht="12.75" customHeight="1">
      <c r="A83" s="245">
        <v>73</v>
      </c>
      <c r="B83" s="257" t="s">
        <v>49</v>
      </c>
      <c r="C83" s="249" t="s">
        <v>123</v>
      </c>
      <c r="D83" s="250">
        <v>45379</v>
      </c>
      <c r="E83" s="249">
        <v>2213.9</v>
      </c>
      <c r="F83" s="249">
        <v>2221.85</v>
      </c>
      <c r="G83" s="251">
        <v>2198.5499999999997</v>
      </c>
      <c r="H83" s="251">
        <v>2183.1999999999998</v>
      </c>
      <c r="I83" s="251">
        <v>2159.8999999999996</v>
      </c>
      <c r="J83" s="251">
        <v>2237.1999999999998</v>
      </c>
      <c r="K83" s="251">
        <v>2260.5</v>
      </c>
      <c r="L83" s="251">
        <v>2275.85</v>
      </c>
      <c r="M83" s="252">
        <v>2245.15</v>
      </c>
      <c r="N83" s="252">
        <v>2206.5</v>
      </c>
      <c r="O83" s="252">
        <v>7009992</v>
      </c>
      <c r="P83" s="253">
        <v>-3.8282834893004387E-2</v>
      </c>
    </row>
    <row r="84" spans="1:16" ht="12.75" customHeight="1">
      <c r="A84" s="245">
        <v>74</v>
      </c>
      <c r="B84" s="257" t="s">
        <v>84</v>
      </c>
      <c r="C84" s="249" t="s">
        <v>124</v>
      </c>
      <c r="D84" s="250">
        <v>45379</v>
      </c>
      <c r="E84" s="249">
        <v>543.25</v>
      </c>
      <c r="F84" s="249">
        <v>547.63333333333333</v>
      </c>
      <c r="G84" s="251">
        <v>537.61666666666667</v>
      </c>
      <c r="H84" s="251">
        <v>531.98333333333335</v>
      </c>
      <c r="I84" s="251">
        <v>521.9666666666667</v>
      </c>
      <c r="J84" s="251">
        <v>553.26666666666665</v>
      </c>
      <c r="K84" s="251">
        <v>563.2833333333333</v>
      </c>
      <c r="L84" s="251">
        <v>568.91666666666663</v>
      </c>
      <c r="M84" s="252">
        <v>557.65</v>
      </c>
      <c r="N84" s="252">
        <v>542</v>
      </c>
      <c r="O84" s="252">
        <v>7325000</v>
      </c>
      <c r="P84" s="253">
        <v>-7.4525745257452572E-3</v>
      </c>
    </row>
    <row r="85" spans="1:16" ht="12.75" customHeight="1">
      <c r="A85" s="245">
        <v>75</v>
      </c>
      <c r="B85" s="257" t="s">
        <v>45</v>
      </c>
      <c r="C85" s="249" t="s">
        <v>125</v>
      </c>
      <c r="D85" s="250">
        <v>45379</v>
      </c>
      <c r="E85" s="249">
        <v>3277.6</v>
      </c>
      <c r="F85" s="249">
        <v>3280.9666666666672</v>
      </c>
      <c r="G85" s="251">
        <v>3239.9333333333343</v>
      </c>
      <c r="H85" s="251">
        <v>3202.2666666666673</v>
      </c>
      <c r="I85" s="251">
        <v>3161.2333333333345</v>
      </c>
      <c r="J85" s="251">
        <v>3318.6333333333341</v>
      </c>
      <c r="K85" s="251">
        <v>3359.666666666667</v>
      </c>
      <c r="L85" s="251">
        <v>3397.3333333333339</v>
      </c>
      <c r="M85" s="252">
        <v>3322</v>
      </c>
      <c r="N85" s="252">
        <v>3243.3</v>
      </c>
      <c r="O85" s="252">
        <v>7538700</v>
      </c>
      <c r="P85" s="253">
        <v>-4.4706329595134008E-2</v>
      </c>
    </row>
    <row r="86" spans="1:16" ht="12.75" customHeight="1">
      <c r="A86" s="245">
        <v>76</v>
      </c>
      <c r="B86" s="257" t="s">
        <v>41</v>
      </c>
      <c r="C86" s="256" t="s">
        <v>126</v>
      </c>
      <c r="D86" s="250">
        <v>45379</v>
      </c>
      <c r="E86" s="249">
        <v>1491.45</v>
      </c>
      <c r="F86" s="249">
        <v>1494.7333333333333</v>
      </c>
      <c r="G86" s="251">
        <v>1479.5166666666667</v>
      </c>
      <c r="H86" s="251">
        <v>1467.5833333333333</v>
      </c>
      <c r="I86" s="251">
        <v>1452.3666666666666</v>
      </c>
      <c r="J86" s="251">
        <v>1506.6666666666667</v>
      </c>
      <c r="K86" s="251">
        <v>1521.8833333333334</v>
      </c>
      <c r="L86" s="251">
        <v>1533.8166666666668</v>
      </c>
      <c r="M86" s="252">
        <v>1509.95</v>
      </c>
      <c r="N86" s="252">
        <v>1482.8</v>
      </c>
      <c r="O86" s="252">
        <v>5894000</v>
      </c>
      <c r="P86" s="253">
        <v>4.2263483642793989E-2</v>
      </c>
    </row>
    <row r="87" spans="1:16" ht="12.75" customHeight="1">
      <c r="A87" s="245">
        <v>77</v>
      </c>
      <c r="B87" s="257" t="s">
        <v>87</v>
      </c>
      <c r="C87" s="249" t="s">
        <v>127</v>
      </c>
      <c r="D87" s="250">
        <v>45379</v>
      </c>
      <c r="E87" s="249">
        <v>1546.75</v>
      </c>
      <c r="F87" s="249">
        <v>1554.8499999999997</v>
      </c>
      <c r="G87" s="251">
        <v>1534.2499999999993</v>
      </c>
      <c r="H87" s="251">
        <v>1521.7499999999995</v>
      </c>
      <c r="I87" s="251">
        <v>1501.1499999999992</v>
      </c>
      <c r="J87" s="251">
        <v>1567.3499999999995</v>
      </c>
      <c r="K87" s="251">
        <v>1587.9499999999998</v>
      </c>
      <c r="L87" s="251">
        <v>1600.4499999999996</v>
      </c>
      <c r="M87" s="252">
        <v>1575.45</v>
      </c>
      <c r="N87" s="252">
        <v>1542.35</v>
      </c>
      <c r="O87" s="252">
        <v>17059000</v>
      </c>
      <c r="P87" s="253">
        <v>6.7642162446333129E-2</v>
      </c>
    </row>
    <row r="88" spans="1:16" ht="12.75" customHeight="1">
      <c r="A88" s="245">
        <v>78</v>
      </c>
      <c r="B88" s="257" t="s">
        <v>68</v>
      </c>
      <c r="C88" s="249" t="s">
        <v>128</v>
      </c>
      <c r="D88" s="250">
        <v>45379</v>
      </c>
      <c r="E88" s="249">
        <v>3773</v>
      </c>
      <c r="F88" s="249">
        <v>3777.5166666666664</v>
      </c>
      <c r="G88" s="251">
        <v>3749.5333333333328</v>
      </c>
      <c r="H88" s="251">
        <v>3726.0666666666666</v>
      </c>
      <c r="I88" s="251">
        <v>3698.083333333333</v>
      </c>
      <c r="J88" s="251">
        <v>3800.9833333333327</v>
      </c>
      <c r="K88" s="251">
        <v>3828.9666666666662</v>
      </c>
      <c r="L88" s="251">
        <v>3852.4333333333325</v>
      </c>
      <c r="M88" s="252">
        <v>3805.5</v>
      </c>
      <c r="N88" s="252">
        <v>3754.05</v>
      </c>
      <c r="O88" s="252">
        <v>3354300</v>
      </c>
      <c r="P88" s="253">
        <v>-9.7942718838241224E-2</v>
      </c>
    </row>
    <row r="89" spans="1:16" ht="12.75" customHeight="1">
      <c r="A89" s="245">
        <v>79</v>
      </c>
      <c r="B89" s="257" t="s">
        <v>63</v>
      </c>
      <c r="C89" s="249" t="s">
        <v>129</v>
      </c>
      <c r="D89" s="250">
        <v>45379</v>
      </c>
      <c r="E89" s="249">
        <v>1440.75</v>
      </c>
      <c r="F89" s="249">
        <v>1436.8833333333332</v>
      </c>
      <c r="G89" s="251">
        <v>1428.9666666666665</v>
      </c>
      <c r="H89" s="251">
        <v>1417.1833333333332</v>
      </c>
      <c r="I89" s="251">
        <v>1409.2666666666664</v>
      </c>
      <c r="J89" s="251">
        <v>1448.6666666666665</v>
      </c>
      <c r="K89" s="251">
        <v>1456.5833333333335</v>
      </c>
      <c r="L89" s="251">
        <v>1468.3666666666666</v>
      </c>
      <c r="M89" s="252">
        <v>1444.8</v>
      </c>
      <c r="N89" s="252">
        <v>1425.1</v>
      </c>
      <c r="O89" s="252">
        <v>210276550</v>
      </c>
      <c r="P89" s="253">
        <v>2.2040975630620515E-2</v>
      </c>
    </row>
    <row r="90" spans="1:16" ht="12.75" customHeight="1">
      <c r="A90" s="245">
        <v>80</v>
      </c>
      <c r="B90" s="257" t="s">
        <v>68</v>
      </c>
      <c r="C90" s="249" t="s">
        <v>130</v>
      </c>
      <c r="D90" s="250">
        <v>45379</v>
      </c>
      <c r="E90" s="249">
        <v>627.75</v>
      </c>
      <c r="F90" s="249">
        <v>630.88333333333333</v>
      </c>
      <c r="G90" s="251">
        <v>622.41666666666663</v>
      </c>
      <c r="H90" s="251">
        <v>617.08333333333326</v>
      </c>
      <c r="I90" s="251">
        <v>608.61666666666656</v>
      </c>
      <c r="J90" s="251">
        <v>636.2166666666667</v>
      </c>
      <c r="K90" s="251">
        <v>644.68333333333339</v>
      </c>
      <c r="L90" s="251">
        <v>650.01666666666677</v>
      </c>
      <c r="M90" s="252">
        <v>639.35</v>
      </c>
      <c r="N90" s="252">
        <v>625.54999999999995</v>
      </c>
      <c r="O90" s="252">
        <v>28142400</v>
      </c>
      <c r="P90" s="253">
        <v>-6.1764363127840578E-3</v>
      </c>
    </row>
    <row r="91" spans="1:16" ht="12.75" customHeight="1">
      <c r="A91" s="245">
        <v>81</v>
      </c>
      <c r="B91" s="257" t="s">
        <v>56</v>
      </c>
      <c r="C91" s="249" t="s">
        <v>131</v>
      </c>
      <c r="D91" s="250">
        <v>45379</v>
      </c>
      <c r="E91" s="249">
        <v>4581.95</v>
      </c>
      <c r="F91" s="249">
        <v>4615.3</v>
      </c>
      <c r="G91" s="251">
        <v>4536.6000000000004</v>
      </c>
      <c r="H91" s="251">
        <v>4491.25</v>
      </c>
      <c r="I91" s="251">
        <v>4412.55</v>
      </c>
      <c r="J91" s="251">
        <v>4660.6500000000005</v>
      </c>
      <c r="K91" s="251">
        <v>4739.3499999999995</v>
      </c>
      <c r="L91" s="251">
        <v>4784.7000000000007</v>
      </c>
      <c r="M91" s="252">
        <v>4694</v>
      </c>
      <c r="N91" s="252">
        <v>4569.95</v>
      </c>
      <c r="O91" s="252">
        <v>4478100</v>
      </c>
      <c r="P91" s="253">
        <v>7.763975155279503E-3</v>
      </c>
    </row>
    <row r="92" spans="1:16" ht="12.75" customHeight="1">
      <c r="A92" s="245">
        <v>82</v>
      </c>
      <c r="B92" s="257" t="s">
        <v>132</v>
      </c>
      <c r="C92" s="249" t="s">
        <v>133</v>
      </c>
      <c r="D92" s="250">
        <v>45379</v>
      </c>
      <c r="E92" s="249">
        <v>556.79999999999995</v>
      </c>
      <c r="F92" s="249">
        <v>559.01666666666677</v>
      </c>
      <c r="G92" s="251">
        <v>553.68333333333351</v>
      </c>
      <c r="H92" s="251">
        <v>550.56666666666672</v>
      </c>
      <c r="I92" s="251">
        <v>545.23333333333346</v>
      </c>
      <c r="J92" s="251">
        <v>562.13333333333355</v>
      </c>
      <c r="K92" s="251">
        <v>567.46666666666681</v>
      </c>
      <c r="L92" s="251">
        <v>570.5833333333336</v>
      </c>
      <c r="M92" s="252">
        <v>564.35</v>
      </c>
      <c r="N92" s="252">
        <v>555.9</v>
      </c>
      <c r="O92" s="252">
        <v>37265200</v>
      </c>
      <c r="P92" s="253">
        <v>-2.3192660550458717E-2</v>
      </c>
    </row>
    <row r="93" spans="1:16" ht="12.75" customHeight="1">
      <c r="A93" s="245">
        <v>83</v>
      </c>
      <c r="B93" s="257" t="s">
        <v>132</v>
      </c>
      <c r="C93" s="249" t="s">
        <v>134</v>
      </c>
      <c r="D93" s="250">
        <v>45379</v>
      </c>
      <c r="E93" s="249">
        <v>286.10000000000002</v>
      </c>
      <c r="F93" s="249">
        <v>287.06666666666666</v>
      </c>
      <c r="G93" s="251">
        <v>282.13333333333333</v>
      </c>
      <c r="H93" s="251">
        <v>278.16666666666669</v>
      </c>
      <c r="I93" s="251">
        <v>273.23333333333335</v>
      </c>
      <c r="J93" s="251">
        <v>291.0333333333333</v>
      </c>
      <c r="K93" s="251">
        <v>295.96666666666658</v>
      </c>
      <c r="L93" s="251">
        <v>299.93333333333328</v>
      </c>
      <c r="M93" s="252">
        <v>292</v>
      </c>
      <c r="N93" s="252">
        <v>283.10000000000002</v>
      </c>
      <c r="O93" s="252">
        <v>37301400</v>
      </c>
      <c r="P93" s="253">
        <v>7.8786020846106683E-2</v>
      </c>
    </row>
    <row r="94" spans="1:16" ht="12.75" customHeight="1">
      <c r="A94" s="245">
        <v>84</v>
      </c>
      <c r="B94" s="257" t="s">
        <v>84</v>
      </c>
      <c r="C94" s="255" t="s">
        <v>135</v>
      </c>
      <c r="D94" s="250">
        <v>45379</v>
      </c>
      <c r="E94" s="249">
        <v>471.75</v>
      </c>
      <c r="F94" s="249">
        <v>475.40000000000003</v>
      </c>
      <c r="G94" s="251">
        <v>466.10000000000008</v>
      </c>
      <c r="H94" s="251">
        <v>460.45000000000005</v>
      </c>
      <c r="I94" s="251">
        <v>451.15000000000009</v>
      </c>
      <c r="J94" s="251">
        <v>481.05000000000007</v>
      </c>
      <c r="K94" s="251">
        <v>490.35</v>
      </c>
      <c r="L94" s="251">
        <v>496.00000000000006</v>
      </c>
      <c r="M94" s="252">
        <v>484.7</v>
      </c>
      <c r="N94" s="252">
        <v>469.75</v>
      </c>
      <c r="O94" s="252">
        <v>37203300</v>
      </c>
      <c r="P94" s="253">
        <v>-3.0398986700443317E-2</v>
      </c>
    </row>
    <row r="95" spans="1:16" ht="12.75" customHeight="1">
      <c r="A95" s="245">
        <v>85</v>
      </c>
      <c r="B95" s="257" t="s">
        <v>59</v>
      </c>
      <c r="C95" s="249" t="s">
        <v>136</v>
      </c>
      <c r="D95" s="250">
        <v>45379</v>
      </c>
      <c r="E95" s="249">
        <v>2242</v>
      </c>
      <c r="F95" s="249">
        <v>2248.9833333333331</v>
      </c>
      <c r="G95" s="251">
        <v>2231.0166666666664</v>
      </c>
      <c r="H95" s="251">
        <v>2220.0333333333333</v>
      </c>
      <c r="I95" s="251">
        <v>2202.0666666666666</v>
      </c>
      <c r="J95" s="251">
        <v>2259.9666666666662</v>
      </c>
      <c r="K95" s="251">
        <v>2277.9333333333325</v>
      </c>
      <c r="L95" s="251">
        <v>2288.9166666666661</v>
      </c>
      <c r="M95" s="252">
        <v>2266.9499999999998</v>
      </c>
      <c r="N95" s="252">
        <v>2238</v>
      </c>
      <c r="O95" s="252">
        <v>20085600</v>
      </c>
      <c r="P95" s="253">
        <v>7.3688599515691899E-2</v>
      </c>
    </row>
    <row r="96" spans="1:16" ht="12.75" customHeight="1">
      <c r="A96" s="245">
        <v>86</v>
      </c>
      <c r="B96" s="257" t="s">
        <v>63</v>
      </c>
      <c r="C96" s="249" t="s">
        <v>138</v>
      </c>
      <c r="D96" s="250">
        <v>45379</v>
      </c>
      <c r="E96" s="249">
        <v>1086.8</v>
      </c>
      <c r="F96" s="249">
        <v>1086.55</v>
      </c>
      <c r="G96" s="251">
        <v>1082.1499999999999</v>
      </c>
      <c r="H96" s="251">
        <v>1077.5</v>
      </c>
      <c r="I96" s="251">
        <v>1073.0999999999999</v>
      </c>
      <c r="J96" s="251">
        <v>1091.1999999999998</v>
      </c>
      <c r="K96" s="251">
        <v>1095.5999999999999</v>
      </c>
      <c r="L96" s="251">
        <v>1100.2499999999998</v>
      </c>
      <c r="M96" s="252">
        <v>1090.95</v>
      </c>
      <c r="N96" s="252">
        <v>1081.9000000000001</v>
      </c>
      <c r="O96" s="252">
        <v>85495900</v>
      </c>
      <c r="P96" s="253">
        <v>-1.2459774575914876E-2</v>
      </c>
    </row>
    <row r="97" spans="1:16" ht="12.75" customHeight="1">
      <c r="A97" s="245">
        <v>87</v>
      </c>
      <c r="B97" s="257" t="s">
        <v>68</v>
      </c>
      <c r="C97" s="249" t="s">
        <v>139</v>
      </c>
      <c r="D97" s="250">
        <v>45379</v>
      </c>
      <c r="E97" s="249">
        <v>1663.75</v>
      </c>
      <c r="F97" s="249">
        <v>1663.9666666666665</v>
      </c>
      <c r="G97" s="251">
        <v>1653.9833333333329</v>
      </c>
      <c r="H97" s="251">
        <v>1644.2166666666665</v>
      </c>
      <c r="I97" s="251">
        <v>1634.2333333333329</v>
      </c>
      <c r="J97" s="251">
        <v>1673.7333333333329</v>
      </c>
      <c r="K97" s="251">
        <v>1683.7166666666665</v>
      </c>
      <c r="L97" s="251">
        <v>1693.4833333333329</v>
      </c>
      <c r="M97" s="252">
        <v>1673.95</v>
      </c>
      <c r="N97" s="252">
        <v>1654.2</v>
      </c>
      <c r="O97" s="252">
        <v>2651000</v>
      </c>
      <c r="P97" s="253">
        <v>-2.875984612566404E-2</v>
      </c>
    </row>
    <row r="98" spans="1:16" ht="12.75" customHeight="1">
      <c r="A98" s="245">
        <v>88</v>
      </c>
      <c r="B98" s="257" t="s">
        <v>68</v>
      </c>
      <c r="C98" s="249" t="s">
        <v>140</v>
      </c>
      <c r="D98" s="250">
        <v>45379</v>
      </c>
      <c r="E98" s="249">
        <v>599.15</v>
      </c>
      <c r="F98" s="249">
        <v>598.51666666666677</v>
      </c>
      <c r="G98" s="251">
        <v>592.78333333333353</v>
      </c>
      <c r="H98" s="251">
        <v>586.41666666666674</v>
      </c>
      <c r="I98" s="251">
        <v>580.68333333333351</v>
      </c>
      <c r="J98" s="251">
        <v>604.88333333333355</v>
      </c>
      <c r="K98" s="251">
        <v>610.6166666666669</v>
      </c>
      <c r="L98" s="251">
        <v>616.98333333333358</v>
      </c>
      <c r="M98" s="252">
        <v>604.25</v>
      </c>
      <c r="N98" s="252">
        <v>592.15</v>
      </c>
      <c r="O98" s="252">
        <v>10356000</v>
      </c>
      <c r="P98" s="253">
        <v>-5.7088227260311389E-2</v>
      </c>
    </row>
    <row r="99" spans="1:16" ht="12.75" customHeight="1">
      <c r="A99" s="245">
        <v>89</v>
      </c>
      <c r="B99" s="257" t="s">
        <v>79</v>
      </c>
      <c r="C99" s="249" t="s">
        <v>141</v>
      </c>
      <c r="D99" s="250">
        <v>45379</v>
      </c>
      <c r="E99" s="249">
        <v>13.4</v>
      </c>
      <c r="F99" s="249">
        <v>13.450000000000001</v>
      </c>
      <c r="G99" s="251">
        <v>13.250000000000002</v>
      </c>
      <c r="H99" s="251">
        <v>13.100000000000001</v>
      </c>
      <c r="I99" s="251">
        <v>12.900000000000002</v>
      </c>
      <c r="J99" s="251">
        <v>13.600000000000001</v>
      </c>
      <c r="K99" s="251">
        <v>13.8</v>
      </c>
      <c r="L99" s="251">
        <v>13.950000000000001</v>
      </c>
      <c r="M99" s="252">
        <v>13.65</v>
      </c>
      <c r="N99" s="252">
        <v>13.3</v>
      </c>
      <c r="O99" s="252">
        <v>2099520000</v>
      </c>
      <c r="P99" s="253">
        <v>-2.4966562639322336E-2</v>
      </c>
    </row>
    <row r="100" spans="1:16" ht="12.75" customHeight="1">
      <c r="A100" s="245">
        <v>90</v>
      </c>
      <c r="B100" s="257" t="s">
        <v>68</v>
      </c>
      <c r="C100" s="249" t="s">
        <v>142</v>
      </c>
      <c r="D100" s="250">
        <v>45379</v>
      </c>
      <c r="E100" s="249">
        <v>111.5</v>
      </c>
      <c r="F100" s="249">
        <v>111.91666666666667</v>
      </c>
      <c r="G100" s="251">
        <v>110.43333333333334</v>
      </c>
      <c r="H100" s="251">
        <v>109.36666666666666</v>
      </c>
      <c r="I100" s="251">
        <v>107.88333333333333</v>
      </c>
      <c r="J100" s="251">
        <v>112.98333333333335</v>
      </c>
      <c r="K100" s="251">
        <v>114.46666666666667</v>
      </c>
      <c r="L100" s="251">
        <v>115.53333333333336</v>
      </c>
      <c r="M100" s="252">
        <v>113.4</v>
      </c>
      <c r="N100" s="252">
        <v>110.85</v>
      </c>
      <c r="O100" s="252">
        <v>77005000</v>
      </c>
      <c r="P100" s="253">
        <v>1.6366396093182869E-2</v>
      </c>
    </row>
    <row r="101" spans="1:16" ht="12.75" customHeight="1">
      <c r="A101" s="245">
        <v>91</v>
      </c>
      <c r="B101" s="257" t="s">
        <v>63</v>
      </c>
      <c r="C101" s="249" t="s">
        <v>143</v>
      </c>
      <c r="D101" s="250">
        <v>45379</v>
      </c>
      <c r="E101" s="249">
        <v>78.099999999999994</v>
      </c>
      <c r="F101" s="249">
        <v>78.216666666666654</v>
      </c>
      <c r="G101" s="251">
        <v>77.433333333333309</v>
      </c>
      <c r="H101" s="251">
        <v>76.766666666666652</v>
      </c>
      <c r="I101" s="251">
        <v>75.983333333333306</v>
      </c>
      <c r="J101" s="251">
        <v>78.883333333333312</v>
      </c>
      <c r="K101" s="251">
        <v>79.666666666666643</v>
      </c>
      <c r="L101" s="251">
        <v>80.333333333333314</v>
      </c>
      <c r="M101" s="252">
        <v>79</v>
      </c>
      <c r="N101" s="252">
        <v>77.55</v>
      </c>
      <c r="O101" s="252">
        <v>353842500</v>
      </c>
      <c r="P101" s="253">
        <v>1.5519393861121873E-2</v>
      </c>
    </row>
    <row r="102" spans="1:16" ht="12.75" customHeight="1">
      <c r="A102" s="245">
        <v>92</v>
      </c>
      <c r="B102" s="257" t="s">
        <v>45</v>
      </c>
      <c r="C102" s="255" t="s">
        <v>144</v>
      </c>
      <c r="D102" s="250">
        <v>45379</v>
      </c>
      <c r="E102" s="249">
        <v>133.85</v>
      </c>
      <c r="F102" s="249">
        <v>134.45000000000002</v>
      </c>
      <c r="G102" s="251">
        <v>132.90000000000003</v>
      </c>
      <c r="H102" s="251">
        <v>131.95000000000002</v>
      </c>
      <c r="I102" s="251">
        <v>130.40000000000003</v>
      </c>
      <c r="J102" s="251">
        <v>135.40000000000003</v>
      </c>
      <c r="K102" s="251">
        <v>136.95000000000005</v>
      </c>
      <c r="L102" s="251">
        <v>137.90000000000003</v>
      </c>
      <c r="M102" s="252">
        <v>136</v>
      </c>
      <c r="N102" s="252">
        <v>133.5</v>
      </c>
      <c r="O102" s="252">
        <v>68017500</v>
      </c>
      <c r="P102" s="253">
        <v>3.0392546724990057E-2</v>
      </c>
    </row>
    <row r="103" spans="1:16" ht="12.75" customHeight="1">
      <c r="A103" s="245">
        <v>93</v>
      </c>
      <c r="B103" s="257" t="s">
        <v>84</v>
      </c>
      <c r="C103" s="249" t="s">
        <v>145</v>
      </c>
      <c r="D103" s="250">
        <v>45379</v>
      </c>
      <c r="E103" s="249">
        <v>426.85</v>
      </c>
      <c r="F103" s="249">
        <v>425.58333333333331</v>
      </c>
      <c r="G103" s="251">
        <v>421.01666666666665</v>
      </c>
      <c r="H103" s="251">
        <v>415.18333333333334</v>
      </c>
      <c r="I103" s="251">
        <v>410.61666666666667</v>
      </c>
      <c r="J103" s="251">
        <v>431.41666666666663</v>
      </c>
      <c r="K103" s="251">
        <v>435.98333333333335</v>
      </c>
      <c r="L103" s="251">
        <v>441.81666666666661</v>
      </c>
      <c r="M103" s="252">
        <v>430.15</v>
      </c>
      <c r="N103" s="252">
        <v>419.75</v>
      </c>
      <c r="O103" s="252">
        <v>19273375</v>
      </c>
      <c r="P103" s="253">
        <v>8.0225030826140561E-2</v>
      </c>
    </row>
    <row r="104" spans="1:16" ht="12.75" customHeight="1">
      <c r="A104" s="245">
        <v>94</v>
      </c>
      <c r="B104" s="257" t="s">
        <v>117</v>
      </c>
      <c r="C104" s="256" t="s">
        <v>146</v>
      </c>
      <c r="D104" s="250">
        <v>45379</v>
      </c>
      <c r="E104" s="249">
        <v>585.04999999999995</v>
      </c>
      <c r="F104" s="249">
        <v>582.5333333333333</v>
      </c>
      <c r="G104" s="251">
        <v>572.06666666666661</v>
      </c>
      <c r="H104" s="251">
        <v>559.08333333333326</v>
      </c>
      <c r="I104" s="251">
        <v>548.61666666666656</v>
      </c>
      <c r="J104" s="251">
        <v>595.51666666666665</v>
      </c>
      <c r="K104" s="251">
        <v>605.98333333333335</v>
      </c>
      <c r="L104" s="251">
        <v>618.9666666666667</v>
      </c>
      <c r="M104" s="252">
        <v>593</v>
      </c>
      <c r="N104" s="252">
        <v>569.54999999999995</v>
      </c>
      <c r="O104" s="252">
        <v>18404000</v>
      </c>
      <c r="P104" s="253">
        <v>-2.5211864406779663E-2</v>
      </c>
    </row>
    <row r="105" spans="1:16" ht="12.75" customHeight="1">
      <c r="A105" s="245">
        <v>95</v>
      </c>
      <c r="B105" s="257" t="s">
        <v>49</v>
      </c>
      <c r="C105" s="249" t="s">
        <v>147</v>
      </c>
      <c r="D105" s="250">
        <v>45379</v>
      </c>
      <c r="E105" s="249">
        <v>212.65</v>
      </c>
      <c r="F105" s="249">
        <v>213.33333333333334</v>
      </c>
      <c r="G105" s="251">
        <v>209.31666666666669</v>
      </c>
      <c r="H105" s="251">
        <v>205.98333333333335</v>
      </c>
      <c r="I105" s="251">
        <v>201.9666666666667</v>
      </c>
      <c r="J105" s="251">
        <v>216.66666666666669</v>
      </c>
      <c r="K105" s="251">
        <v>220.68333333333334</v>
      </c>
      <c r="L105" s="251">
        <v>224.01666666666668</v>
      </c>
      <c r="M105" s="252">
        <v>217.35</v>
      </c>
      <c r="N105" s="252">
        <v>210</v>
      </c>
      <c r="O105" s="252">
        <v>24217900</v>
      </c>
      <c r="P105" s="253">
        <v>-1.3350661625708886E-2</v>
      </c>
    </row>
    <row r="106" spans="1:16" ht="12.75" customHeight="1">
      <c r="A106" s="245">
        <v>96</v>
      </c>
      <c r="B106" s="257" t="s">
        <v>45</v>
      </c>
      <c r="C106" s="256" t="s">
        <v>148</v>
      </c>
      <c r="D106" s="250">
        <v>45379</v>
      </c>
      <c r="E106" s="249">
        <v>2694.65</v>
      </c>
      <c r="F106" s="249">
        <v>2703.7666666666669</v>
      </c>
      <c r="G106" s="251">
        <v>2672.8833333333337</v>
      </c>
      <c r="H106" s="251">
        <v>2651.1166666666668</v>
      </c>
      <c r="I106" s="251">
        <v>2620.2333333333336</v>
      </c>
      <c r="J106" s="251">
        <v>2725.5333333333338</v>
      </c>
      <c r="K106" s="251">
        <v>2756.416666666667</v>
      </c>
      <c r="L106" s="251">
        <v>2778.1833333333338</v>
      </c>
      <c r="M106" s="252">
        <v>2734.65</v>
      </c>
      <c r="N106" s="252">
        <v>2682</v>
      </c>
      <c r="O106" s="252">
        <v>779700</v>
      </c>
      <c r="P106" s="253">
        <v>-4.903036955726308E-2</v>
      </c>
    </row>
    <row r="107" spans="1:16" ht="12.75" customHeight="1">
      <c r="A107" s="245">
        <v>97</v>
      </c>
      <c r="B107" s="257" t="s">
        <v>45</v>
      </c>
      <c r="C107" s="254" t="s">
        <v>149</v>
      </c>
      <c r="D107" s="250">
        <v>45379</v>
      </c>
      <c r="E107" s="249">
        <v>3536.5</v>
      </c>
      <c r="F107" s="249">
        <v>3522.2833333333333</v>
      </c>
      <c r="G107" s="251">
        <v>3487.2166666666667</v>
      </c>
      <c r="H107" s="251">
        <v>3437.9333333333334</v>
      </c>
      <c r="I107" s="251">
        <v>3402.8666666666668</v>
      </c>
      <c r="J107" s="251">
        <v>3571.5666666666666</v>
      </c>
      <c r="K107" s="251">
        <v>3606.6333333333332</v>
      </c>
      <c r="L107" s="251">
        <v>3655.9166666666665</v>
      </c>
      <c r="M107" s="252">
        <v>3557.35</v>
      </c>
      <c r="N107" s="252">
        <v>3473</v>
      </c>
      <c r="O107" s="252">
        <v>6282000</v>
      </c>
      <c r="P107" s="253">
        <v>-1.9708815130377793E-2</v>
      </c>
    </row>
    <row r="108" spans="1:16" ht="12.75" customHeight="1">
      <c r="A108" s="245">
        <v>98</v>
      </c>
      <c r="B108" s="257" t="s">
        <v>63</v>
      </c>
      <c r="C108" s="256" t="s">
        <v>150</v>
      </c>
      <c r="D108" s="250">
        <v>45379</v>
      </c>
      <c r="E108" s="249">
        <v>1532.1</v>
      </c>
      <c r="F108" s="249">
        <v>1529.4833333333333</v>
      </c>
      <c r="G108" s="251">
        <v>1517.4666666666667</v>
      </c>
      <c r="H108" s="251">
        <v>1502.8333333333333</v>
      </c>
      <c r="I108" s="251">
        <v>1490.8166666666666</v>
      </c>
      <c r="J108" s="251">
        <v>1544.1166666666668</v>
      </c>
      <c r="K108" s="251">
        <v>1556.1333333333337</v>
      </c>
      <c r="L108" s="251">
        <v>1570.7666666666669</v>
      </c>
      <c r="M108" s="252">
        <v>1541.5</v>
      </c>
      <c r="N108" s="252">
        <v>1514.85</v>
      </c>
      <c r="O108" s="252">
        <v>23139000</v>
      </c>
      <c r="P108" s="253">
        <v>-4.8208629838344785E-2</v>
      </c>
    </row>
    <row r="109" spans="1:16" ht="12.75" customHeight="1">
      <c r="A109" s="245">
        <v>99</v>
      </c>
      <c r="B109" s="257" t="s">
        <v>79</v>
      </c>
      <c r="C109" s="249" t="s">
        <v>151</v>
      </c>
      <c r="D109" s="250">
        <v>45379</v>
      </c>
      <c r="E109" s="249">
        <v>284.25</v>
      </c>
      <c r="F109" s="249">
        <v>283.8</v>
      </c>
      <c r="G109" s="251">
        <v>280.60000000000002</v>
      </c>
      <c r="H109" s="251">
        <v>276.95</v>
      </c>
      <c r="I109" s="251">
        <v>273.75</v>
      </c>
      <c r="J109" s="251">
        <v>287.45000000000005</v>
      </c>
      <c r="K109" s="251">
        <v>290.64999999999998</v>
      </c>
      <c r="L109" s="251">
        <v>294.30000000000007</v>
      </c>
      <c r="M109" s="252">
        <v>287</v>
      </c>
      <c r="N109" s="252">
        <v>280.14999999999998</v>
      </c>
      <c r="O109" s="252">
        <v>94802200</v>
      </c>
      <c r="P109" s="253">
        <v>-5.2307796886683432E-2</v>
      </c>
    </row>
    <row r="110" spans="1:16" ht="12.75" customHeight="1">
      <c r="A110" s="245">
        <v>100</v>
      </c>
      <c r="B110" s="257" t="s">
        <v>87</v>
      </c>
      <c r="C110" s="249" t="s">
        <v>152</v>
      </c>
      <c r="D110" s="250">
        <v>45379</v>
      </c>
      <c r="E110" s="249">
        <v>1485</v>
      </c>
      <c r="F110" s="249">
        <v>1489.6499999999999</v>
      </c>
      <c r="G110" s="251">
        <v>1478.1499999999996</v>
      </c>
      <c r="H110" s="251">
        <v>1471.2999999999997</v>
      </c>
      <c r="I110" s="251">
        <v>1459.7999999999995</v>
      </c>
      <c r="J110" s="251">
        <v>1496.4999999999998</v>
      </c>
      <c r="K110" s="251">
        <v>1508.0000000000002</v>
      </c>
      <c r="L110" s="251">
        <v>1514.85</v>
      </c>
      <c r="M110" s="252">
        <v>1501.15</v>
      </c>
      <c r="N110" s="252">
        <v>1482.8</v>
      </c>
      <c r="O110" s="252">
        <v>40755200</v>
      </c>
      <c r="P110" s="253">
        <v>3.0617167272118688E-3</v>
      </c>
    </row>
    <row r="111" spans="1:16" ht="12.75" customHeight="1">
      <c r="A111" s="245">
        <v>101</v>
      </c>
      <c r="B111" s="257" t="s">
        <v>84</v>
      </c>
      <c r="C111" s="249" t="s">
        <v>154</v>
      </c>
      <c r="D111" s="250">
        <v>45379</v>
      </c>
      <c r="E111" s="249">
        <v>166.75</v>
      </c>
      <c r="F111" s="249">
        <v>168.01666666666665</v>
      </c>
      <c r="G111" s="251">
        <v>164.6333333333333</v>
      </c>
      <c r="H111" s="251">
        <v>162.51666666666665</v>
      </c>
      <c r="I111" s="251">
        <v>159.1333333333333</v>
      </c>
      <c r="J111" s="251">
        <v>170.1333333333333</v>
      </c>
      <c r="K111" s="251">
        <v>173.51666666666662</v>
      </c>
      <c r="L111" s="251">
        <v>175.6333333333333</v>
      </c>
      <c r="M111" s="252">
        <v>171.4</v>
      </c>
      <c r="N111" s="252">
        <v>165.9</v>
      </c>
      <c r="O111" s="252">
        <v>176124000</v>
      </c>
      <c r="P111" s="253">
        <v>-7.9630951727167887E-3</v>
      </c>
    </row>
    <row r="112" spans="1:16" ht="12.75" customHeight="1">
      <c r="A112" s="245">
        <v>102</v>
      </c>
      <c r="B112" s="257" t="s">
        <v>43</v>
      </c>
      <c r="C112" s="249" t="s">
        <v>155</v>
      </c>
      <c r="D112" s="250">
        <v>45379</v>
      </c>
      <c r="E112" s="249">
        <v>1203.3</v>
      </c>
      <c r="F112" s="249">
        <v>1203.1666666666667</v>
      </c>
      <c r="G112" s="251">
        <v>1182.3333333333335</v>
      </c>
      <c r="H112" s="251">
        <v>1161.3666666666668</v>
      </c>
      <c r="I112" s="251">
        <v>1140.5333333333335</v>
      </c>
      <c r="J112" s="251">
        <v>1224.1333333333334</v>
      </c>
      <c r="K112" s="251">
        <v>1244.9666666666669</v>
      </c>
      <c r="L112" s="251">
        <v>1265.9333333333334</v>
      </c>
      <c r="M112" s="252">
        <v>1224</v>
      </c>
      <c r="N112" s="252">
        <v>1182.2</v>
      </c>
      <c r="O112" s="252">
        <v>2513550</v>
      </c>
      <c r="P112" s="253">
        <v>-7.1994240460763137E-2</v>
      </c>
    </row>
    <row r="113" spans="1:16" ht="12.75" customHeight="1">
      <c r="A113" s="245">
        <v>103</v>
      </c>
      <c r="B113" s="257" t="s">
        <v>45</v>
      </c>
      <c r="C113" s="249" t="s">
        <v>156</v>
      </c>
      <c r="D113" s="250">
        <v>45379</v>
      </c>
      <c r="E113" s="249">
        <v>928.9</v>
      </c>
      <c r="F113" s="249">
        <v>932.06666666666661</v>
      </c>
      <c r="G113" s="251">
        <v>924.43333333333317</v>
      </c>
      <c r="H113" s="251">
        <v>919.96666666666658</v>
      </c>
      <c r="I113" s="251">
        <v>912.33333333333314</v>
      </c>
      <c r="J113" s="251">
        <v>936.53333333333319</v>
      </c>
      <c r="K113" s="251">
        <v>944.16666666666663</v>
      </c>
      <c r="L113" s="251">
        <v>948.63333333333321</v>
      </c>
      <c r="M113" s="252">
        <v>939.7</v>
      </c>
      <c r="N113" s="252">
        <v>927.6</v>
      </c>
      <c r="O113" s="252">
        <v>15018500</v>
      </c>
      <c r="P113" s="253">
        <v>-1.3676588897827836E-2</v>
      </c>
    </row>
    <row r="114" spans="1:16" ht="12.75" customHeight="1">
      <c r="A114" s="245">
        <v>104</v>
      </c>
      <c r="B114" s="257" t="s">
        <v>59</v>
      </c>
      <c r="C114" s="256" t="s">
        <v>157</v>
      </c>
      <c r="D114" s="250">
        <v>45379</v>
      </c>
      <c r="E114" s="249">
        <v>427.85</v>
      </c>
      <c r="F114" s="249">
        <v>427.7833333333333</v>
      </c>
      <c r="G114" s="251">
        <v>426.71666666666658</v>
      </c>
      <c r="H114" s="251">
        <v>425.58333333333326</v>
      </c>
      <c r="I114" s="251">
        <v>424.51666666666654</v>
      </c>
      <c r="J114" s="251">
        <v>428.91666666666663</v>
      </c>
      <c r="K114" s="251">
        <v>429.98333333333335</v>
      </c>
      <c r="L114" s="251">
        <v>431.11666666666667</v>
      </c>
      <c r="M114" s="252">
        <v>428.85</v>
      </c>
      <c r="N114" s="252">
        <v>426.65</v>
      </c>
      <c r="O114" s="252">
        <v>127257600</v>
      </c>
      <c r="P114" s="253">
        <v>-3.6476189322446603E-2</v>
      </c>
    </row>
    <row r="115" spans="1:16" ht="12.75" customHeight="1">
      <c r="A115" s="245">
        <v>105</v>
      </c>
      <c r="B115" s="257" t="s">
        <v>132</v>
      </c>
      <c r="C115" s="249" t="s">
        <v>158</v>
      </c>
      <c r="D115" s="250">
        <v>45379</v>
      </c>
      <c r="E115" s="249">
        <v>833.25</v>
      </c>
      <c r="F115" s="249">
        <v>835.31666666666661</v>
      </c>
      <c r="G115" s="251">
        <v>825.68333333333317</v>
      </c>
      <c r="H115" s="251">
        <v>818.11666666666656</v>
      </c>
      <c r="I115" s="251">
        <v>808.48333333333312</v>
      </c>
      <c r="J115" s="251">
        <v>842.88333333333321</v>
      </c>
      <c r="K115" s="251">
        <v>852.51666666666665</v>
      </c>
      <c r="L115" s="251">
        <v>860.08333333333326</v>
      </c>
      <c r="M115" s="252">
        <v>844.95</v>
      </c>
      <c r="N115" s="252">
        <v>827.75</v>
      </c>
      <c r="O115" s="252">
        <v>22537500</v>
      </c>
      <c r="P115" s="253">
        <v>-1.3784049885132918E-2</v>
      </c>
    </row>
    <row r="116" spans="1:16" ht="12.75" customHeight="1">
      <c r="A116" s="245">
        <v>106</v>
      </c>
      <c r="B116" s="257" t="s">
        <v>49</v>
      </c>
      <c r="C116" s="249" t="s">
        <v>159</v>
      </c>
      <c r="D116" s="250">
        <v>45379</v>
      </c>
      <c r="E116" s="249">
        <v>4058.05</v>
      </c>
      <c r="F116" s="249">
        <v>4073.5333333333333</v>
      </c>
      <c r="G116" s="251">
        <v>4033.916666666667</v>
      </c>
      <c r="H116" s="251">
        <v>4009.7833333333338</v>
      </c>
      <c r="I116" s="251">
        <v>3970.1666666666674</v>
      </c>
      <c r="J116" s="251">
        <v>4097.6666666666661</v>
      </c>
      <c r="K116" s="251">
        <v>4137.2833333333328</v>
      </c>
      <c r="L116" s="251">
        <v>4161.4166666666661</v>
      </c>
      <c r="M116" s="252">
        <v>4113.1499999999996</v>
      </c>
      <c r="N116" s="252">
        <v>4049.4</v>
      </c>
      <c r="O116" s="252">
        <v>803500</v>
      </c>
      <c r="P116" s="253">
        <v>-3.772455089820359E-2</v>
      </c>
    </row>
    <row r="117" spans="1:16" ht="12.75" customHeight="1">
      <c r="A117" s="245">
        <v>107</v>
      </c>
      <c r="B117" s="257" t="s">
        <v>132</v>
      </c>
      <c r="C117" s="249" t="s">
        <v>160</v>
      </c>
      <c r="D117" s="250">
        <v>45379</v>
      </c>
      <c r="E117" s="249">
        <v>818.35</v>
      </c>
      <c r="F117" s="249">
        <v>822.51666666666677</v>
      </c>
      <c r="G117" s="251">
        <v>812.33333333333348</v>
      </c>
      <c r="H117" s="251">
        <v>806.31666666666672</v>
      </c>
      <c r="I117" s="251">
        <v>796.13333333333344</v>
      </c>
      <c r="J117" s="251">
        <v>828.53333333333353</v>
      </c>
      <c r="K117" s="251">
        <v>838.7166666666667</v>
      </c>
      <c r="L117" s="251">
        <v>844.73333333333358</v>
      </c>
      <c r="M117" s="252">
        <v>832.7</v>
      </c>
      <c r="N117" s="252">
        <v>816.5</v>
      </c>
      <c r="O117" s="252">
        <v>20463975</v>
      </c>
      <c r="P117" s="253">
        <v>1.5236755743084857E-2</v>
      </c>
    </row>
    <row r="118" spans="1:16" ht="12.75" customHeight="1">
      <c r="A118" s="245">
        <v>108</v>
      </c>
      <c r="B118" s="257" t="s">
        <v>45</v>
      </c>
      <c r="C118" s="254" t="s">
        <v>161</v>
      </c>
      <c r="D118" s="250">
        <v>45379</v>
      </c>
      <c r="E118" s="249">
        <v>454.6</v>
      </c>
      <c r="F118" s="249">
        <v>458.43333333333339</v>
      </c>
      <c r="G118" s="251">
        <v>450.06666666666678</v>
      </c>
      <c r="H118" s="251">
        <v>445.53333333333336</v>
      </c>
      <c r="I118" s="251">
        <v>437.16666666666674</v>
      </c>
      <c r="J118" s="251">
        <v>462.96666666666681</v>
      </c>
      <c r="K118" s="251">
        <v>471.33333333333337</v>
      </c>
      <c r="L118" s="251">
        <v>475.86666666666684</v>
      </c>
      <c r="M118" s="252">
        <v>466.8</v>
      </c>
      <c r="N118" s="252">
        <v>453.9</v>
      </c>
      <c r="O118" s="252">
        <v>16690000</v>
      </c>
      <c r="P118" s="253">
        <v>-1.5629607785314067E-2</v>
      </c>
    </row>
    <row r="119" spans="1:16" ht="12.75" customHeight="1">
      <c r="A119" s="245">
        <v>109</v>
      </c>
      <c r="B119" s="257" t="s">
        <v>63</v>
      </c>
      <c r="C119" s="249" t="s">
        <v>162</v>
      </c>
      <c r="D119" s="250">
        <v>45379</v>
      </c>
      <c r="E119" s="249">
        <v>1774.55</v>
      </c>
      <c r="F119" s="249">
        <v>1768.8500000000001</v>
      </c>
      <c r="G119" s="251">
        <v>1760.7000000000003</v>
      </c>
      <c r="H119" s="251">
        <v>1746.8500000000001</v>
      </c>
      <c r="I119" s="251">
        <v>1738.7000000000003</v>
      </c>
      <c r="J119" s="251">
        <v>1782.7000000000003</v>
      </c>
      <c r="K119" s="251">
        <v>1790.8500000000004</v>
      </c>
      <c r="L119" s="251">
        <v>1804.7000000000003</v>
      </c>
      <c r="M119" s="252">
        <v>1777</v>
      </c>
      <c r="N119" s="252">
        <v>1755</v>
      </c>
      <c r="O119" s="252">
        <v>34385600</v>
      </c>
      <c r="P119" s="253">
        <v>-5.2995764967253712E-3</v>
      </c>
    </row>
    <row r="120" spans="1:16" ht="12.75" customHeight="1">
      <c r="A120" s="245">
        <v>110</v>
      </c>
      <c r="B120" s="257" t="s">
        <v>68</v>
      </c>
      <c r="C120" s="249" t="s">
        <v>163</v>
      </c>
      <c r="D120" s="250">
        <v>45379</v>
      </c>
      <c r="E120" s="249">
        <v>158.9</v>
      </c>
      <c r="F120" s="249">
        <v>158.88333333333333</v>
      </c>
      <c r="G120" s="251">
        <v>156.86666666666665</v>
      </c>
      <c r="H120" s="251">
        <v>154.83333333333331</v>
      </c>
      <c r="I120" s="251">
        <v>152.81666666666663</v>
      </c>
      <c r="J120" s="251">
        <v>160.91666666666666</v>
      </c>
      <c r="K120" s="251">
        <v>162.93333333333331</v>
      </c>
      <c r="L120" s="251">
        <v>164.96666666666667</v>
      </c>
      <c r="M120" s="252">
        <v>160.9</v>
      </c>
      <c r="N120" s="252">
        <v>156.85</v>
      </c>
      <c r="O120" s="252">
        <v>52691758</v>
      </c>
      <c r="P120" s="253">
        <v>-1.0805830122298542E-2</v>
      </c>
    </row>
    <row r="121" spans="1:16" ht="12.75" customHeight="1">
      <c r="A121" s="245">
        <v>111</v>
      </c>
      <c r="B121" s="257" t="s">
        <v>45</v>
      </c>
      <c r="C121" s="249" t="s">
        <v>164</v>
      </c>
      <c r="D121" s="250">
        <v>45379</v>
      </c>
      <c r="E121" s="249">
        <v>2272.3000000000002</v>
      </c>
      <c r="F121" s="249">
        <v>2268.5833333333335</v>
      </c>
      <c r="G121" s="251">
        <v>2250.7166666666672</v>
      </c>
      <c r="H121" s="251">
        <v>2229.1333333333337</v>
      </c>
      <c r="I121" s="251">
        <v>2211.2666666666673</v>
      </c>
      <c r="J121" s="251">
        <v>2290.166666666667</v>
      </c>
      <c r="K121" s="251">
        <v>2308.0333333333328</v>
      </c>
      <c r="L121" s="251">
        <v>2329.6166666666668</v>
      </c>
      <c r="M121" s="252">
        <v>2286.4499999999998</v>
      </c>
      <c r="N121" s="252">
        <v>2247</v>
      </c>
      <c r="O121" s="252">
        <v>2286600</v>
      </c>
      <c r="P121" s="253">
        <v>-5.644961624164397E-2</v>
      </c>
    </row>
    <row r="122" spans="1:16" ht="12.75" customHeight="1">
      <c r="A122" s="245">
        <v>112</v>
      </c>
      <c r="B122" s="257" t="s">
        <v>43</v>
      </c>
      <c r="C122" s="249" t="s">
        <v>165</v>
      </c>
      <c r="D122" s="250">
        <v>45379</v>
      </c>
      <c r="E122" s="249">
        <v>393.2</v>
      </c>
      <c r="F122" s="249">
        <v>395.06666666666666</v>
      </c>
      <c r="G122" s="251">
        <v>389.63333333333333</v>
      </c>
      <c r="H122" s="251">
        <v>386.06666666666666</v>
      </c>
      <c r="I122" s="251">
        <v>380.63333333333333</v>
      </c>
      <c r="J122" s="251">
        <v>398.63333333333333</v>
      </c>
      <c r="K122" s="251">
        <v>404.06666666666661</v>
      </c>
      <c r="L122" s="251">
        <v>407.63333333333333</v>
      </c>
      <c r="M122" s="252">
        <v>400.5</v>
      </c>
      <c r="N122" s="252">
        <v>391.5</v>
      </c>
      <c r="O122" s="252">
        <v>11459700</v>
      </c>
      <c r="P122" s="253">
        <v>-5.018450184501845E-3</v>
      </c>
    </row>
    <row r="123" spans="1:16" ht="12.75" customHeight="1">
      <c r="A123" s="245">
        <v>113</v>
      </c>
      <c r="B123" s="257" t="s">
        <v>68</v>
      </c>
      <c r="C123" s="249" t="s">
        <v>166</v>
      </c>
      <c r="D123" s="250">
        <v>45379</v>
      </c>
      <c r="E123" s="249">
        <v>590.9</v>
      </c>
      <c r="F123" s="249">
        <v>592.55000000000007</v>
      </c>
      <c r="G123" s="251">
        <v>587.85000000000014</v>
      </c>
      <c r="H123" s="251">
        <v>584.80000000000007</v>
      </c>
      <c r="I123" s="251">
        <v>580.10000000000014</v>
      </c>
      <c r="J123" s="251">
        <v>595.60000000000014</v>
      </c>
      <c r="K123" s="251">
        <v>600.30000000000018</v>
      </c>
      <c r="L123" s="251">
        <v>603.35000000000014</v>
      </c>
      <c r="M123" s="252">
        <v>597.25</v>
      </c>
      <c r="N123" s="252">
        <v>589.5</v>
      </c>
      <c r="O123" s="252">
        <v>17712000</v>
      </c>
      <c r="P123" s="253">
        <v>-3.4882412512658939E-3</v>
      </c>
    </row>
    <row r="124" spans="1:16" ht="12.75" customHeight="1">
      <c r="A124" s="245">
        <v>114</v>
      </c>
      <c r="B124" s="257" t="s">
        <v>41</v>
      </c>
      <c r="C124" s="254" t="s">
        <v>167</v>
      </c>
      <c r="D124" s="250">
        <v>45379</v>
      </c>
      <c r="E124" s="249">
        <v>3704.6</v>
      </c>
      <c r="F124" s="249">
        <v>3701</v>
      </c>
      <c r="G124" s="251">
        <v>3674.9</v>
      </c>
      <c r="H124" s="251">
        <v>3645.2000000000003</v>
      </c>
      <c r="I124" s="251">
        <v>3619.1000000000004</v>
      </c>
      <c r="J124" s="251">
        <v>3730.7</v>
      </c>
      <c r="K124" s="251">
        <v>3756.8</v>
      </c>
      <c r="L124" s="251">
        <v>3786.4999999999995</v>
      </c>
      <c r="M124" s="252">
        <v>3727.1</v>
      </c>
      <c r="N124" s="252">
        <v>3671.3</v>
      </c>
      <c r="O124" s="252">
        <v>15409500</v>
      </c>
      <c r="P124" s="253">
        <v>-3.3129411764705879E-2</v>
      </c>
    </row>
    <row r="125" spans="1:16" ht="12.75" customHeight="1">
      <c r="A125" s="245">
        <v>115</v>
      </c>
      <c r="B125" s="257" t="s">
        <v>87</v>
      </c>
      <c r="C125" s="249" t="s">
        <v>168</v>
      </c>
      <c r="D125" s="250">
        <v>45379</v>
      </c>
      <c r="E125" s="249">
        <v>4939.6000000000004</v>
      </c>
      <c r="F125" s="249">
        <v>4961.416666666667</v>
      </c>
      <c r="G125" s="251">
        <v>4908.1833333333343</v>
      </c>
      <c r="H125" s="251">
        <v>4876.7666666666673</v>
      </c>
      <c r="I125" s="251">
        <v>4823.5333333333347</v>
      </c>
      <c r="J125" s="251">
        <v>4992.8333333333339</v>
      </c>
      <c r="K125" s="251">
        <v>5046.0666666666657</v>
      </c>
      <c r="L125" s="251">
        <v>5077.4833333333336</v>
      </c>
      <c r="M125" s="252">
        <v>5014.6499999999996</v>
      </c>
      <c r="N125" s="252">
        <v>4930</v>
      </c>
      <c r="O125" s="252">
        <v>3234450</v>
      </c>
      <c r="P125" s="253">
        <v>6.3683898973954225E-2</v>
      </c>
    </row>
    <row r="126" spans="1:16" ht="12.75" customHeight="1">
      <c r="A126" s="245">
        <v>116</v>
      </c>
      <c r="B126" s="257" t="s">
        <v>87</v>
      </c>
      <c r="C126" s="249" t="s">
        <v>169</v>
      </c>
      <c r="D126" s="250">
        <v>45379</v>
      </c>
      <c r="E126" s="249">
        <v>5448.35</v>
      </c>
      <c r="F126" s="249">
        <v>5442.6166666666668</v>
      </c>
      <c r="G126" s="251">
        <v>5410.3833333333332</v>
      </c>
      <c r="H126" s="251">
        <v>5372.4166666666661</v>
      </c>
      <c r="I126" s="251">
        <v>5340.1833333333325</v>
      </c>
      <c r="J126" s="251">
        <v>5480.5833333333339</v>
      </c>
      <c r="K126" s="251">
        <v>5512.8166666666675</v>
      </c>
      <c r="L126" s="251">
        <v>5550.7833333333347</v>
      </c>
      <c r="M126" s="252">
        <v>5474.85</v>
      </c>
      <c r="N126" s="252">
        <v>5404.65</v>
      </c>
      <c r="O126" s="252">
        <v>684000</v>
      </c>
      <c r="P126" s="253">
        <v>-2.0338012030936693E-2</v>
      </c>
    </row>
    <row r="127" spans="1:16" ht="12.75" customHeight="1">
      <c r="A127" s="245">
        <v>117</v>
      </c>
      <c r="B127" s="257" t="s">
        <v>43</v>
      </c>
      <c r="C127" s="249" t="s">
        <v>170</v>
      </c>
      <c r="D127" s="250">
        <v>45379</v>
      </c>
      <c r="E127" s="249">
        <v>1591.45</v>
      </c>
      <c r="F127" s="249">
        <v>1600.0333333333335</v>
      </c>
      <c r="G127" s="251">
        <v>1578.116666666667</v>
      </c>
      <c r="H127" s="251">
        <v>1564.7833333333335</v>
      </c>
      <c r="I127" s="251">
        <v>1542.866666666667</v>
      </c>
      <c r="J127" s="251">
        <v>1613.366666666667</v>
      </c>
      <c r="K127" s="251">
        <v>1635.2833333333335</v>
      </c>
      <c r="L127" s="251">
        <v>1648.616666666667</v>
      </c>
      <c r="M127" s="252">
        <v>1621.95</v>
      </c>
      <c r="N127" s="252">
        <v>1586.7</v>
      </c>
      <c r="O127" s="252">
        <v>6512700</v>
      </c>
      <c r="P127" s="253">
        <v>-1.4533762057877814E-2</v>
      </c>
    </row>
    <row r="128" spans="1:16" ht="12.75" customHeight="1">
      <c r="A128" s="245">
        <v>118</v>
      </c>
      <c r="B128" s="257" t="s">
        <v>56</v>
      </c>
      <c r="C128" s="249" t="s">
        <v>171</v>
      </c>
      <c r="D128" s="250">
        <v>45379</v>
      </c>
      <c r="E128" s="249">
        <v>1879.7</v>
      </c>
      <c r="F128" s="249">
        <v>1875.5833333333333</v>
      </c>
      <c r="G128" s="251">
        <v>1861.5666666666666</v>
      </c>
      <c r="H128" s="251">
        <v>1843.4333333333334</v>
      </c>
      <c r="I128" s="251">
        <v>1829.4166666666667</v>
      </c>
      <c r="J128" s="251">
        <v>1893.7166666666665</v>
      </c>
      <c r="K128" s="251">
        <v>1907.7333333333333</v>
      </c>
      <c r="L128" s="251">
        <v>1925.8666666666663</v>
      </c>
      <c r="M128" s="252">
        <v>1889.6</v>
      </c>
      <c r="N128" s="252">
        <v>1857.45</v>
      </c>
      <c r="O128" s="252">
        <v>14468300</v>
      </c>
      <c r="P128" s="253">
        <v>-5.0421519307192242E-2</v>
      </c>
    </row>
    <row r="129" spans="1:16" ht="12.75" customHeight="1">
      <c r="A129" s="245">
        <v>119</v>
      </c>
      <c r="B129" s="257" t="s">
        <v>68</v>
      </c>
      <c r="C129" s="249" t="s">
        <v>172</v>
      </c>
      <c r="D129" s="250">
        <v>45379</v>
      </c>
      <c r="E129" s="249">
        <v>275.3</v>
      </c>
      <c r="F129" s="249">
        <v>275.90000000000003</v>
      </c>
      <c r="G129" s="251">
        <v>272.60000000000008</v>
      </c>
      <c r="H129" s="251">
        <v>269.90000000000003</v>
      </c>
      <c r="I129" s="251">
        <v>266.60000000000008</v>
      </c>
      <c r="J129" s="251">
        <v>278.60000000000008</v>
      </c>
      <c r="K129" s="251">
        <v>281.90000000000003</v>
      </c>
      <c r="L129" s="251">
        <v>284.60000000000008</v>
      </c>
      <c r="M129" s="252">
        <v>279.2</v>
      </c>
      <c r="N129" s="252">
        <v>273.2</v>
      </c>
      <c r="O129" s="252">
        <v>22530000</v>
      </c>
      <c r="P129" s="253">
        <v>-5.8503969912244047E-2</v>
      </c>
    </row>
    <row r="130" spans="1:16" ht="12.75" customHeight="1">
      <c r="A130" s="245">
        <v>120</v>
      </c>
      <c r="B130" s="257" t="s">
        <v>68</v>
      </c>
      <c r="C130" s="249" t="s">
        <v>173</v>
      </c>
      <c r="D130" s="250">
        <v>45379</v>
      </c>
      <c r="E130" s="249">
        <v>174.75</v>
      </c>
      <c r="F130" s="249">
        <v>175.06666666666669</v>
      </c>
      <c r="G130" s="251">
        <v>173.58333333333337</v>
      </c>
      <c r="H130" s="251">
        <v>172.41666666666669</v>
      </c>
      <c r="I130" s="251">
        <v>170.93333333333337</v>
      </c>
      <c r="J130" s="251">
        <v>176.23333333333338</v>
      </c>
      <c r="K130" s="251">
        <v>177.71666666666667</v>
      </c>
      <c r="L130" s="251">
        <v>178.88333333333338</v>
      </c>
      <c r="M130" s="252">
        <v>176.55</v>
      </c>
      <c r="N130" s="252">
        <v>173.9</v>
      </c>
      <c r="O130" s="252">
        <v>55854000</v>
      </c>
      <c r="P130" s="253">
        <v>-2.9402564904598062E-2</v>
      </c>
    </row>
    <row r="131" spans="1:16" ht="12.75" customHeight="1">
      <c r="A131" s="245">
        <v>121</v>
      </c>
      <c r="B131" s="257" t="s">
        <v>59</v>
      </c>
      <c r="C131" s="249" t="s">
        <v>174</v>
      </c>
      <c r="D131" s="250">
        <v>45379</v>
      </c>
      <c r="E131" s="249">
        <v>494.15</v>
      </c>
      <c r="F131" s="249">
        <v>495.06666666666661</v>
      </c>
      <c r="G131" s="251">
        <v>491.98333333333323</v>
      </c>
      <c r="H131" s="251">
        <v>489.81666666666661</v>
      </c>
      <c r="I131" s="251">
        <v>486.73333333333323</v>
      </c>
      <c r="J131" s="251">
        <v>497.23333333333323</v>
      </c>
      <c r="K131" s="251">
        <v>500.31666666666661</v>
      </c>
      <c r="L131" s="251">
        <v>502.48333333333323</v>
      </c>
      <c r="M131" s="252">
        <v>498.15</v>
      </c>
      <c r="N131" s="252">
        <v>492.9</v>
      </c>
      <c r="O131" s="252">
        <v>14018400</v>
      </c>
      <c r="P131" s="253">
        <v>-9.5803306485799065E-3</v>
      </c>
    </row>
    <row r="132" spans="1:16" ht="12.75" customHeight="1">
      <c r="A132" s="245">
        <v>122</v>
      </c>
      <c r="B132" s="257" t="s">
        <v>56</v>
      </c>
      <c r="C132" s="249" t="s">
        <v>175</v>
      </c>
      <c r="D132" s="250">
        <v>45379</v>
      </c>
      <c r="E132" s="249">
        <v>12478.4</v>
      </c>
      <c r="F132" s="249">
        <v>12487.683333333334</v>
      </c>
      <c r="G132" s="251">
        <v>12294.216666666669</v>
      </c>
      <c r="H132" s="251">
        <v>12110.033333333335</v>
      </c>
      <c r="I132" s="251">
        <v>11916.566666666669</v>
      </c>
      <c r="J132" s="251">
        <v>12671.866666666669</v>
      </c>
      <c r="K132" s="251">
        <v>12865.333333333336</v>
      </c>
      <c r="L132" s="251">
        <v>13049.516666666668</v>
      </c>
      <c r="M132" s="252">
        <v>12681.15</v>
      </c>
      <c r="N132" s="252">
        <v>12303.5</v>
      </c>
      <c r="O132" s="252">
        <v>3010200</v>
      </c>
      <c r="P132" s="253">
        <v>-2.1900181959968807E-2</v>
      </c>
    </row>
    <row r="133" spans="1:16" ht="12.75" customHeight="1">
      <c r="A133" s="245">
        <v>123</v>
      </c>
      <c r="B133" s="257" t="s">
        <v>59</v>
      </c>
      <c r="C133" s="249" t="s">
        <v>176</v>
      </c>
      <c r="D133" s="250">
        <v>45379</v>
      </c>
      <c r="E133" s="249">
        <v>1137.55</v>
      </c>
      <c r="F133" s="249">
        <v>1135.0333333333333</v>
      </c>
      <c r="G133" s="251">
        <v>1127.8666666666666</v>
      </c>
      <c r="H133" s="251">
        <v>1118.1833333333332</v>
      </c>
      <c r="I133" s="251">
        <v>1111.0166666666664</v>
      </c>
      <c r="J133" s="251">
        <v>1144.7166666666667</v>
      </c>
      <c r="K133" s="251">
        <v>1151.8833333333337</v>
      </c>
      <c r="L133" s="251">
        <v>1161.5666666666668</v>
      </c>
      <c r="M133" s="252">
        <v>1142.2</v>
      </c>
      <c r="N133" s="252">
        <v>1125.3499999999999</v>
      </c>
      <c r="O133" s="252">
        <v>6855100</v>
      </c>
      <c r="P133" s="253">
        <v>-1.0208206994137861E-2</v>
      </c>
    </row>
    <row r="134" spans="1:16" ht="12.75" customHeight="1">
      <c r="A134" s="245">
        <v>124</v>
      </c>
      <c r="B134" s="257" t="s">
        <v>45</v>
      </c>
      <c r="C134" s="249" t="s">
        <v>177</v>
      </c>
      <c r="D134" s="250">
        <v>45379</v>
      </c>
      <c r="E134" s="249">
        <v>3362.85</v>
      </c>
      <c r="F134" s="249">
        <v>3371.2166666666667</v>
      </c>
      <c r="G134" s="251">
        <v>3323.3333333333335</v>
      </c>
      <c r="H134" s="251">
        <v>3283.8166666666666</v>
      </c>
      <c r="I134" s="251">
        <v>3235.9333333333334</v>
      </c>
      <c r="J134" s="251">
        <v>3410.7333333333336</v>
      </c>
      <c r="K134" s="251">
        <v>3458.6166666666668</v>
      </c>
      <c r="L134" s="251">
        <v>3498.1333333333337</v>
      </c>
      <c r="M134" s="252">
        <v>3419.1</v>
      </c>
      <c r="N134" s="252">
        <v>3331.7</v>
      </c>
      <c r="O134" s="252">
        <v>3621200</v>
      </c>
      <c r="P134" s="253">
        <v>-3.8142796430089249E-2</v>
      </c>
    </row>
    <row r="135" spans="1:16" ht="12.75" customHeight="1">
      <c r="A135" s="245">
        <v>125</v>
      </c>
      <c r="B135" s="257" t="s">
        <v>43</v>
      </c>
      <c r="C135" s="249" t="s">
        <v>178</v>
      </c>
      <c r="D135" s="250">
        <v>45379</v>
      </c>
      <c r="E135" s="249">
        <v>1730.8</v>
      </c>
      <c r="F135" s="249">
        <v>1710.7833333333335</v>
      </c>
      <c r="G135" s="251">
        <v>1677.0166666666671</v>
      </c>
      <c r="H135" s="251">
        <v>1623.2333333333336</v>
      </c>
      <c r="I135" s="251">
        <v>1589.4666666666672</v>
      </c>
      <c r="J135" s="251">
        <v>1764.5666666666671</v>
      </c>
      <c r="K135" s="251">
        <v>1798.3333333333335</v>
      </c>
      <c r="L135" s="251">
        <v>1852.116666666667</v>
      </c>
      <c r="M135" s="252">
        <v>1744.55</v>
      </c>
      <c r="N135" s="252">
        <v>1657</v>
      </c>
      <c r="O135" s="252">
        <v>2167200</v>
      </c>
      <c r="P135" s="253">
        <v>6.2978222483814003E-2</v>
      </c>
    </row>
    <row r="136" spans="1:16" ht="12.75" customHeight="1">
      <c r="A136" s="245">
        <v>126</v>
      </c>
      <c r="B136" s="257" t="s">
        <v>68</v>
      </c>
      <c r="C136" s="256" t="s">
        <v>179</v>
      </c>
      <c r="D136" s="250">
        <v>45379</v>
      </c>
      <c r="E136" s="249">
        <v>1013.45</v>
      </c>
      <c r="F136" s="249">
        <v>1004.0166666666668</v>
      </c>
      <c r="G136" s="251">
        <v>986.38333333333355</v>
      </c>
      <c r="H136" s="251">
        <v>959.31666666666683</v>
      </c>
      <c r="I136" s="251">
        <v>941.68333333333362</v>
      </c>
      <c r="J136" s="251">
        <v>1031.0833333333335</v>
      </c>
      <c r="K136" s="251">
        <v>1048.7166666666667</v>
      </c>
      <c r="L136" s="251">
        <v>1075.7833333333333</v>
      </c>
      <c r="M136" s="252">
        <v>1021.65</v>
      </c>
      <c r="N136" s="252">
        <v>976.95</v>
      </c>
      <c r="O136" s="252">
        <v>8768000</v>
      </c>
      <c r="P136" s="253">
        <v>-2.6297085998578537E-2</v>
      </c>
    </row>
    <row r="137" spans="1:16" ht="12.75" customHeight="1">
      <c r="A137" s="245">
        <v>127</v>
      </c>
      <c r="B137" s="257" t="s">
        <v>84</v>
      </c>
      <c r="C137" s="256" t="s">
        <v>180</v>
      </c>
      <c r="D137" s="250">
        <v>45379</v>
      </c>
      <c r="E137" s="249">
        <v>1369.7</v>
      </c>
      <c r="F137" s="249">
        <v>1370.8666666666668</v>
      </c>
      <c r="G137" s="251">
        <v>1357.3333333333335</v>
      </c>
      <c r="H137" s="251">
        <v>1344.9666666666667</v>
      </c>
      <c r="I137" s="251">
        <v>1331.4333333333334</v>
      </c>
      <c r="J137" s="251">
        <v>1383.2333333333336</v>
      </c>
      <c r="K137" s="251">
        <v>1396.7666666666669</v>
      </c>
      <c r="L137" s="251">
        <v>1409.1333333333337</v>
      </c>
      <c r="M137" s="252">
        <v>1384.4</v>
      </c>
      <c r="N137" s="252">
        <v>1358.5</v>
      </c>
      <c r="O137" s="252">
        <v>2588000</v>
      </c>
      <c r="P137" s="253">
        <v>-2.472113355441664E-2</v>
      </c>
    </row>
    <row r="138" spans="1:16" ht="12.75" customHeight="1">
      <c r="A138" s="245">
        <v>128</v>
      </c>
      <c r="B138" s="257" t="s">
        <v>56</v>
      </c>
      <c r="C138" s="249" t="s">
        <v>181</v>
      </c>
      <c r="D138" s="250">
        <v>45379</v>
      </c>
      <c r="E138" s="249">
        <v>117.55</v>
      </c>
      <c r="F138" s="249">
        <v>117.53333333333335</v>
      </c>
      <c r="G138" s="251">
        <v>116.61666666666669</v>
      </c>
      <c r="H138" s="251">
        <v>115.68333333333334</v>
      </c>
      <c r="I138" s="251">
        <v>114.76666666666668</v>
      </c>
      <c r="J138" s="251">
        <v>118.4666666666667</v>
      </c>
      <c r="K138" s="251">
        <v>119.38333333333335</v>
      </c>
      <c r="L138" s="251">
        <v>120.31666666666671</v>
      </c>
      <c r="M138" s="252">
        <v>118.45</v>
      </c>
      <c r="N138" s="252">
        <v>116.6</v>
      </c>
      <c r="O138" s="252">
        <v>178799300</v>
      </c>
      <c r="P138" s="253">
        <v>-1.86286167261197E-3</v>
      </c>
    </row>
    <row r="139" spans="1:16" ht="12.75" customHeight="1">
      <c r="A139" s="245">
        <v>129</v>
      </c>
      <c r="B139" s="257" t="s">
        <v>87</v>
      </c>
      <c r="C139" s="249" t="s">
        <v>182</v>
      </c>
      <c r="D139" s="250">
        <v>45379</v>
      </c>
      <c r="E139" s="249">
        <v>2399.1</v>
      </c>
      <c r="F139" s="249">
        <v>2411.3666666666668</v>
      </c>
      <c r="G139" s="251">
        <v>2372.7333333333336</v>
      </c>
      <c r="H139" s="251">
        <v>2346.3666666666668</v>
      </c>
      <c r="I139" s="251">
        <v>2307.7333333333336</v>
      </c>
      <c r="J139" s="251">
        <v>2437.7333333333336</v>
      </c>
      <c r="K139" s="251">
        <v>2476.3666666666668</v>
      </c>
      <c r="L139" s="251">
        <v>2502.7333333333336</v>
      </c>
      <c r="M139" s="252">
        <v>2450</v>
      </c>
      <c r="N139" s="252">
        <v>2385</v>
      </c>
      <c r="O139" s="252">
        <v>2962575</v>
      </c>
      <c r="P139" s="253">
        <v>-3.3811659192825111E-2</v>
      </c>
    </row>
    <row r="140" spans="1:16" ht="12.75" customHeight="1">
      <c r="A140" s="245">
        <v>130</v>
      </c>
      <c r="B140" s="257" t="s">
        <v>56</v>
      </c>
      <c r="C140" s="254" t="s">
        <v>183</v>
      </c>
      <c r="D140" s="250">
        <v>45379</v>
      </c>
      <c r="E140" s="249">
        <v>132152.75</v>
      </c>
      <c r="F140" s="249">
        <v>132712.56666666668</v>
      </c>
      <c r="G140" s="251">
        <v>131296.98333333337</v>
      </c>
      <c r="H140" s="251">
        <v>130441.21666666667</v>
      </c>
      <c r="I140" s="251">
        <v>129025.63333333336</v>
      </c>
      <c r="J140" s="251">
        <v>133568.33333333337</v>
      </c>
      <c r="K140" s="251">
        <v>134983.91666666669</v>
      </c>
      <c r="L140" s="251">
        <v>135839.68333333338</v>
      </c>
      <c r="M140" s="252">
        <v>134128.15</v>
      </c>
      <c r="N140" s="252">
        <v>131856.79999999999</v>
      </c>
      <c r="O140" s="252">
        <v>48905</v>
      </c>
      <c r="P140" s="253">
        <v>-5.9338334295056742E-2</v>
      </c>
    </row>
    <row r="141" spans="1:16" ht="12.75" customHeight="1">
      <c r="A141" s="245">
        <v>131</v>
      </c>
      <c r="B141" s="257" t="s">
        <v>68</v>
      </c>
      <c r="C141" s="249" t="s">
        <v>184</v>
      </c>
      <c r="D141" s="250">
        <v>45379</v>
      </c>
      <c r="E141" s="249">
        <v>1480.75</v>
      </c>
      <c r="F141" s="249">
        <v>1470.6833333333334</v>
      </c>
      <c r="G141" s="251">
        <v>1449.5666666666668</v>
      </c>
      <c r="H141" s="251">
        <v>1418.3833333333334</v>
      </c>
      <c r="I141" s="251">
        <v>1397.2666666666669</v>
      </c>
      <c r="J141" s="251">
        <v>1501.8666666666668</v>
      </c>
      <c r="K141" s="251">
        <v>1522.9833333333336</v>
      </c>
      <c r="L141" s="251">
        <v>1554.1666666666667</v>
      </c>
      <c r="M141" s="252">
        <v>1491.8</v>
      </c>
      <c r="N141" s="252">
        <v>1439.5</v>
      </c>
      <c r="O141" s="252">
        <v>7010300</v>
      </c>
      <c r="P141" s="253">
        <v>4.5011068295482494E-2</v>
      </c>
    </row>
    <row r="142" spans="1:16" ht="12.75" customHeight="1">
      <c r="A142" s="245">
        <v>132</v>
      </c>
      <c r="B142" s="257" t="s">
        <v>132</v>
      </c>
      <c r="C142" s="249" t="s">
        <v>185</v>
      </c>
      <c r="D142" s="250">
        <v>45379</v>
      </c>
      <c r="E142" s="249">
        <v>151.9</v>
      </c>
      <c r="F142" s="249">
        <v>152.70000000000002</v>
      </c>
      <c r="G142" s="251">
        <v>150.50000000000003</v>
      </c>
      <c r="H142" s="251">
        <v>149.10000000000002</v>
      </c>
      <c r="I142" s="251">
        <v>146.90000000000003</v>
      </c>
      <c r="J142" s="251">
        <v>154.10000000000002</v>
      </c>
      <c r="K142" s="251">
        <v>156.30000000000001</v>
      </c>
      <c r="L142" s="251">
        <v>157.70000000000002</v>
      </c>
      <c r="M142" s="252">
        <v>154.9</v>
      </c>
      <c r="N142" s="252">
        <v>151.30000000000001</v>
      </c>
      <c r="O142" s="252">
        <v>89160000</v>
      </c>
      <c r="P142" s="253">
        <v>-1.6056944214534019E-2</v>
      </c>
    </row>
    <row r="143" spans="1:16" ht="12.75" customHeight="1">
      <c r="A143" s="245">
        <v>133</v>
      </c>
      <c r="B143" s="257" t="s">
        <v>45</v>
      </c>
      <c r="C143" s="249" t="s">
        <v>186</v>
      </c>
      <c r="D143" s="250">
        <v>45379</v>
      </c>
      <c r="E143" s="249">
        <v>5477.75</v>
      </c>
      <c r="F143" s="249">
        <v>5428.2666666666664</v>
      </c>
      <c r="G143" s="251">
        <v>5301.6333333333332</v>
      </c>
      <c r="H143" s="251">
        <v>5125.5166666666664</v>
      </c>
      <c r="I143" s="251">
        <v>4998.8833333333332</v>
      </c>
      <c r="J143" s="251">
        <v>5604.3833333333332</v>
      </c>
      <c r="K143" s="251">
        <v>5731.0166666666664</v>
      </c>
      <c r="L143" s="251">
        <v>5907.1333333333332</v>
      </c>
      <c r="M143" s="252">
        <v>5554.9</v>
      </c>
      <c r="N143" s="252">
        <v>5252.15</v>
      </c>
      <c r="O143" s="252">
        <v>1320300</v>
      </c>
      <c r="P143" s="253">
        <v>-1.0566546762589928E-2</v>
      </c>
    </row>
    <row r="144" spans="1:16" ht="12.75" customHeight="1">
      <c r="A144" s="245">
        <v>134</v>
      </c>
      <c r="B144" s="257" t="s">
        <v>39</v>
      </c>
      <c r="C144" s="249" t="s">
        <v>187</v>
      </c>
      <c r="D144" s="250">
        <v>45379</v>
      </c>
      <c r="E144" s="249">
        <v>3137</v>
      </c>
      <c r="F144" s="249">
        <v>3141.5333333333333</v>
      </c>
      <c r="G144" s="251">
        <v>3094.2666666666664</v>
      </c>
      <c r="H144" s="251">
        <v>3051.5333333333333</v>
      </c>
      <c r="I144" s="251">
        <v>3004.2666666666664</v>
      </c>
      <c r="J144" s="251">
        <v>3184.2666666666664</v>
      </c>
      <c r="K144" s="251">
        <v>3231.5333333333338</v>
      </c>
      <c r="L144" s="251">
        <v>3274.2666666666664</v>
      </c>
      <c r="M144" s="252">
        <v>3188.8</v>
      </c>
      <c r="N144" s="252">
        <v>3098.8</v>
      </c>
      <c r="O144" s="252">
        <v>1677000</v>
      </c>
      <c r="P144" s="253">
        <v>1.0393131495707185E-2</v>
      </c>
    </row>
    <row r="145" spans="1:16" ht="12.75" customHeight="1">
      <c r="A145" s="245">
        <v>135</v>
      </c>
      <c r="B145" s="257" t="s">
        <v>59</v>
      </c>
      <c r="C145" s="249" t="s">
        <v>188</v>
      </c>
      <c r="D145" s="250">
        <v>45379</v>
      </c>
      <c r="E145" s="249">
        <v>2565</v>
      </c>
      <c r="F145" s="249">
        <v>2572.1666666666665</v>
      </c>
      <c r="G145" s="251">
        <v>2544.333333333333</v>
      </c>
      <c r="H145" s="251">
        <v>2523.6666666666665</v>
      </c>
      <c r="I145" s="251">
        <v>2495.833333333333</v>
      </c>
      <c r="J145" s="251">
        <v>2592.833333333333</v>
      </c>
      <c r="K145" s="251">
        <v>2620.6666666666661</v>
      </c>
      <c r="L145" s="251">
        <v>2641.333333333333</v>
      </c>
      <c r="M145" s="252">
        <v>2600</v>
      </c>
      <c r="N145" s="252">
        <v>2551.5</v>
      </c>
      <c r="O145" s="252">
        <v>5453200</v>
      </c>
      <c r="P145" s="253">
        <v>1.0076313254797362E-2</v>
      </c>
    </row>
    <row r="146" spans="1:16" ht="12.75" customHeight="1">
      <c r="A146" s="245">
        <v>136</v>
      </c>
      <c r="B146" s="257" t="s">
        <v>132</v>
      </c>
      <c r="C146" s="249" t="s">
        <v>189</v>
      </c>
      <c r="D146" s="250">
        <v>45379</v>
      </c>
      <c r="E146" s="249">
        <v>199.75</v>
      </c>
      <c r="F146" s="249">
        <v>201.51666666666665</v>
      </c>
      <c r="G146" s="251">
        <v>197.3833333333333</v>
      </c>
      <c r="H146" s="251">
        <v>195.01666666666665</v>
      </c>
      <c r="I146" s="251">
        <v>190.8833333333333</v>
      </c>
      <c r="J146" s="251">
        <v>203.8833333333333</v>
      </c>
      <c r="K146" s="251">
        <v>208.01666666666662</v>
      </c>
      <c r="L146" s="251">
        <v>210.3833333333333</v>
      </c>
      <c r="M146" s="252">
        <v>205.65</v>
      </c>
      <c r="N146" s="252">
        <v>199.15</v>
      </c>
      <c r="O146" s="252">
        <v>88551000</v>
      </c>
      <c r="P146" s="253">
        <v>-1.5755514430050518E-2</v>
      </c>
    </row>
    <row r="147" spans="1:16" ht="12.75" customHeight="1">
      <c r="A147" s="245">
        <v>137</v>
      </c>
      <c r="B147" s="257" t="s">
        <v>190</v>
      </c>
      <c r="C147" s="249" t="s">
        <v>191</v>
      </c>
      <c r="D147" s="250">
        <v>45379</v>
      </c>
      <c r="E147" s="249">
        <v>331.05</v>
      </c>
      <c r="F147" s="249">
        <v>330.5</v>
      </c>
      <c r="G147" s="251">
        <v>327.55</v>
      </c>
      <c r="H147" s="251">
        <v>324.05</v>
      </c>
      <c r="I147" s="251">
        <v>321.10000000000002</v>
      </c>
      <c r="J147" s="251">
        <v>334</v>
      </c>
      <c r="K147" s="251">
        <v>336.95000000000005</v>
      </c>
      <c r="L147" s="251">
        <v>340.45</v>
      </c>
      <c r="M147" s="252">
        <v>333.45</v>
      </c>
      <c r="N147" s="252">
        <v>327</v>
      </c>
      <c r="O147" s="252">
        <v>106755000</v>
      </c>
      <c r="P147" s="253">
        <v>-4.8402192806524934E-2</v>
      </c>
    </row>
    <row r="148" spans="1:16" ht="12.75" customHeight="1">
      <c r="A148" s="245">
        <v>138</v>
      </c>
      <c r="B148" s="257" t="s">
        <v>108</v>
      </c>
      <c r="C148" s="249" t="s">
        <v>192</v>
      </c>
      <c r="D148" s="250">
        <v>45379</v>
      </c>
      <c r="E148" s="249">
        <v>1517.15</v>
      </c>
      <c r="F148" s="249">
        <v>1511.1499999999999</v>
      </c>
      <c r="G148" s="251">
        <v>1489.9999999999998</v>
      </c>
      <c r="H148" s="251">
        <v>1462.85</v>
      </c>
      <c r="I148" s="251">
        <v>1441.6999999999998</v>
      </c>
      <c r="J148" s="251">
        <v>1538.2999999999997</v>
      </c>
      <c r="K148" s="251">
        <v>1559.4499999999998</v>
      </c>
      <c r="L148" s="251">
        <v>1586.5999999999997</v>
      </c>
      <c r="M148" s="252">
        <v>1532.3</v>
      </c>
      <c r="N148" s="252">
        <v>1484</v>
      </c>
      <c r="O148" s="252">
        <v>5625200</v>
      </c>
      <c r="P148" s="253">
        <v>-8.6921940688558116E-2</v>
      </c>
    </row>
    <row r="149" spans="1:16" ht="12.75" customHeight="1">
      <c r="A149" s="245">
        <v>139</v>
      </c>
      <c r="B149" s="257" t="s">
        <v>87</v>
      </c>
      <c r="C149" s="249" t="s">
        <v>193</v>
      </c>
      <c r="D149" s="250">
        <v>45379</v>
      </c>
      <c r="E149" s="249">
        <v>8817.7000000000007</v>
      </c>
      <c r="F149" s="249">
        <v>8814.9</v>
      </c>
      <c r="G149" s="251">
        <v>8734.5999999999985</v>
      </c>
      <c r="H149" s="251">
        <v>8651.4999999999982</v>
      </c>
      <c r="I149" s="251">
        <v>8571.1999999999971</v>
      </c>
      <c r="J149" s="251">
        <v>8898</v>
      </c>
      <c r="K149" s="251">
        <v>8978.2999999999993</v>
      </c>
      <c r="L149" s="251">
        <v>9061.4000000000015</v>
      </c>
      <c r="M149" s="252">
        <v>8895.2000000000007</v>
      </c>
      <c r="N149" s="252">
        <v>8731.7999999999993</v>
      </c>
      <c r="O149" s="252">
        <v>1421800</v>
      </c>
      <c r="P149" s="253">
        <v>-4.6027911969940959E-2</v>
      </c>
    </row>
    <row r="150" spans="1:16" ht="12.75" customHeight="1">
      <c r="A150" s="245">
        <v>140</v>
      </c>
      <c r="B150" s="257" t="s">
        <v>84</v>
      </c>
      <c r="C150" s="254" t="s">
        <v>194</v>
      </c>
      <c r="D150" s="250">
        <v>45379</v>
      </c>
      <c r="E150" s="249">
        <v>262.39999999999998</v>
      </c>
      <c r="F150" s="249">
        <v>263.64999999999998</v>
      </c>
      <c r="G150" s="251">
        <v>259.14999999999998</v>
      </c>
      <c r="H150" s="251">
        <v>255.89999999999998</v>
      </c>
      <c r="I150" s="251">
        <v>251.39999999999998</v>
      </c>
      <c r="J150" s="251">
        <v>266.89999999999998</v>
      </c>
      <c r="K150" s="251">
        <v>271.39999999999998</v>
      </c>
      <c r="L150" s="251">
        <v>274.64999999999998</v>
      </c>
      <c r="M150" s="252">
        <v>268.14999999999998</v>
      </c>
      <c r="N150" s="252">
        <v>260.39999999999998</v>
      </c>
      <c r="O150" s="252">
        <v>98567700</v>
      </c>
      <c r="P150" s="253">
        <v>4.3744139589873214E-2</v>
      </c>
    </row>
    <row r="151" spans="1:16" ht="12.75" customHeight="1">
      <c r="A151" s="245">
        <v>141</v>
      </c>
      <c r="B151" s="257" t="s">
        <v>47</v>
      </c>
      <c r="C151" s="256" t="s">
        <v>195</v>
      </c>
      <c r="D151" s="250">
        <v>45379</v>
      </c>
      <c r="E151" s="249">
        <v>34409.4</v>
      </c>
      <c r="F151" s="249">
        <v>34519.449999999997</v>
      </c>
      <c r="G151" s="251">
        <v>34238.899999999994</v>
      </c>
      <c r="H151" s="251">
        <v>34068.399999999994</v>
      </c>
      <c r="I151" s="251">
        <v>33787.849999999991</v>
      </c>
      <c r="J151" s="251">
        <v>34689.949999999997</v>
      </c>
      <c r="K151" s="251">
        <v>34970.5</v>
      </c>
      <c r="L151" s="251">
        <v>35141</v>
      </c>
      <c r="M151" s="252">
        <v>34800</v>
      </c>
      <c r="N151" s="252">
        <v>34348.949999999997</v>
      </c>
      <c r="O151" s="252">
        <v>145740</v>
      </c>
      <c r="P151" s="253">
        <v>9.8742334476665632E-3</v>
      </c>
    </row>
    <row r="152" spans="1:16" ht="12.75" customHeight="1">
      <c r="A152" s="245">
        <v>142</v>
      </c>
      <c r="B152" s="257" t="s">
        <v>43</v>
      </c>
      <c r="C152" s="249" t="s">
        <v>196</v>
      </c>
      <c r="D152" s="250">
        <v>45379</v>
      </c>
      <c r="E152" s="249">
        <v>841.7</v>
      </c>
      <c r="F152" s="249">
        <v>848.61666666666667</v>
      </c>
      <c r="G152" s="251">
        <v>829.83333333333337</v>
      </c>
      <c r="H152" s="251">
        <v>817.9666666666667</v>
      </c>
      <c r="I152" s="251">
        <v>799.18333333333339</v>
      </c>
      <c r="J152" s="251">
        <v>860.48333333333335</v>
      </c>
      <c r="K152" s="251">
        <v>879.26666666666665</v>
      </c>
      <c r="L152" s="251">
        <v>891.13333333333333</v>
      </c>
      <c r="M152" s="252">
        <v>867.4</v>
      </c>
      <c r="N152" s="252">
        <v>836.75</v>
      </c>
      <c r="O152" s="252">
        <v>12337500</v>
      </c>
      <c r="P152" s="253">
        <v>5.1386935958072352E-2</v>
      </c>
    </row>
    <row r="153" spans="1:16" ht="12.75" customHeight="1">
      <c r="A153" s="245">
        <v>143</v>
      </c>
      <c r="B153" s="257" t="s">
        <v>87</v>
      </c>
      <c r="C153" s="249" t="s">
        <v>197</v>
      </c>
      <c r="D153" s="250">
        <v>45379</v>
      </c>
      <c r="E153" s="249">
        <v>8111.75</v>
      </c>
      <c r="F153" s="249">
        <v>8094.2666666666664</v>
      </c>
      <c r="G153" s="251">
        <v>8047.4833333333327</v>
      </c>
      <c r="H153" s="251">
        <v>7983.2166666666662</v>
      </c>
      <c r="I153" s="251">
        <v>7936.4333333333325</v>
      </c>
      <c r="J153" s="251">
        <v>8158.5333333333328</v>
      </c>
      <c r="K153" s="251">
        <v>8205.3166666666657</v>
      </c>
      <c r="L153" s="251">
        <v>8269.5833333333321</v>
      </c>
      <c r="M153" s="252">
        <v>8141.05</v>
      </c>
      <c r="N153" s="252">
        <v>8030</v>
      </c>
      <c r="O153" s="252">
        <v>1493000</v>
      </c>
      <c r="P153" s="253">
        <v>-6.1714429361488188E-2</v>
      </c>
    </row>
    <row r="154" spans="1:16" ht="12.75" customHeight="1">
      <c r="A154" s="245">
        <v>144</v>
      </c>
      <c r="B154" s="257" t="s">
        <v>84</v>
      </c>
      <c r="C154" s="249" t="s">
        <v>198</v>
      </c>
      <c r="D154" s="250">
        <v>45379</v>
      </c>
      <c r="E154" s="249">
        <v>263.45</v>
      </c>
      <c r="F154" s="249">
        <v>265.40000000000003</v>
      </c>
      <c r="G154" s="251">
        <v>261.05000000000007</v>
      </c>
      <c r="H154" s="251">
        <v>258.65000000000003</v>
      </c>
      <c r="I154" s="251">
        <v>254.30000000000007</v>
      </c>
      <c r="J154" s="251">
        <v>267.80000000000007</v>
      </c>
      <c r="K154" s="251">
        <v>272.15000000000009</v>
      </c>
      <c r="L154" s="251">
        <v>274.55000000000007</v>
      </c>
      <c r="M154" s="252">
        <v>269.75</v>
      </c>
      <c r="N154" s="252">
        <v>263</v>
      </c>
      <c r="O154" s="252">
        <v>37485000</v>
      </c>
      <c r="P154" s="253">
        <v>-1.8691588785046728E-2</v>
      </c>
    </row>
    <row r="155" spans="1:16" ht="12.75" customHeight="1">
      <c r="A155" s="245">
        <v>145</v>
      </c>
      <c r="B155" s="257" t="s">
        <v>68</v>
      </c>
      <c r="C155" s="254" t="s">
        <v>199</v>
      </c>
      <c r="D155" s="250">
        <v>45379</v>
      </c>
      <c r="E155" s="249">
        <v>384.5</v>
      </c>
      <c r="F155" s="249">
        <v>388.55</v>
      </c>
      <c r="G155" s="251">
        <v>376.90000000000003</v>
      </c>
      <c r="H155" s="251">
        <v>369.3</v>
      </c>
      <c r="I155" s="251">
        <v>357.65000000000003</v>
      </c>
      <c r="J155" s="251">
        <v>396.15000000000003</v>
      </c>
      <c r="K155" s="251">
        <v>407.8</v>
      </c>
      <c r="L155" s="251">
        <v>415.40000000000003</v>
      </c>
      <c r="M155" s="252">
        <v>400.2</v>
      </c>
      <c r="N155" s="252">
        <v>380.95</v>
      </c>
      <c r="O155" s="252">
        <v>92395500</v>
      </c>
      <c r="P155" s="253">
        <v>-8.4830339321357289E-3</v>
      </c>
    </row>
    <row r="156" spans="1:16" ht="12.75" customHeight="1">
      <c r="A156" s="245">
        <v>146</v>
      </c>
      <c r="B156" s="257" t="s">
        <v>59</v>
      </c>
      <c r="C156" s="249" t="s">
        <v>200</v>
      </c>
      <c r="D156" s="250">
        <v>45379</v>
      </c>
      <c r="E156" s="249">
        <v>2996.2</v>
      </c>
      <c r="F156" s="249">
        <v>3006.9833333333336</v>
      </c>
      <c r="G156" s="251">
        <v>2980.5166666666673</v>
      </c>
      <c r="H156" s="251">
        <v>2964.8333333333339</v>
      </c>
      <c r="I156" s="251">
        <v>2938.3666666666677</v>
      </c>
      <c r="J156" s="251">
        <v>3022.666666666667</v>
      </c>
      <c r="K156" s="251">
        <v>3049.1333333333332</v>
      </c>
      <c r="L156" s="251">
        <v>3064.8166666666666</v>
      </c>
      <c r="M156" s="252">
        <v>3033.45</v>
      </c>
      <c r="N156" s="252">
        <v>2991.3</v>
      </c>
      <c r="O156" s="252">
        <v>2060250</v>
      </c>
      <c r="P156" s="253">
        <v>-4.948096885813149E-2</v>
      </c>
    </row>
    <row r="157" spans="1:16" ht="12.75" customHeight="1">
      <c r="A157" s="245">
        <v>147</v>
      </c>
      <c r="B157" s="257" t="s">
        <v>39</v>
      </c>
      <c r="C157" s="249" t="s">
        <v>201</v>
      </c>
      <c r="D157" s="250">
        <v>45379</v>
      </c>
      <c r="E157" s="249">
        <v>3840.55</v>
      </c>
      <c r="F157" s="249">
        <v>3834.6833333333338</v>
      </c>
      <c r="G157" s="251">
        <v>3785.7166666666676</v>
      </c>
      <c r="H157" s="251">
        <v>3730.8833333333337</v>
      </c>
      <c r="I157" s="251">
        <v>3681.9166666666674</v>
      </c>
      <c r="J157" s="251">
        <v>3889.5166666666678</v>
      </c>
      <c r="K157" s="251">
        <v>3938.483333333334</v>
      </c>
      <c r="L157" s="251">
        <v>3993.316666666668</v>
      </c>
      <c r="M157" s="252">
        <v>3883.65</v>
      </c>
      <c r="N157" s="252">
        <v>3779.85</v>
      </c>
      <c r="O157" s="252">
        <v>1551500</v>
      </c>
      <c r="P157" s="253">
        <v>-5.7841202368301196E-2</v>
      </c>
    </row>
    <row r="158" spans="1:16" ht="12.75" customHeight="1">
      <c r="A158" s="245">
        <v>148</v>
      </c>
      <c r="B158" s="257" t="s">
        <v>63</v>
      </c>
      <c r="C158" s="249" t="s">
        <v>202</v>
      </c>
      <c r="D158" s="250">
        <v>45379</v>
      </c>
      <c r="E158" s="249">
        <v>123.05</v>
      </c>
      <c r="F158" s="249">
        <v>123.55</v>
      </c>
      <c r="G158" s="251">
        <v>122.1</v>
      </c>
      <c r="H158" s="251">
        <v>121.14999999999999</v>
      </c>
      <c r="I158" s="251">
        <v>119.69999999999999</v>
      </c>
      <c r="J158" s="251">
        <v>124.5</v>
      </c>
      <c r="K158" s="251">
        <v>125.95000000000002</v>
      </c>
      <c r="L158" s="251">
        <v>126.9</v>
      </c>
      <c r="M158" s="252">
        <v>125</v>
      </c>
      <c r="N158" s="252">
        <v>122.6</v>
      </c>
      <c r="O158" s="252">
        <v>232840000</v>
      </c>
      <c r="P158" s="253">
        <v>-4.2764283270612389E-3</v>
      </c>
    </row>
    <row r="159" spans="1:16" ht="12.75" customHeight="1">
      <c r="A159" s="245">
        <v>149</v>
      </c>
      <c r="B159" s="257" t="s">
        <v>45</v>
      </c>
      <c r="C159" s="249" t="s">
        <v>203</v>
      </c>
      <c r="D159" s="250">
        <v>45379</v>
      </c>
      <c r="E159" s="249">
        <v>5043.2</v>
      </c>
      <c r="F159" s="249">
        <v>5070.8999999999996</v>
      </c>
      <c r="G159" s="251">
        <v>5005.3999999999996</v>
      </c>
      <c r="H159" s="251">
        <v>4967.6000000000004</v>
      </c>
      <c r="I159" s="251">
        <v>4902.1000000000004</v>
      </c>
      <c r="J159" s="251">
        <v>5108.6999999999989</v>
      </c>
      <c r="K159" s="251">
        <v>5174.1999999999989</v>
      </c>
      <c r="L159" s="251">
        <v>5211.9999999999982</v>
      </c>
      <c r="M159" s="252">
        <v>5136.3999999999996</v>
      </c>
      <c r="N159" s="252">
        <v>5033.1000000000004</v>
      </c>
      <c r="O159" s="252">
        <v>1898500</v>
      </c>
      <c r="P159" s="253">
        <v>-2.646018152915235E-2</v>
      </c>
    </row>
    <row r="160" spans="1:16" ht="12.75" customHeight="1">
      <c r="A160" s="245">
        <v>150</v>
      </c>
      <c r="B160" s="257" t="s">
        <v>190</v>
      </c>
      <c r="C160" s="249" t="s">
        <v>204</v>
      </c>
      <c r="D160" s="250">
        <v>45379</v>
      </c>
      <c r="E160" s="249">
        <v>270.64999999999998</v>
      </c>
      <c r="F160" s="249">
        <v>271.06666666666666</v>
      </c>
      <c r="G160" s="251">
        <v>269.2833333333333</v>
      </c>
      <c r="H160" s="251">
        <v>267.91666666666663</v>
      </c>
      <c r="I160" s="251">
        <v>266.13333333333327</v>
      </c>
      <c r="J160" s="251">
        <v>272.43333333333334</v>
      </c>
      <c r="K160" s="251">
        <v>274.21666666666675</v>
      </c>
      <c r="L160" s="251">
        <v>275.58333333333337</v>
      </c>
      <c r="M160" s="252">
        <v>272.85000000000002</v>
      </c>
      <c r="N160" s="252">
        <v>269.7</v>
      </c>
      <c r="O160" s="252">
        <v>74754000</v>
      </c>
      <c r="P160" s="253">
        <v>0.13426558147156825</v>
      </c>
    </row>
    <row r="161" spans="1:16" ht="12.75" customHeight="1">
      <c r="A161" s="245">
        <v>151</v>
      </c>
      <c r="B161" s="257" t="s">
        <v>205</v>
      </c>
      <c r="C161" s="256" t="s">
        <v>206</v>
      </c>
      <c r="D161" s="250">
        <v>45379</v>
      </c>
      <c r="E161" s="249">
        <v>1330.4</v>
      </c>
      <c r="F161" s="249">
        <v>1326.1166666666668</v>
      </c>
      <c r="G161" s="251">
        <v>1317.9833333333336</v>
      </c>
      <c r="H161" s="251">
        <v>1305.5666666666668</v>
      </c>
      <c r="I161" s="251">
        <v>1297.4333333333336</v>
      </c>
      <c r="J161" s="251">
        <v>1338.5333333333335</v>
      </c>
      <c r="K161" s="251">
        <v>1346.6666666666667</v>
      </c>
      <c r="L161" s="251">
        <v>1359.0833333333335</v>
      </c>
      <c r="M161" s="252">
        <v>1334.25</v>
      </c>
      <c r="N161" s="252">
        <v>1313.7</v>
      </c>
      <c r="O161" s="252">
        <v>6004471</v>
      </c>
      <c r="P161" s="253">
        <v>-5.1680915343575239E-2</v>
      </c>
    </row>
    <row r="162" spans="1:16" ht="12.75" customHeight="1">
      <c r="A162" s="245">
        <v>152</v>
      </c>
      <c r="B162" s="257" t="s">
        <v>49</v>
      </c>
      <c r="C162" s="249" t="s">
        <v>208</v>
      </c>
      <c r="D162" s="250">
        <v>45379</v>
      </c>
      <c r="E162" s="249">
        <v>817.65</v>
      </c>
      <c r="F162" s="249">
        <v>815.56666666666661</v>
      </c>
      <c r="G162" s="251">
        <v>807.43333333333317</v>
      </c>
      <c r="H162" s="251">
        <v>797.21666666666658</v>
      </c>
      <c r="I162" s="251">
        <v>789.08333333333314</v>
      </c>
      <c r="J162" s="251">
        <v>825.78333333333319</v>
      </c>
      <c r="K162" s="251">
        <v>833.91666666666663</v>
      </c>
      <c r="L162" s="251">
        <v>844.13333333333321</v>
      </c>
      <c r="M162" s="252">
        <v>823.7</v>
      </c>
      <c r="N162" s="252">
        <v>805.35</v>
      </c>
      <c r="O162" s="252">
        <v>5066000</v>
      </c>
      <c r="P162" s="253">
        <v>-3.4817813765182185E-2</v>
      </c>
    </row>
    <row r="163" spans="1:16" ht="12.75" customHeight="1">
      <c r="A163" s="245">
        <v>153</v>
      </c>
      <c r="B163" s="257" t="s">
        <v>63</v>
      </c>
      <c r="C163" s="249" t="s">
        <v>209</v>
      </c>
      <c r="D163" s="250">
        <v>45379</v>
      </c>
      <c r="E163" s="249">
        <v>238.25</v>
      </c>
      <c r="F163" s="249">
        <v>239.36666666666667</v>
      </c>
      <c r="G163" s="251">
        <v>235.63333333333335</v>
      </c>
      <c r="H163" s="251">
        <v>233.01666666666668</v>
      </c>
      <c r="I163" s="251">
        <v>229.28333333333336</v>
      </c>
      <c r="J163" s="251">
        <v>241.98333333333335</v>
      </c>
      <c r="K163" s="251">
        <v>245.7166666666667</v>
      </c>
      <c r="L163" s="251">
        <v>248.33333333333334</v>
      </c>
      <c r="M163" s="252">
        <v>243.1</v>
      </c>
      <c r="N163" s="252">
        <v>236.75</v>
      </c>
      <c r="O163" s="252">
        <v>61427500</v>
      </c>
      <c r="P163" s="253">
        <v>-7.9938632968630137E-3</v>
      </c>
    </row>
    <row r="164" spans="1:16" ht="12.75" customHeight="1">
      <c r="A164" s="245">
        <v>154</v>
      </c>
      <c r="B164" s="257" t="s">
        <v>190</v>
      </c>
      <c r="C164" s="249" t="s">
        <v>210</v>
      </c>
      <c r="D164" s="250">
        <v>45379</v>
      </c>
      <c r="E164" s="249">
        <v>441.1</v>
      </c>
      <c r="F164" s="249">
        <v>447.0333333333333</v>
      </c>
      <c r="G164" s="251">
        <v>431.06666666666661</v>
      </c>
      <c r="H164" s="251">
        <v>421.0333333333333</v>
      </c>
      <c r="I164" s="251">
        <v>405.06666666666661</v>
      </c>
      <c r="J164" s="251">
        <v>457.06666666666661</v>
      </c>
      <c r="K164" s="251">
        <v>473.0333333333333</v>
      </c>
      <c r="L164" s="251">
        <v>483.06666666666661</v>
      </c>
      <c r="M164" s="252">
        <v>463</v>
      </c>
      <c r="N164" s="252">
        <v>437</v>
      </c>
      <c r="O164" s="252">
        <v>49676000</v>
      </c>
      <c r="P164" s="253">
        <v>2.5389093010774882E-2</v>
      </c>
    </row>
    <row r="165" spans="1:16" ht="12.75" customHeight="1">
      <c r="A165" s="245">
        <v>155</v>
      </c>
      <c r="B165" s="257" t="s">
        <v>84</v>
      </c>
      <c r="C165" s="249" t="s">
        <v>211</v>
      </c>
      <c r="D165" s="250">
        <v>45379</v>
      </c>
      <c r="E165" s="249">
        <v>2987</v>
      </c>
      <c r="F165" s="249">
        <v>2963.35</v>
      </c>
      <c r="G165" s="251">
        <v>2928.3999999999996</v>
      </c>
      <c r="H165" s="251">
        <v>2869.7999999999997</v>
      </c>
      <c r="I165" s="251">
        <v>2834.8499999999995</v>
      </c>
      <c r="J165" s="251">
        <v>3021.95</v>
      </c>
      <c r="K165" s="251">
        <v>3056.8999999999996</v>
      </c>
      <c r="L165" s="251">
        <v>3115.5</v>
      </c>
      <c r="M165" s="252">
        <v>2998.3</v>
      </c>
      <c r="N165" s="252">
        <v>2904.75</v>
      </c>
      <c r="O165" s="252">
        <v>42039750</v>
      </c>
      <c r="P165" s="253">
        <v>-1.01539874267147E-2</v>
      </c>
    </row>
    <row r="166" spans="1:16" ht="12.75" customHeight="1">
      <c r="A166" s="245">
        <v>156</v>
      </c>
      <c r="B166" s="257" t="s">
        <v>132</v>
      </c>
      <c r="C166" s="249" t="s">
        <v>212</v>
      </c>
      <c r="D166" s="250">
        <v>45379</v>
      </c>
      <c r="E166" s="249">
        <v>134.15</v>
      </c>
      <c r="F166" s="249">
        <v>133.71666666666667</v>
      </c>
      <c r="G166" s="251">
        <v>131.93333333333334</v>
      </c>
      <c r="H166" s="251">
        <v>129.71666666666667</v>
      </c>
      <c r="I166" s="251">
        <v>127.93333333333334</v>
      </c>
      <c r="J166" s="251">
        <v>135.93333333333334</v>
      </c>
      <c r="K166" s="251">
        <v>137.7166666666667</v>
      </c>
      <c r="L166" s="251">
        <v>139.93333333333334</v>
      </c>
      <c r="M166" s="252">
        <v>135.5</v>
      </c>
      <c r="N166" s="252">
        <v>131.5</v>
      </c>
      <c r="O166" s="252">
        <v>134696000</v>
      </c>
      <c r="P166" s="253">
        <v>-5.4950606196677146E-2</v>
      </c>
    </row>
    <row r="167" spans="1:16" ht="12.75" customHeight="1">
      <c r="A167" s="245">
        <v>157</v>
      </c>
      <c r="B167" s="257" t="s">
        <v>63</v>
      </c>
      <c r="C167" s="249" t="s">
        <v>213</v>
      </c>
      <c r="D167" s="250">
        <v>45379</v>
      </c>
      <c r="E167" s="249">
        <v>693.65</v>
      </c>
      <c r="F167" s="249">
        <v>696.08333333333337</v>
      </c>
      <c r="G167" s="251">
        <v>688.56666666666672</v>
      </c>
      <c r="H167" s="251">
        <v>683.48333333333335</v>
      </c>
      <c r="I167" s="251">
        <v>675.9666666666667</v>
      </c>
      <c r="J167" s="251">
        <v>701.16666666666674</v>
      </c>
      <c r="K167" s="251">
        <v>708.68333333333339</v>
      </c>
      <c r="L167" s="251">
        <v>713.76666666666677</v>
      </c>
      <c r="M167" s="252">
        <v>703.6</v>
      </c>
      <c r="N167" s="252">
        <v>691</v>
      </c>
      <c r="O167" s="252">
        <v>23590400</v>
      </c>
      <c r="P167" s="253">
        <v>4.9768600925596297E-2</v>
      </c>
    </row>
    <row r="168" spans="1:16" ht="12.75" customHeight="1">
      <c r="A168" s="245">
        <v>158</v>
      </c>
      <c r="B168" s="257" t="s">
        <v>68</v>
      </c>
      <c r="C168" s="249" t="s">
        <v>214</v>
      </c>
      <c r="D168" s="250">
        <v>45379</v>
      </c>
      <c r="E168" s="249">
        <v>1481.4</v>
      </c>
      <c r="F168" s="249">
        <v>1485.6666666666667</v>
      </c>
      <c r="G168" s="251">
        <v>1470.3333333333335</v>
      </c>
      <c r="H168" s="251">
        <v>1459.2666666666667</v>
      </c>
      <c r="I168" s="251">
        <v>1443.9333333333334</v>
      </c>
      <c r="J168" s="251">
        <v>1496.7333333333336</v>
      </c>
      <c r="K168" s="251">
        <v>1512.0666666666671</v>
      </c>
      <c r="L168" s="251">
        <v>1523.1333333333337</v>
      </c>
      <c r="M168" s="252">
        <v>1501</v>
      </c>
      <c r="N168" s="252">
        <v>1474.6</v>
      </c>
      <c r="O168" s="252">
        <v>8745750</v>
      </c>
      <c r="P168" s="253">
        <v>-3.8981374649744521E-2</v>
      </c>
    </row>
    <row r="169" spans="1:16" ht="12.75" customHeight="1">
      <c r="A169" s="245">
        <v>159</v>
      </c>
      <c r="B169" s="257" t="s">
        <v>63</v>
      </c>
      <c r="C169" s="254" t="s">
        <v>215</v>
      </c>
      <c r="D169" s="250">
        <v>45379</v>
      </c>
      <c r="E169" s="249">
        <v>734.8</v>
      </c>
      <c r="F169" s="249">
        <v>738.68333333333339</v>
      </c>
      <c r="G169" s="251">
        <v>727.61666666666679</v>
      </c>
      <c r="H169" s="251">
        <v>720.43333333333339</v>
      </c>
      <c r="I169" s="251">
        <v>709.36666666666679</v>
      </c>
      <c r="J169" s="251">
        <v>745.86666666666679</v>
      </c>
      <c r="K169" s="251">
        <v>756.93333333333339</v>
      </c>
      <c r="L169" s="251">
        <v>764.11666666666679</v>
      </c>
      <c r="M169" s="252">
        <v>749.75</v>
      </c>
      <c r="N169" s="252">
        <v>731.5</v>
      </c>
      <c r="O169" s="252">
        <v>102490500</v>
      </c>
      <c r="P169" s="253">
        <v>2.1483031843324861E-2</v>
      </c>
    </row>
    <row r="170" spans="1:16" ht="12.75" customHeight="1">
      <c r="A170" s="245">
        <v>160</v>
      </c>
      <c r="B170" s="257" t="s">
        <v>49</v>
      </c>
      <c r="C170" s="249" t="s">
        <v>216</v>
      </c>
      <c r="D170" s="250">
        <v>45379</v>
      </c>
      <c r="E170" s="249">
        <v>25931.7</v>
      </c>
      <c r="F170" s="249">
        <v>25999.283333333336</v>
      </c>
      <c r="G170" s="251">
        <v>25658.566666666673</v>
      </c>
      <c r="H170" s="251">
        <v>25385.433333333338</v>
      </c>
      <c r="I170" s="251">
        <v>25044.716666666674</v>
      </c>
      <c r="J170" s="251">
        <v>26272.416666666672</v>
      </c>
      <c r="K170" s="251">
        <v>26613.133333333339</v>
      </c>
      <c r="L170" s="251">
        <v>26886.26666666667</v>
      </c>
      <c r="M170" s="252">
        <v>26340</v>
      </c>
      <c r="N170" s="252">
        <v>25726.15</v>
      </c>
      <c r="O170" s="252">
        <v>265925</v>
      </c>
      <c r="P170" s="253">
        <v>-3.754976474846182E-2</v>
      </c>
    </row>
    <row r="171" spans="1:16" ht="12.75" customHeight="1">
      <c r="A171" s="245">
        <v>161</v>
      </c>
      <c r="B171" s="257" t="s">
        <v>41</v>
      </c>
      <c r="C171" s="249" t="s">
        <v>217</v>
      </c>
      <c r="D171" s="250">
        <v>45379</v>
      </c>
      <c r="E171" s="249">
        <v>5285.2</v>
      </c>
      <c r="F171" s="249">
        <v>5250.9666666666662</v>
      </c>
      <c r="G171" s="251">
        <v>5139.5833333333321</v>
      </c>
      <c r="H171" s="251">
        <v>4993.9666666666662</v>
      </c>
      <c r="I171" s="251">
        <v>4882.5833333333321</v>
      </c>
      <c r="J171" s="251">
        <v>5396.5833333333321</v>
      </c>
      <c r="K171" s="251">
        <v>5507.9666666666653</v>
      </c>
      <c r="L171" s="251">
        <v>5653.5833333333321</v>
      </c>
      <c r="M171" s="252">
        <v>5362.35</v>
      </c>
      <c r="N171" s="252">
        <v>5105.3500000000004</v>
      </c>
      <c r="O171" s="252">
        <v>1260900</v>
      </c>
      <c r="P171" s="253">
        <v>1.915615906886518E-2</v>
      </c>
    </row>
    <row r="172" spans="1:16" ht="12.75" customHeight="1">
      <c r="A172" s="245">
        <v>162</v>
      </c>
      <c r="B172" s="257" t="s">
        <v>47</v>
      </c>
      <c r="C172" s="249" t="s">
        <v>218</v>
      </c>
      <c r="D172" s="250">
        <v>45379</v>
      </c>
      <c r="E172" s="249">
        <v>2528.15</v>
      </c>
      <c r="F172" s="249">
        <v>2549.5</v>
      </c>
      <c r="G172" s="251">
        <v>2500.9</v>
      </c>
      <c r="H172" s="251">
        <v>2473.65</v>
      </c>
      <c r="I172" s="251">
        <v>2425.0500000000002</v>
      </c>
      <c r="J172" s="251">
        <v>2576.75</v>
      </c>
      <c r="K172" s="251">
        <v>2625.3500000000004</v>
      </c>
      <c r="L172" s="251">
        <v>2652.6</v>
      </c>
      <c r="M172" s="252">
        <v>2598.1</v>
      </c>
      <c r="N172" s="252">
        <v>2522.25</v>
      </c>
      <c r="O172" s="252">
        <v>4200000</v>
      </c>
      <c r="P172" s="253">
        <v>-1.521146575222017E-2</v>
      </c>
    </row>
    <row r="173" spans="1:16" ht="12.75" customHeight="1">
      <c r="A173" s="245">
        <v>163</v>
      </c>
      <c r="B173" s="257" t="s">
        <v>68</v>
      </c>
      <c r="C173" s="249" t="s">
        <v>219</v>
      </c>
      <c r="D173" s="250">
        <v>45379</v>
      </c>
      <c r="E173" s="249">
        <v>2383.1999999999998</v>
      </c>
      <c r="F173" s="249">
        <v>2385.5</v>
      </c>
      <c r="G173" s="251">
        <v>2341</v>
      </c>
      <c r="H173" s="251">
        <v>2298.8000000000002</v>
      </c>
      <c r="I173" s="251">
        <v>2254.3000000000002</v>
      </c>
      <c r="J173" s="251">
        <v>2427.6999999999998</v>
      </c>
      <c r="K173" s="251">
        <v>2472.1999999999998</v>
      </c>
      <c r="L173" s="251">
        <v>2514.3999999999996</v>
      </c>
      <c r="M173" s="252">
        <v>2430</v>
      </c>
      <c r="N173" s="252">
        <v>2343.3000000000002</v>
      </c>
      <c r="O173" s="252">
        <v>6783300</v>
      </c>
      <c r="P173" s="253">
        <v>-6.8662987066479941E-2</v>
      </c>
    </row>
    <row r="174" spans="1:16" ht="12.75" customHeight="1">
      <c r="A174" s="245">
        <v>164</v>
      </c>
      <c r="B174" s="257" t="s">
        <v>43</v>
      </c>
      <c r="C174" s="249" t="s">
        <v>220</v>
      </c>
      <c r="D174" s="250">
        <v>45379</v>
      </c>
      <c r="E174" s="249">
        <v>1605.75</v>
      </c>
      <c r="F174" s="249">
        <v>1607.9666666666665</v>
      </c>
      <c r="G174" s="251">
        <v>1592.4333333333329</v>
      </c>
      <c r="H174" s="251">
        <v>1579.1166666666666</v>
      </c>
      <c r="I174" s="251">
        <v>1563.583333333333</v>
      </c>
      <c r="J174" s="251">
        <v>1621.2833333333328</v>
      </c>
      <c r="K174" s="251">
        <v>1636.8166666666662</v>
      </c>
      <c r="L174" s="251">
        <v>1650.1333333333328</v>
      </c>
      <c r="M174" s="252">
        <v>1623.5</v>
      </c>
      <c r="N174" s="252">
        <v>1594.65</v>
      </c>
      <c r="O174" s="252">
        <v>14623700</v>
      </c>
      <c r="P174" s="253">
        <v>-2.0764976094497047E-2</v>
      </c>
    </row>
    <row r="175" spans="1:16" ht="12.75" customHeight="1">
      <c r="A175" s="245">
        <v>165</v>
      </c>
      <c r="B175" s="257" t="s">
        <v>205</v>
      </c>
      <c r="C175" s="249" t="s">
        <v>221</v>
      </c>
      <c r="D175" s="250">
        <v>45379</v>
      </c>
      <c r="E175" s="249">
        <v>595.45000000000005</v>
      </c>
      <c r="F175" s="249">
        <v>595.15</v>
      </c>
      <c r="G175" s="251">
        <v>589.29999999999995</v>
      </c>
      <c r="H175" s="251">
        <v>583.15</v>
      </c>
      <c r="I175" s="251">
        <v>577.29999999999995</v>
      </c>
      <c r="J175" s="251">
        <v>601.29999999999995</v>
      </c>
      <c r="K175" s="251">
        <v>607.15000000000009</v>
      </c>
      <c r="L175" s="251">
        <v>613.29999999999995</v>
      </c>
      <c r="M175" s="252">
        <v>601</v>
      </c>
      <c r="N175" s="252">
        <v>589</v>
      </c>
      <c r="O175" s="252">
        <v>6214500</v>
      </c>
      <c r="P175" s="253">
        <v>-2.7236440478985678E-2</v>
      </c>
    </row>
    <row r="176" spans="1:16" ht="12.75" customHeight="1">
      <c r="A176" s="245">
        <v>166</v>
      </c>
      <c r="B176" s="257" t="s">
        <v>43</v>
      </c>
      <c r="C176" s="249" t="s">
        <v>222</v>
      </c>
      <c r="D176" s="250">
        <v>45379</v>
      </c>
      <c r="E176" s="249">
        <v>711.8</v>
      </c>
      <c r="F176" s="249">
        <v>709.69999999999993</v>
      </c>
      <c r="G176" s="251">
        <v>703.69999999999982</v>
      </c>
      <c r="H176" s="251">
        <v>695.59999999999991</v>
      </c>
      <c r="I176" s="251">
        <v>689.5999999999998</v>
      </c>
      <c r="J176" s="251">
        <v>717.79999999999984</v>
      </c>
      <c r="K176" s="251">
        <v>723.80000000000007</v>
      </c>
      <c r="L176" s="251">
        <v>731.89999999999986</v>
      </c>
      <c r="M176" s="252">
        <v>715.7</v>
      </c>
      <c r="N176" s="252">
        <v>701.6</v>
      </c>
      <c r="O176" s="252">
        <v>4316000</v>
      </c>
      <c r="P176" s="253">
        <v>-5.0385038503850385E-2</v>
      </c>
    </row>
    <row r="177" spans="1:16" ht="12.75" customHeight="1">
      <c r="A177" s="245">
        <v>167</v>
      </c>
      <c r="B177" s="257" t="s">
        <v>39</v>
      </c>
      <c r="C177" s="249" t="s">
        <v>223</v>
      </c>
      <c r="D177" s="250">
        <v>45379</v>
      </c>
      <c r="E177" s="249">
        <v>1114.7</v>
      </c>
      <c r="F177" s="249">
        <v>1111.8499999999999</v>
      </c>
      <c r="G177" s="251">
        <v>1076.1999999999998</v>
      </c>
      <c r="H177" s="251">
        <v>1037.6999999999998</v>
      </c>
      <c r="I177" s="251">
        <v>1002.0499999999997</v>
      </c>
      <c r="J177" s="251">
        <v>1150.3499999999999</v>
      </c>
      <c r="K177" s="251">
        <v>1186</v>
      </c>
      <c r="L177" s="251">
        <v>1224.5</v>
      </c>
      <c r="M177" s="252">
        <v>1147.5</v>
      </c>
      <c r="N177" s="252">
        <v>1073.3499999999999</v>
      </c>
      <c r="O177" s="252">
        <v>13648800</v>
      </c>
      <c r="P177" s="253">
        <v>0.28580310880829013</v>
      </c>
    </row>
    <row r="178" spans="1:16" ht="12.75" customHeight="1">
      <c r="A178" s="245">
        <v>168</v>
      </c>
      <c r="B178" s="257" t="s">
        <v>79</v>
      </c>
      <c r="C178" s="256" t="s">
        <v>224</v>
      </c>
      <c r="D178" s="250">
        <v>45379</v>
      </c>
      <c r="E178" s="249">
        <v>1972.15</v>
      </c>
      <c r="F178" s="249">
        <v>1967.9166666666667</v>
      </c>
      <c r="G178" s="251">
        <v>1940.5333333333335</v>
      </c>
      <c r="H178" s="251">
        <v>1908.9166666666667</v>
      </c>
      <c r="I178" s="251">
        <v>1881.5333333333335</v>
      </c>
      <c r="J178" s="251">
        <v>1999.5333333333335</v>
      </c>
      <c r="K178" s="251">
        <v>2026.9166666666667</v>
      </c>
      <c r="L178" s="251">
        <v>2058.5333333333338</v>
      </c>
      <c r="M178" s="252">
        <v>1995.3</v>
      </c>
      <c r="N178" s="252">
        <v>1936.3</v>
      </c>
      <c r="O178" s="252">
        <v>6577500</v>
      </c>
      <c r="P178" s="253">
        <v>-1.5344311377245509E-2</v>
      </c>
    </row>
    <row r="179" spans="1:16" ht="12.75" customHeight="1">
      <c r="A179" s="245">
        <v>169</v>
      </c>
      <c r="B179" s="257" t="s">
        <v>59</v>
      </c>
      <c r="C179" s="249" t="s">
        <v>225</v>
      </c>
      <c r="D179" s="250">
        <v>45379</v>
      </c>
      <c r="E179" s="249">
        <v>1093.5999999999999</v>
      </c>
      <c r="F179" s="249">
        <v>1099.3666666666666</v>
      </c>
      <c r="G179" s="251">
        <v>1083.2333333333331</v>
      </c>
      <c r="H179" s="251">
        <v>1072.8666666666666</v>
      </c>
      <c r="I179" s="251">
        <v>1056.7333333333331</v>
      </c>
      <c r="J179" s="251">
        <v>1109.7333333333331</v>
      </c>
      <c r="K179" s="251">
        <v>1125.8666666666668</v>
      </c>
      <c r="L179" s="251">
        <v>1136.2333333333331</v>
      </c>
      <c r="M179" s="252">
        <v>1115.5</v>
      </c>
      <c r="N179" s="252">
        <v>1089</v>
      </c>
      <c r="O179" s="252">
        <v>11558700</v>
      </c>
      <c r="P179" s="253">
        <v>6.201935003721161E-2</v>
      </c>
    </row>
    <row r="180" spans="1:16" ht="12.75" customHeight="1">
      <c r="A180" s="245">
        <v>170</v>
      </c>
      <c r="B180" s="257" t="s">
        <v>56</v>
      </c>
      <c r="C180" s="255" t="s">
        <v>226</v>
      </c>
      <c r="D180" s="250">
        <v>45379</v>
      </c>
      <c r="E180" s="249">
        <v>979.9</v>
      </c>
      <c r="F180" s="249">
        <v>984.5</v>
      </c>
      <c r="G180" s="251">
        <v>973.8</v>
      </c>
      <c r="H180" s="251">
        <v>967.69999999999993</v>
      </c>
      <c r="I180" s="251">
        <v>956.99999999999989</v>
      </c>
      <c r="J180" s="251">
        <v>990.6</v>
      </c>
      <c r="K180" s="251">
        <v>1001.3000000000001</v>
      </c>
      <c r="L180" s="251">
        <v>1007.4000000000001</v>
      </c>
      <c r="M180" s="252">
        <v>995.2</v>
      </c>
      <c r="N180" s="252">
        <v>978.4</v>
      </c>
      <c r="O180" s="252">
        <v>69807900</v>
      </c>
      <c r="P180" s="253">
        <v>8.5230781899781772E-3</v>
      </c>
    </row>
    <row r="181" spans="1:16" ht="12.75" customHeight="1">
      <c r="A181" s="245">
        <v>171</v>
      </c>
      <c r="B181" s="257" t="s">
        <v>190</v>
      </c>
      <c r="C181" s="249" t="s">
        <v>227</v>
      </c>
      <c r="D181" s="250">
        <v>45379</v>
      </c>
      <c r="E181" s="249">
        <v>389.05</v>
      </c>
      <c r="F181" s="249">
        <v>390.34999999999997</v>
      </c>
      <c r="G181" s="251">
        <v>386.69999999999993</v>
      </c>
      <c r="H181" s="251">
        <v>384.34999999999997</v>
      </c>
      <c r="I181" s="251">
        <v>380.69999999999993</v>
      </c>
      <c r="J181" s="251">
        <v>392.69999999999993</v>
      </c>
      <c r="K181" s="251">
        <v>396.34999999999991</v>
      </c>
      <c r="L181" s="251">
        <v>398.69999999999993</v>
      </c>
      <c r="M181" s="252">
        <v>394</v>
      </c>
      <c r="N181" s="252">
        <v>388</v>
      </c>
      <c r="O181" s="252">
        <v>90632250</v>
      </c>
      <c r="P181" s="253">
        <v>-1.1666850686393582E-2</v>
      </c>
    </row>
    <row r="182" spans="1:16" ht="12.75" customHeight="1">
      <c r="A182" s="245">
        <v>172</v>
      </c>
      <c r="B182" s="257" t="s">
        <v>132</v>
      </c>
      <c r="C182" s="249" t="s">
        <v>228</v>
      </c>
      <c r="D182" s="250">
        <v>45379</v>
      </c>
      <c r="E182" s="249">
        <v>152.85</v>
      </c>
      <c r="F182" s="249">
        <v>152.95000000000002</v>
      </c>
      <c r="G182" s="251">
        <v>151.90000000000003</v>
      </c>
      <c r="H182" s="251">
        <v>150.95000000000002</v>
      </c>
      <c r="I182" s="251">
        <v>149.90000000000003</v>
      </c>
      <c r="J182" s="251">
        <v>153.90000000000003</v>
      </c>
      <c r="K182" s="251">
        <v>154.95000000000005</v>
      </c>
      <c r="L182" s="251">
        <v>155.90000000000003</v>
      </c>
      <c r="M182" s="252">
        <v>154</v>
      </c>
      <c r="N182" s="252">
        <v>152</v>
      </c>
      <c r="O182" s="252">
        <v>323433000</v>
      </c>
      <c r="P182" s="253">
        <v>3.5324834894793428E-3</v>
      </c>
    </row>
    <row r="183" spans="1:16" ht="12.75" customHeight="1">
      <c r="A183" s="245">
        <v>173</v>
      </c>
      <c r="B183" s="257" t="s">
        <v>87</v>
      </c>
      <c r="C183" s="249" t="s">
        <v>229</v>
      </c>
      <c r="D183" s="250">
        <v>45379</v>
      </c>
      <c r="E183" s="249">
        <v>3845.05</v>
      </c>
      <c r="F183" s="249">
        <v>3862.7833333333333</v>
      </c>
      <c r="G183" s="251">
        <v>3817.0666666666666</v>
      </c>
      <c r="H183" s="251">
        <v>3789.0833333333335</v>
      </c>
      <c r="I183" s="251">
        <v>3743.3666666666668</v>
      </c>
      <c r="J183" s="251">
        <v>3890.7666666666664</v>
      </c>
      <c r="K183" s="251">
        <v>3936.4833333333327</v>
      </c>
      <c r="L183" s="251">
        <v>3964.4666666666662</v>
      </c>
      <c r="M183" s="252">
        <v>3908.5</v>
      </c>
      <c r="N183" s="252">
        <v>3834.8</v>
      </c>
      <c r="O183" s="252">
        <v>18416650</v>
      </c>
      <c r="P183" s="253">
        <v>3.837235690534687E-2</v>
      </c>
    </row>
    <row r="184" spans="1:16" ht="12.75" customHeight="1">
      <c r="A184" s="245">
        <v>174</v>
      </c>
      <c r="B184" s="257" t="s">
        <v>87</v>
      </c>
      <c r="C184" s="249" t="s">
        <v>230</v>
      </c>
      <c r="D184" s="250">
        <v>45379</v>
      </c>
      <c r="E184" s="249">
        <v>1252.95</v>
      </c>
      <c r="F184" s="249">
        <v>1255.2666666666667</v>
      </c>
      <c r="G184" s="251">
        <v>1245.5333333333333</v>
      </c>
      <c r="H184" s="251">
        <v>1238.1166666666666</v>
      </c>
      <c r="I184" s="251">
        <v>1228.3833333333332</v>
      </c>
      <c r="J184" s="251">
        <v>1262.6833333333334</v>
      </c>
      <c r="K184" s="251">
        <v>1272.4166666666665</v>
      </c>
      <c r="L184" s="251">
        <v>1279.8333333333335</v>
      </c>
      <c r="M184" s="252">
        <v>1265</v>
      </c>
      <c r="N184" s="252">
        <v>1247.8499999999999</v>
      </c>
      <c r="O184" s="252">
        <v>14285400</v>
      </c>
      <c r="P184" s="253">
        <v>9.6885653736294111E-2</v>
      </c>
    </row>
    <row r="185" spans="1:16" ht="12.75" customHeight="1">
      <c r="A185" s="245">
        <v>175</v>
      </c>
      <c r="B185" s="257" t="s">
        <v>59</v>
      </c>
      <c r="C185" s="249" t="s">
        <v>231</v>
      </c>
      <c r="D185" s="250">
        <v>45379</v>
      </c>
      <c r="E185" s="249">
        <v>3747.95</v>
      </c>
      <c r="F185" s="249">
        <v>3737.0833333333335</v>
      </c>
      <c r="G185" s="251">
        <v>3706.0166666666669</v>
      </c>
      <c r="H185" s="251">
        <v>3664.0833333333335</v>
      </c>
      <c r="I185" s="251">
        <v>3633.0166666666669</v>
      </c>
      <c r="J185" s="251">
        <v>3779.0166666666669</v>
      </c>
      <c r="K185" s="251">
        <v>3810.0833333333335</v>
      </c>
      <c r="L185" s="251">
        <v>3852.0166666666669</v>
      </c>
      <c r="M185" s="252">
        <v>3768.15</v>
      </c>
      <c r="N185" s="252">
        <v>3695.15</v>
      </c>
      <c r="O185" s="252">
        <v>5444775</v>
      </c>
      <c r="P185" s="253">
        <v>9.967129678719118E-2</v>
      </c>
    </row>
    <row r="186" spans="1:16" ht="12.75" customHeight="1">
      <c r="A186" s="245">
        <v>176</v>
      </c>
      <c r="B186" s="257" t="s">
        <v>43</v>
      </c>
      <c r="C186" s="249" t="s">
        <v>232</v>
      </c>
      <c r="D186" s="250">
        <v>45379</v>
      </c>
      <c r="E186" s="249">
        <v>2572.5</v>
      </c>
      <c r="F186" s="249">
        <v>2569.4500000000003</v>
      </c>
      <c r="G186" s="251">
        <v>2532.0500000000006</v>
      </c>
      <c r="H186" s="251">
        <v>2491.6000000000004</v>
      </c>
      <c r="I186" s="251">
        <v>2454.2000000000007</v>
      </c>
      <c r="J186" s="251">
        <v>2609.9000000000005</v>
      </c>
      <c r="K186" s="251">
        <v>2647.3</v>
      </c>
      <c r="L186" s="251">
        <v>2687.7500000000005</v>
      </c>
      <c r="M186" s="252">
        <v>2606.85</v>
      </c>
      <c r="N186" s="252">
        <v>2529</v>
      </c>
      <c r="O186" s="252">
        <v>1522500</v>
      </c>
      <c r="P186" s="253">
        <v>-5.0514499532273154E-2</v>
      </c>
    </row>
    <row r="187" spans="1:16" ht="12.75" customHeight="1">
      <c r="A187" s="245">
        <v>177</v>
      </c>
      <c r="B187" s="257" t="s">
        <v>45</v>
      </c>
      <c r="C187" s="249" t="s">
        <v>233</v>
      </c>
      <c r="D187" s="250">
        <v>45379</v>
      </c>
      <c r="E187" s="249">
        <v>3875.9</v>
      </c>
      <c r="F187" s="249">
        <v>3889.7833333333328</v>
      </c>
      <c r="G187" s="251">
        <v>3850.5666666666657</v>
      </c>
      <c r="H187" s="251">
        <v>3825.2333333333327</v>
      </c>
      <c r="I187" s="251">
        <v>3786.0166666666655</v>
      </c>
      <c r="J187" s="251">
        <v>3915.1166666666659</v>
      </c>
      <c r="K187" s="251">
        <v>3954.333333333333</v>
      </c>
      <c r="L187" s="251">
        <v>3979.6666666666661</v>
      </c>
      <c r="M187" s="252">
        <v>3929</v>
      </c>
      <c r="N187" s="252">
        <v>3864.45</v>
      </c>
      <c r="O187" s="252">
        <v>2868800</v>
      </c>
      <c r="P187" s="253">
        <v>-3.8734754054416301E-2</v>
      </c>
    </row>
    <row r="188" spans="1:16" ht="12.75" customHeight="1">
      <c r="A188" s="245">
        <v>178</v>
      </c>
      <c r="B188" s="257" t="s">
        <v>56</v>
      </c>
      <c r="C188" s="249" t="s">
        <v>234</v>
      </c>
      <c r="D188" s="250">
        <v>45379</v>
      </c>
      <c r="E188" s="249">
        <v>2122.9</v>
      </c>
      <c r="F188" s="249">
        <v>2115</v>
      </c>
      <c r="G188" s="251">
        <v>2093.0500000000002</v>
      </c>
      <c r="H188" s="251">
        <v>2063.2000000000003</v>
      </c>
      <c r="I188" s="251">
        <v>2041.2500000000005</v>
      </c>
      <c r="J188" s="251">
        <v>2144.85</v>
      </c>
      <c r="K188" s="251">
        <v>2166.7999999999997</v>
      </c>
      <c r="L188" s="251">
        <v>2196.6499999999996</v>
      </c>
      <c r="M188" s="252">
        <v>2136.9499999999998</v>
      </c>
      <c r="N188" s="252">
        <v>2085.15</v>
      </c>
      <c r="O188" s="252">
        <v>4912950</v>
      </c>
      <c r="P188" s="253">
        <v>-3.6908226275818015E-3</v>
      </c>
    </row>
    <row r="189" spans="1:16" ht="12.75" customHeight="1">
      <c r="A189" s="245">
        <v>179</v>
      </c>
      <c r="B189" s="257" t="s">
        <v>59</v>
      </c>
      <c r="C189" s="249" t="s">
        <v>235</v>
      </c>
      <c r="D189" s="250">
        <v>45379</v>
      </c>
      <c r="E189" s="249">
        <v>1697.2</v>
      </c>
      <c r="F189" s="249">
        <v>1701.7833333333335</v>
      </c>
      <c r="G189" s="251">
        <v>1686.416666666667</v>
      </c>
      <c r="H189" s="251">
        <v>1675.6333333333334</v>
      </c>
      <c r="I189" s="251">
        <v>1660.2666666666669</v>
      </c>
      <c r="J189" s="251">
        <v>1712.5666666666671</v>
      </c>
      <c r="K189" s="251">
        <v>1727.9333333333334</v>
      </c>
      <c r="L189" s="251">
        <v>1738.7166666666672</v>
      </c>
      <c r="M189" s="252">
        <v>1717.15</v>
      </c>
      <c r="N189" s="252">
        <v>1691</v>
      </c>
      <c r="O189" s="252">
        <v>2774800</v>
      </c>
      <c r="P189" s="253">
        <v>3.3830104321907598E-2</v>
      </c>
    </row>
    <row r="190" spans="1:16" ht="12.75" customHeight="1">
      <c r="A190" s="245">
        <v>180</v>
      </c>
      <c r="B190" s="257" t="s">
        <v>49</v>
      </c>
      <c r="C190" s="249" t="s">
        <v>236</v>
      </c>
      <c r="D190" s="250">
        <v>45379</v>
      </c>
      <c r="E190" s="249">
        <v>9647</v>
      </c>
      <c r="F190" s="249">
        <v>9653.8000000000011</v>
      </c>
      <c r="G190" s="251">
        <v>9569.4500000000025</v>
      </c>
      <c r="H190" s="251">
        <v>9491.9000000000015</v>
      </c>
      <c r="I190" s="251">
        <v>9407.5500000000029</v>
      </c>
      <c r="J190" s="251">
        <v>9731.3500000000022</v>
      </c>
      <c r="K190" s="251">
        <v>9815.7000000000007</v>
      </c>
      <c r="L190" s="251">
        <v>9893.2500000000018</v>
      </c>
      <c r="M190" s="252">
        <v>9738.15</v>
      </c>
      <c r="N190" s="252">
        <v>9576.25</v>
      </c>
      <c r="O190" s="252">
        <v>2066200</v>
      </c>
      <c r="P190" s="253">
        <v>-1.2568697729988053E-2</v>
      </c>
    </row>
    <row r="191" spans="1:16" ht="12.75" customHeight="1">
      <c r="A191" s="245">
        <v>181</v>
      </c>
      <c r="B191" s="257" t="s">
        <v>39</v>
      </c>
      <c r="C191" s="249" t="s">
        <v>237</v>
      </c>
      <c r="D191" s="250">
        <v>45379</v>
      </c>
      <c r="E191" s="249">
        <v>457.45</v>
      </c>
      <c r="F191" s="249">
        <v>460.63333333333327</v>
      </c>
      <c r="G191" s="251">
        <v>452.11666666666656</v>
      </c>
      <c r="H191" s="251">
        <v>446.7833333333333</v>
      </c>
      <c r="I191" s="251">
        <v>438.26666666666659</v>
      </c>
      <c r="J191" s="251">
        <v>465.96666666666653</v>
      </c>
      <c r="K191" s="251">
        <v>474.48333333333329</v>
      </c>
      <c r="L191" s="251">
        <v>479.81666666666649</v>
      </c>
      <c r="M191" s="252">
        <v>469.15</v>
      </c>
      <c r="N191" s="252">
        <v>455.3</v>
      </c>
      <c r="O191" s="252">
        <v>42775200</v>
      </c>
      <c r="P191" s="253">
        <v>0.11868901506136742</v>
      </c>
    </row>
    <row r="192" spans="1:16" ht="12.75" customHeight="1">
      <c r="A192" s="245">
        <v>182</v>
      </c>
      <c r="B192" s="257" t="s">
        <v>132</v>
      </c>
      <c r="C192" s="249" t="s">
        <v>238</v>
      </c>
      <c r="D192" s="250">
        <v>45379</v>
      </c>
      <c r="E192" s="249">
        <v>271.85000000000002</v>
      </c>
      <c r="F192" s="249">
        <v>271.51666666666665</v>
      </c>
      <c r="G192" s="251">
        <v>268.33333333333331</v>
      </c>
      <c r="H192" s="251">
        <v>264.81666666666666</v>
      </c>
      <c r="I192" s="251">
        <v>261.63333333333333</v>
      </c>
      <c r="J192" s="251">
        <v>275.0333333333333</v>
      </c>
      <c r="K192" s="251">
        <v>278.2166666666667</v>
      </c>
      <c r="L192" s="251">
        <v>281.73333333333329</v>
      </c>
      <c r="M192" s="252">
        <v>274.7</v>
      </c>
      <c r="N192" s="252">
        <v>268</v>
      </c>
      <c r="O192" s="252">
        <v>122962600</v>
      </c>
      <c r="P192" s="253">
        <v>-4.802680565897245E-3</v>
      </c>
    </row>
    <row r="193" spans="1:16" ht="12.75" customHeight="1">
      <c r="A193" s="245">
        <v>183</v>
      </c>
      <c r="B193" s="257" t="s">
        <v>41</v>
      </c>
      <c r="C193" s="249" t="s">
        <v>239</v>
      </c>
      <c r="D193" s="250">
        <v>45379</v>
      </c>
      <c r="E193" s="249">
        <v>1092.2</v>
      </c>
      <c r="F193" s="249">
        <v>1095.4166666666667</v>
      </c>
      <c r="G193" s="251">
        <v>1081.0833333333335</v>
      </c>
      <c r="H193" s="251">
        <v>1069.9666666666667</v>
      </c>
      <c r="I193" s="251">
        <v>1055.6333333333334</v>
      </c>
      <c r="J193" s="251">
        <v>1106.5333333333335</v>
      </c>
      <c r="K193" s="251">
        <v>1120.866666666667</v>
      </c>
      <c r="L193" s="251">
        <v>1131.9833333333336</v>
      </c>
      <c r="M193" s="252">
        <v>1109.75</v>
      </c>
      <c r="N193" s="252">
        <v>1084.3</v>
      </c>
      <c r="O193" s="252">
        <v>7077600</v>
      </c>
      <c r="P193" s="253">
        <v>-7.3879249430792174E-2</v>
      </c>
    </row>
    <row r="194" spans="1:16" ht="12.75" customHeight="1">
      <c r="A194" s="245">
        <v>184</v>
      </c>
      <c r="B194" s="257" t="s">
        <v>87</v>
      </c>
      <c r="C194" s="249" t="s">
        <v>240</v>
      </c>
      <c r="D194" s="250">
        <v>45379</v>
      </c>
      <c r="E194" s="249">
        <v>474.15</v>
      </c>
      <c r="F194" s="249">
        <v>476.65000000000003</v>
      </c>
      <c r="G194" s="251">
        <v>470.75000000000006</v>
      </c>
      <c r="H194" s="251">
        <v>467.35</v>
      </c>
      <c r="I194" s="251">
        <v>461.45000000000005</v>
      </c>
      <c r="J194" s="251">
        <v>480.05000000000007</v>
      </c>
      <c r="K194" s="251">
        <v>485.95000000000005</v>
      </c>
      <c r="L194" s="251">
        <v>489.35000000000008</v>
      </c>
      <c r="M194" s="252">
        <v>482.55</v>
      </c>
      <c r="N194" s="252">
        <v>473.25</v>
      </c>
      <c r="O194" s="252">
        <v>57492000</v>
      </c>
      <c r="P194" s="253">
        <v>-1.5889968480554326E-3</v>
      </c>
    </row>
    <row r="195" spans="1:16" ht="12.75" customHeight="1">
      <c r="A195" s="245">
        <v>185</v>
      </c>
      <c r="B195" s="257" t="s">
        <v>205</v>
      </c>
      <c r="C195" s="249" t="s">
        <v>241</v>
      </c>
      <c r="D195" s="250">
        <v>45379</v>
      </c>
      <c r="E195" s="249">
        <v>141.80000000000001</v>
      </c>
      <c r="F195" s="249">
        <v>142.56666666666669</v>
      </c>
      <c r="G195" s="251">
        <v>138.88333333333338</v>
      </c>
      <c r="H195" s="251">
        <v>135.9666666666667</v>
      </c>
      <c r="I195" s="251">
        <v>132.28333333333339</v>
      </c>
      <c r="J195" s="251">
        <v>145.48333333333338</v>
      </c>
      <c r="K195" s="251">
        <v>149.16666666666671</v>
      </c>
      <c r="L195" s="251">
        <v>152.08333333333337</v>
      </c>
      <c r="M195" s="252">
        <v>146.25</v>
      </c>
      <c r="N195" s="252">
        <v>139.65</v>
      </c>
      <c r="O195" s="252">
        <v>152805000</v>
      </c>
      <c r="P195" s="253">
        <v>0.3639041371000134</v>
      </c>
    </row>
    <row r="196" spans="1:16" ht="12.75" customHeight="1">
      <c r="A196" s="245">
        <v>186</v>
      </c>
      <c r="B196" s="257" t="s">
        <v>43</v>
      </c>
      <c r="C196" s="249" t="s">
        <v>242</v>
      </c>
      <c r="D196" s="250">
        <v>45379</v>
      </c>
      <c r="E196" s="249">
        <v>1001.05</v>
      </c>
      <c r="F196" s="249">
        <v>1010.3333333333334</v>
      </c>
      <c r="G196" s="251">
        <v>990.7166666666667</v>
      </c>
      <c r="H196" s="251">
        <v>980.38333333333333</v>
      </c>
      <c r="I196" s="251">
        <v>960.76666666666665</v>
      </c>
      <c r="J196" s="251">
        <v>1020.6666666666667</v>
      </c>
      <c r="K196" s="251">
        <v>1040.2833333333333</v>
      </c>
      <c r="L196" s="251">
        <v>1050.6166666666668</v>
      </c>
      <c r="M196" s="252">
        <v>1029.95</v>
      </c>
      <c r="N196" s="252">
        <v>1000</v>
      </c>
      <c r="O196" s="252">
        <v>8374500</v>
      </c>
      <c r="P196" s="253">
        <v>-3.1132861307788421E-2</v>
      </c>
    </row>
    <row r="197" spans="1:16" ht="12.75" customHeight="1">
      <c r="A197" s="245"/>
      <c r="B197" s="257"/>
      <c r="C197" s="249"/>
      <c r="D197" s="250"/>
      <c r="E197" s="249"/>
      <c r="F197" s="249"/>
      <c r="G197" s="251"/>
      <c r="H197" s="251"/>
      <c r="I197" s="251"/>
      <c r="J197" s="251"/>
      <c r="K197" s="251"/>
      <c r="L197" s="251"/>
      <c r="M197" s="252"/>
      <c r="N197" s="252"/>
      <c r="O197" s="252"/>
      <c r="P197" s="253"/>
    </row>
    <row r="198" spans="1:16" ht="12.75" customHeight="1">
      <c r="A198" s="245"/>
      <c r="B198" s="257"/>
      <c r="C198" s="249"/>
      <c r="D198" s="250"/>
      <c r="E198" s="249"/>
      <c r="F198" s="249"/>
      <c r="G198" s="251"/>
      <c r="H198" s="251"/>
      <c r="I198" s="251"/>
      <c r="J198" s="251"/>
      <c r="K198" s="251"/>
      <c r="L198" s="251"/>
      <c r="M198" s="252"/>
      <c r="N198" s="252"/>
      <c r="O198" s="252"/>
      <c r="P198" s="253"/>
    </row>
    <row r="199" spans="1:16" ht="12.75" customHeight="1">
      <c r="A199" s="239"/>
      <c r="B199" s="43"/>
      <c r="C199" s="239"/>
      <c r="D199" s="240"/>
      <c r="E199" s="241"/>
      <c r="F199" s="241"/>
      <c r="G199" s="242"/>
      <c r="H199" s="242"/>
      <c r="I199" s="242"/>
      <c r="J199" s="242"/>
      <c r="K199" s="242"/>
      <c r="L199" s="242"/>
      <c r="M199" s="239"/>
      <c r="N199" s="239"/>
      <c r="O199" s="243"/>
      <c r="P199" s="244"/>
    </row>
    <row r="200" spans="1:16" ht="12.75" customHeight="1">
      <c r="A200" s="239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45379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0" t="s">
        <v>16</v>
      </c>
      <c r="B8" s="372"/>
      <c r="C8" s="375" t="s">
        <v>20</v>
      </c>
      <c r="D8" s="375" t="s">
        <v>21</v>
      </c>
      <c r="E8" s="367" t="s">
        <v>22</v>
      </c>
      <c r="F8" s="368"/>
      <c r="G8" s="369"/>
      <c r="H8" s="367" t="s">
        <v>23</v>
      </c>
      <c r="I8" s="368"/>
      <c r="J8" s="369"/>
      <c r="K8" s="26"/>
      <c r="L8" s="48"/>
      <c r="M8" s="48"/>
      <c r="N8" s="1"/>
      <c r="O8" s="1"/>
    </row>
    <row r="9" spans="1:15" ht="36" customHeight="1">
      <c r="A9" s="371"/>
      <c r="B9" s="374"/>
      <c r="C9" s="374"/>
      <c r="D9" s="37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22123.65</v>
      </c>
      <c r="D10" s="34">
        <v>22123.366666666669</v>
      </c>
      <c r="E10" s="34">
        <v>22053.133333333339</v>
      </c>
      <c r="F10" s="34">
        <v>21982.616666666669</v>
      </c>
      <c r="G10" s="34">
        <v>21912.383333333339</v>
      </c>
      <c r="H10" s="34">
        <v>22193.883333333339</v>
      </c>
      <c r="I10" s="34">
        <v>22264.116666666669</v>
      </c>
      <c r="J10" s="34">
        <v>22334.633333333339</v>
      </c>
      <c r="K10" s="34">
        <v>22193.599999999999</v>
      </c>
      <c r="L10" s="34">
        <v>22052.85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46785.95</v>
      </c>
      <c r="D11" s="34">
        <v>46795.166666666664</v>
      </c>
      <c r="E11" s="34">
        <v>46634.23333333333</v>
      </c>
      <c r="F11" s="34">
        <v>46482.516666666663</v>
      </c>
      <c r="G11" s="34">
        <v>46321.583333333328</v>
      </c>
      <c r="H11" s="34">
        <v>46946.883333333331</v>
      </c>
      <c r="I11" s="34">
        <v>47107.816666666666</v>
      </c>
      <c r="J11" s="34">
        <v>47259.533333333333</v>
      </c>
      <c r="K11" s="34">
        <v>46956.1</v>
      </c>
      <c r="L11" s="34">
        <v>46643.45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5671.9</v>
      </c>
      <c r="D12" s="36">
        <v>5691.4000000000005</v>
      </c>
      <c r="E12" s="36">
        <v>5637.0500000000011</v>
      </c>
      <c r="F12" s="36">
        <v>5602.2000000000007</v>
      </c>
      <c r="G12" s="36">
        <v>5547.8500000000013</v>
      </c>
      <c r="H12" s="36">
        <v>5726.2500000000009</v>
      </c>
      <c r="I12" s="36">
        <v>5780.6000000000013</v>
      </c>
      <c r="J12" s="36">
        <v>5815.4500000000007</v>
      </c>
      <c r="K12" s="36">
        <v>5745.75</v>
      </c>
      <c r="L12" s="36">
        <v>5656.55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8256.2000000000007</v>
      </c>
      <c r="D13" s="36">
        <v>8249.8666666666668</v>
      </c>
      <c r="E13" s="36">
        <v>8204.8833333333332</v>
      </c>
      <c r="F13" s="36">
        <v>8153.5666666666657</v>
      </c>
      <c r="G13" s="36">
        <v>8108.5833333333321</v>
      </c>
      <c r="H13" s="36">
        <v>8301.1833333333343</v>
      </c>
      <c r="I13" s="36">
        <v>8346.1666666666679</v>
      </c>
      <c r="J13" s="36">
        <v>8397.4833333333354</v>
      </c>
      <c r="K13" s="36">
        <v>8294.85</v>
      </c>
      <c r="L13" s="36">
        <v>8198.5499999999993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34744.35</v>
      </c>
      <c r="D14" s="36">
        <v>34853.166666666664</v>
      </c>
      <c r="E14" s="36">
        <v>34584.783333333326</v>
      </c>
      <c r="F14" s="36">
        <v>34425.21666666666</v>
      </c>
      <c r="G14" s="36">
        <v>34156.833333333321</v>
      </c>
      <c r="H14" s="36">
        <v>35012.73333333333</v>
      </c>
      <c r="I14" s="36">
        <v>35281.116666666676</v>
      </c>
      <c r="J14" s="36">
        <v>35440.683333333334</v>
      </c>
      <c r="K14" s="36">
        <v>35121.550000000003</v>
      </c>
      <c r="L14" s="36">
        <v>34693.599999999999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8996.0499999999993</v>
      </c>
      <c r="D15" s="36">
        <v>9038.15</v>
      </c>
      <c r="E15" s="36">
        <v>8935.8499999999985</v>
      </c>
      <c r="F15" s="36">
        <v>8875.65</v>
      </c>
      <c r="G15" s="36">
        <v>8773.3499999999985</v>
      </c>
      <c r="H15" s="36">
        <v>9098.3499999999985</v>
      </c>
      <c r="I15" s="36">
        <v>9200.6499999999978</v>
      </c>
      <c r="J15" s="36">
        <v>9260.8499999999985</v>
      </c>
      <c r="K15" s="36">
        <v>9140.4500000000007</v>
      </c>
      <c r="L15" s="36">
        <v>8977.9500000000007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13460.05</v>
      </c>
      <c r="D16" s="36">
        <v>13484.733333333332</v>
      </c>
      <c r="E16" s="36">
        <v>13415.966666666664</v>
      </c>
      <c r="F16" s="36">
        <v>13371.883333333331</v>
      </c>
      <c r="G16" s="36">
        <v>13303.116666666663</v>
      </c>
      <c r="H16" s="36">
        <v>13528.816666666664</v>
      </c>
      <c r="I16" s="36">
        <v>13597.58333333333</v>
      </c>
      <c r="J16" s="36">
        <v>13641.666666666664</v>
      </c>
      <c r="K16" s="36">
        <v>13553.5</v>
      </c>
      <c r="L16" s="36">
        <v>13440.65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6279.35</v>
      </c>
      <c r="D17" s="36">
        <v>6235.75</v>
      </c>
      <c r="E17" s="36">
        <v>6129.6</v>
      </c>
      <c r="F17" s="36">
        <v>5979.85</v>
      </c>
      <c r="G17" s="36">
        <v>5873.7000000000007</v>
      </c>
      <c r="H17" s="36">
        <v>6385.5</v>
      </c>
      <c r="I17" s="36">
        <v>6491.65</v>
      </c>
      <c r="J17" s="36">
        <v>6641.4</v>
      </c>
      <c r="K17" s="31">
        <v>6341.9</v>
      </c>
      <c r="L17" s="31">
        <v>6086</v>
      </c>
      <c r="M17" s="31">
        <v>12.32034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2454.1</v>
      </c>
      <c r="D18" s="36">
        <v>2467.5500000000002</v>
      </c>
      <c r="E18" s="36">
        <v>2435.1000000000004</v>
      </c>
      <c r="F18" s="36">
        <v>2416.1000000000004</v>
      </c>
      <c r="G18" s="36">
        <v>2383.6500000000005</v>
      </c>
      <c r="H18" s="36">
        <v>2486.5500000000002</v>
      </c>
      <c r="I18" s="36">
        <v>2519</v>
      </c>
      <c r="J18" s="36">
        <v>2538</v>
      </c>
      <c r="K18" s="31">
        <v>2500</v>
      </c>
      <c r="L18" s="31">
        <v>2448.5500000000002</v>
      </c>
      <c r="M18" s="31">
        <v>3.5753599999999999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1475.05</v>
      </c>
      <c r="D19" s="36">
        <v>1476</v>
      </c>
      <c r="E19" s="36">
        <v>1457.25</v>
      </c>
      <c r="F19" s="36">
        <v>1439.45</v>
      </c>
      <c r="G19" s="36">
        <v>1420.7</v>
      </c>
      <c r="H19" s="36">
        <v>1493.8</v>
      </c>
      <c r="I19" s="36">
        <v>1512.55</v>
      </c>
      <c r="J19" s="36">
        <v>1530.35</v>
      </c>
      <c r="K19" s="31">
        <v>1494.75</v>
      </c>
      <c r="L19" s="31">
        <v>1458.2</v>
      </c>
      <c r="M19" s="31">
        <v>4.4368400000000001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561.5</v>
      </c>
      <c r="D20" s="36">
        <v>561.83333333333337</v>
      </c>
      <c r="E20" s="36">
        <v>556.86666666666679</v>
      </c>
      <c r="F20" s="36">
        <v>552.23333333333346</v>
      </c>
      <c r="G20" s="36">
        <v>547.26666666666688</v>
      </c>
      <c r="H20" s="36">
        <v>566.4666666666667</v>
      </c>
      <c r="I20" s="36">
        <v>571.43333333333317</v>
      </c>
      <c r="J20" s="36">
        <v>576.06666666666661</v>
      </c>
      <c r="K20" s="31">
        <v>566.79999999999995</v>
      </c>
      <c r="L20" s="31">
        <v>557.20000000000005</v>
      </c>
      <c r="M20" s="31">
        <v>49.238259999999997</v>
      </c>
      <c r="N20" s="1"/>
      <c r="O20" s="1"/>
    </row>
    <row r="21" spans="1:15" ht="12.75" customHeight="1">
      <c r="A21" s="51">
        <v>12</v>
      </c>
      <c r="B21" s="53" t="s">
        <v>879</v>
      </c>
      <c r="C21" s="31">
        <v>1014.85</v>
      </c>
      <c r="D21" s="36">
        <v>1026.0833333333333</v>
      </c>
      <c r="E21" s="36">
        <v>994.66666666666652</v>
      </c>
      <c r="F21" s="36">
        <v>974.48333333333323</v>
      </c>
      <c r="G21" s="36">
        <v>943.06666666666649</v>
      </c>
      <c r="H21" s="36">
        <v>1046.2666666666664</v>
      </c>
      <c r="I21" s="36">
        <v>1077.6833333333329</v>
      </c>
      <c r="J21" s="36">
        <v>1097.8666666666666</v>
      </c>
      <c r="K21" s="31">
        <v>1057.5</v>
      </c>
      <c r="L21" s="31">
        <v>1005.9</v>
      </c>
      <c r="M21" s="31">
        <v>38.151009999999999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3122.1</v>
      </c>
      <c r="D22" s="36">
        <v>3122.2666666666664</v>
      </c>
      <c r="E22" s="36">
        <v>3106.083333333333</v>
      </c>
      <c r="F22" s="36">
        <v>3090.0666666666666</v>
      </c>
      <c r="G22" s="36">
        <v>3073.8833333333332</v>
      </c>
      <c r="H22" s="36">
        <v>3138.2833333333328</v>
      </c>
      <c r="I22" s="36">
        <v>3154.4666666666662</v>
      </c>
      <c r="J22" s="36">
        <v>3170.4833333333327</v>
      </c>
      <c r="K22" s="31">
        <v>3138.45</v>
      </c>
      <c r="L22" s="31">
        <v>3106.25</v>
      </c>
      <c r="M22" s="31">
        <v>9.0023099999999996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1822.5</v>
      </c>
      <c r="D23" s="36">
        <v>1840.5</v>
      </c>
      <c r="E23" s="36">
        <v>1786</v>
      </c>
      <c r="F23" s="36">
        <v>1749.5</v>
      </c>
      <c r="G23" s="36">
        <v>1695</v>
      </c>
      <c r="H23" s="36">
        <v>1877</v>
      </c>
      <c r="I23" s="36">
        <v>1931.5</v>
      </c>
      <c r="J23" s="36">
        <v>1968</v>
      </c>
      <c r="K23" s="31">
        <v>1895</v>
      </c>
      <c r="L23" s="31">
        <v>1804</v>
      </c>
      <c r="M23" s="31">
        <v>11.727370000000001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1322.8</v>
      </c>
      <c r="D24" s="36">
        <v>1325.9666666666667</v>
      </c>
      <c r="E24" s="36">
        <v>1308.9333333333334</v>
      </c>
      <c r="F24" s="36">
        <v>1295.0666666666666</v>
      </c>
      <c r="G24" s="36">
        <v>1278.0333333333333</v>
      </c>
      <c r="H24" s="36">
        <v>1339.8333333333335</v>
      </c>
      <c r="I24" s="36">
        <v>1356.8666666666668</v>
      </c>
      <c r="J24" s="36">
        <v>1370.7333333333336</v>
      </c>
      <c r="K24" s="31">
        <v>1343</v>
      </c>
      <c r="L24" s="31">
        <v>1312.1</v>
      </c>
      <c r="M24" s="31">
        <v>49.384</v>
      </c>
      <c r="N24" s="1"/>
      <c r="O24" s="1"/>
    </row>
    <row r="25" spans="1:15" ht="12.75" customHeight="1">
      <c r="A25" s="51">
        <v>16</v>
      </c>
      <c r="B25" s="53" t="s">
        <v>826</v>
      </c>
      <c r="C25" s="31">
        <v>516.54999999999995</v>
      </c>
      <c r="D25" s="36">
        <v>523.65</v>
      </c>
      <c r="E25" s="36">
        <v>499.19999999999993</v>
      </c>
      <c r="F25" s="36">
        <v>481.84999999999997</v>
      </c>
      <c r="G25" s="36">
        <v>457.39999999999992</v>
      </c>
      <c r="H25" s="36">
        <v>541</v>
      </c>
      <c r="I25" s="36">
        <v>565.45000000000005</v>
      </c>
      <c r="J25" s="36">
        <v>582.79999999999995</v>
      </c>
      <c r="K25" s="31">
        <v>548.1</v>
      </c>
      <c r="L25" s="31">
        <v>506.3</v>
      </c>
      <c r="M25" s="31">
        <v>93.468760000000003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919.8</v>
      </c>
      <c r="D26" s="36">
        <v>929.81666666666661</v>
      </c>
      <c r="E26" s="36">
        <v>899.98333333333323</v>
      </c>
      <c r="F26" s="36">
        <v>880.16666666666663</v>
      </c>
      <c r="G26" s="36">
        <v>850.33333333333326</v>
      </c>
      <c r="H26" s="36">
        <v>949.63333333333321</v>
      </c>
      <c r="I26" s="36">
        <v>979.4666666666667</v>
      </c>
      <c r="J26" s="36">
        <v>999.28333333333319</v>
      </c>
      <c r="K26" s="31">
        <v>959.65</v>
      </c>
      <c r="L26" s="31">
        <v>910</v>
      </c>
      <c r="M26" s="31">
        <v>39.429839999999999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323.5</v>
      </c>
      <c r="D27" s="36">
        <v>326.84999999999997</v>
      </c>
      <c r="E27" s="36">
        <v>318.29999999999995</v>
      </c>
      <c r="F27" s="36">
        <v>313.09999999999997</v>
      </c>
      <c r="G27" s="36">
        <v>304.54999999999995</v>
      </c>
      <c r="H27" s="36">
        <v>332.04999999999995</v>
      </c>
      <c r="I27" s="36">
        <v>340.6</v>
      </c>
      <c r="J27" s="36">
        <v>345.79999999999995</v>
      </c>
      <c r="K27" s="31">
        <v>335.4</v>
      </c>
      <c r="L27" s="31">
        <v>321.64999999999998</v>
      </c>
      <c r="M27" s="31">
        <v>35.548760000000001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175.55</v>
      </c>
      <c r="D28" s="36">
        <v>176.36666666666667</v>
      </c>
      <c r="E28" s="36">
        <v>174.33333333333334</v>
      </c>
      <c r="F28" s="36">
        <v>173.11666666666667</v>
      </c>
      <c r="G28" s="36">
        <v>171.08333333333334</v>
      </c>
      <c r="H28" s="36">
        <v>177.58333333333334</v>
      </c>
      <c r="I28" s="36">
        <v>179.61666666666665</v>
      </c>
      <c r="J28" s="36">
        <v>180.83333333333334</v>
      </c>
      <c r="K28" s="31">
        <v>178.4</v>
      </c>
      <c r="L28" s="31">
        <v>175.15</v>
      </c>
      <c r="M28" s="31">
        <v>19.795970000000001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204.95</v>
      </c>
      <c r="D29" s="36">
        <v>205.91666666666666</v>
      </c>
      <c r="E29" s="36">
        <v>203.23333333333332</v>
      </c>
      <c r="F29" s="36">
        <v>201.51666666666665</v>
      </c>
      <c r="G29" s="36">
        <v>198.83333333333331</v>
      </c>
      <c r="H29" s="36">
        <v>207.63333333333333</v>
      </c>
      <c r="I29" s="36">
        <v>210.31666666666666</v>
      </c>
      <c r="J29" s="36">
        <v>212.03333333333333</v>
      </c>
      <c r="K29" s="31">
        <v>208.6</v>
      </c>
      <c r="L29" s="31">
        <v>204.2</v>
      </c>
      <c r="M29" s="31">
        <v>24.673159999999999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5004.2</v>
      </c>
      <c r="D30" s="36">
        <v>5008.45</v>
      </c>
      <c r="E30" s="36">
        <v>4957.7999999999993</v>
      </c>
      <c r="F30" s="36">
        <v>4911.3999999999996</v>
      </c>
      <c r="G30" s="36">
        <v>4860.7499999999991</v>
      </c>
      <c r="H30" s="36">
        <v>5054.8499999999995</v>
      </c>
      <c r="I30" s="36">
        <v>5105.4999999999991</v>
      </c>
      <c r="J30" s="36">
        <v>5151.8999999999996</v>
      </c>
      <c r="K30" s="31">
        <v>5059.1000000000004</v>
      </c>
      <c r="L30" s="31">
        <v>4962.05</v>
      </c>
      <c r="M30" s="31">
        <v>0.89988999999999997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601.5</v>
      </c>
      <c r="D31" s="36">
        <v>602.81666666666672</v>
      </c>
      <c r="E31" s="36">
        <v>595.63333333333344</v>
      </c>
      <c r="F31" s="36">
        <v>589.76666666666677</v>
      </c>
      <c r="G31" s="36">
        <v>582.58333333333348</v>
      </c>
      <c r="H31" s="36">
        <v>608.68333333333339</v>
      </c>
      <c r="I31" s="36">
        <v>615.86666666666656</v>
      </c>
      <c r="J31" s="36">
        <v>621.73333333333335</v>
      </c>
      <c r="K31" s="31">
        <v>610</v>
      </c>
      <c r="L31" s="31">
        <v>596.95000000000005</v>
      </c>
      <c r="M31" s="31">
        <v>50.703659999999999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6231.45</v>
      </c>
      <c r="D32" s="36">
        <v>6283.6166666666659</v>
      </c>
      <c r="E32" s="36">
        <v>6167.8333333333321</v>
      </c>
      <c r="F32" s="36">
        <v>6104.2166666666662</v>
      </c>
      <c r="G32" s="36">
        <v>5988.4333333333325</v>
      </c>
      <c r="H32" s="36">
        <v>6347.2333333333318</v>
      </c>
      <c r="I32" s="36">
        <v>6463.0166666666664</v>
      </c>
      <c r="J32" s="36">
        <v>6526.6333333333314</v>
      </c>
      <c r="K32" s="31">
        <v>6399.4</v>
      </c>
      <c r="L32" s="31">
        <v>6220</v>
      </c>
      <c r="M32" s="31">
        <v>6.0342000000000002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467.7</v>
      </c>
      <c r="D33" s="36">
        <v>470.15000000000003</v>
      </c>
      <c r="E33" s="36">
        <v>463.85000000000008</v>
      </c>
      <c r="F33" s="36">
        <v>460.00000000000006</v>
      </c>
      <c r="G33" s="36">
        <v>453.7000000000001</v>
      </c>
      <c r="H33" s="36">
        <v>474.00000000000006</v>
      </c>
      <c r="I33" s="36">
        <v>480.3</v>
      </c>
      <c r="J33" s="36">
        <v>484.15000000000003</v>
      </c>
      <c r="K33" s="31">
        <v>476.45</v>
      </c>
      <c r="L33" s="31">
        <v>466.3</v>
      </c>
      <c r="M33" s="31">
        <v>12.480090000000001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169</v>
      </c>
      <c r="D34" s="36">
        <v>169.65</v>
      </c>
      <c r="E34" s="36">
        <v>167.95000000000002</v>
      </c>
      <c r="F34" s="36">
        <v>166.9</v>
      </c>
      <c r="G34" s="36">
        <v>165.20000000000002</v>
      </c>
      <c r="H34" s="36">
        <v>170.70000000000002</v>
      </c>
      <c r="I34" s="36">
        <v>172.4</v>
      </c>
      <c r="J34" s="36">
        <v>173.45000000000002</v>
      </c>
      <c r="K34" s="31">
        <v>171.35</v>
      </c>
      <c r="L34" s="31">
        <v>168.6</v>
      </c>
      <c r="M34" s="31">
        <v>130.66444000000001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2830.5</v>
      </c>
      <c r="D35" s="36">
        <v>2830.35</v>
      </c>
      <c r="E35" s="36">
        <v>2817.85</v>
      </c>
      <c r="F35" s="36">
        <v>2805.2</v>
      </c>
      <c r="G35" s="36">
        <v>2792.7</v>
      </c>
      <c r="H35" s="36">
        <v>2843</v>
      </c>
      <c r="I35" s="36">
        <v>2855.5</v>
      </c>
      <c r="J35" s="36">
        <v>2868.15</v>
      </c>
      <c r="K35" s="31">
        <v>2842.85</v>
      </c>
      <c r="L35" s="31">
        <v>2817.7</v>
      </c>
      <c r="M35" s="31">
        <v>11.56231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1998.1</v>
      </c>
      <c r="D36" s="36">
        <v>2001.5333333333331</v>
      </c>
      <c r="E36" s="36">
        <v>1984.2666666666662</v>
      </c>
      <c r="F36" s="36">
        <v>1970.4333333333332</v>
      </c>
      <c r="G36" s="36">
        <v>1953.1666666666663</v>
      </c>
      <c r="H36" s="36">
        <v>2015.3666666666661</v>
      </c>
      <c r="I36" s="36">
        <v>2032.633333333333</v>
      </c>
      <c r="J36" s="36">
        <v>2046.466666666666</v>
      </c>
      <c r="K36" s="31">
        <v>2018.8</v>
      </c>
      <c r="L36" s="31">
        <v>1987.7</v>
      </c>
      <c r="M36" s="31">
        <v>3.2747600000000001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1070.3499999999999</v>
      </c>
      <c r="D37" s="36">
        <v>1062.2833333333333</v>
      </c>
      <c r="E37" s="36">
        <v>1049.6666666666665</v>
      </c>
      <c r="F37" s="36">
        <v>1028.9833333333331</v>
      </c>
      <c r="G37" s="36">
        <v>1016.3666666666663</v>
      </c>
      <c r="H37" s="36">
        <v>1082.9666666666667</v>
      </c>
      <c r="I37" s="36">
        <v>1095.5833333333335</v>
      </c>
      <c r="J37" s="36">
        <v>1116.2666666666669</v>
      </c>
      <c r="K37" s="31">
        <v>1074.9000000000001</v>
      </c>
      <c r="L37" s="31">
        <v>1041.5999999999999</v>
      </c>
      <c r="M37" s="31">
        <v>14.97184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4420.55</v>
      </c>
      <c r="D38" s="36">
        <v>4446.8666666666659</v>
      </c>
      <c r="E38" s="36">
        <v>4360.7333333333318</v>
      </c>
      <c r="F38" s="36">
        <v>4300.9166666666661</v>
      </c>
      <c r="G38" s="36">
        <v>4214.7833333333319</v>
      </c>
      <c r="H38" s="36">
        <v>4506.6833333333316</v>
      </c>
      <c r="I38" s="36">
        <v>4592.8166666666648</v>
      </c>
      <c r="J38" s="36">
        <v>4652.6333333333314</v>
      </c>
      <c r="K38" s="31">
        <v>4533</v>
      </c>
      <c r="L38" s="31">
        <v>4387.05</v>
      </c>
      <c r="M38" s="31">
        <v>8.1404300000000003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1052.8499999999999</v>
      </c>
      <c r="D39" s="36">
        <v>1051.55</v>
      </c>
      <c r="E39" s="36">
        <v>1045.55</v>
      </c>
      <c r="F39" s="36">
        <v>1038.25</v>
      </c>
      <c r="G39" s="36">
        <v>1032.25</v>
      </c>
      <c r="H39" s="36">
        <v>1058.8499999999999</v>
      </c>
      <c r="I39" s="36">
        <v>1064.8499999999999</v>
      </c>
      <c r="J39" s="36">
        <v>1072.1499999999999</v>
      </c>
      <c r="K39" s="31">
        <v>1057.55</v>
      </c>
      <c r="L39" s="31">
        <v>1044.25</v>
      </c>
      <c r="M39" s="31">
        <v>170.27307999999999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9162.5</v>
      </c>
      <c r="D40" s="36">
        <v>9125.6666666666661</v>
      </c>
      <c r="E40" s="36">
        <v>8963.5333333333328</v>
      </c>
      <c r="F40" s="36">
        <v>8764.5666666666675</v>
      </c>
      <c r="G40" s="36">
        <v>8602.4333333333343</v>
      </c>
      <c r="H40" s="36">
        <v>9324.6333333333314</v>
      </c>
      <c r="I40" s="36">
        <v>9486.7666666666664</v>
      </c>
      <c r="J40" s="36">
        <v>9685.7333333333299</v>
      </c>
      <c r="K40" s="31">
        <v>9287.7999999999993</v>
      </c>
      <c r="L40" s="31">
        <v>8926.7000000000007</v>
      </c>
      <c r="M40" s="31">
        <v>10.340299999999999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7022.75</v>
      </c>
      <c r="D41" s="36">
        <v>6992.25</v>
      </c>
      <c r="E41" s="36">
        <v>6935.5</v>
      </c>
      <c r="F41" s="36">
        <v>6848.25</v>
      </c>
      <c r="G41" s="36">
        <v>6791.5</v>
      </c>
      <c r="H41" s="36">
        <v>7079.5</v>
      </c>
      <c r="I41" s="36">
        <v>7136.25</v>
      </c>
      <c r="J41" s="36">
        <v>7223.5</v>
      </c>
      <c r="K41" s="31">
        <v>7049</v>
      </c>
      <c r="L41" s="31">
        <v>6905</v>
      </c>
      <c r="M41" s="31">
        <v>15.51275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1582.65</v>
      </c>
      <c r="D42" s="36">
        <v>1590.25</v>
      </c>
      <c r="E42" s="36">
        <v>1570.6</v>
      </c>
      <c r="F42" s="36">
        <v>1558.55</v>
      </c>
      <c r="G42" s="36">
        <v>1538.8999999999999</v>
      </c>
      <c r="H42" s="36">
        <v>1602.3</v>
      </c>
      <c r="I42" s="36">
        <v>1621.95</v>
      </c>
      <c r="J42" s="36">
        <v>1634</v>
      </c>
      <c r="K42" s="31">
        <v>1609.9</v>
      </c>
      <c r="L42" s="31">
        <v>1578.2</v>
      </c>
      <c r="M42" s="31">
        <v>12.05575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8096.3</v>
      </c>
      <c r="D43" s="36">
        <v>8190.45</v>
      </c>
      <c r="E43" s="36">
        <v>7871.1</v>
      </c>
      <c r="F43" s="36">
        <v>7645.9000000000005</v>
      </c>
      <c r="G43" s="36">
        <v>7326.5500000000011</v>
      </c>
      <c r="H43" s="36">
        <v>8415.65</v>
      </c>
      <c r="I43" s="36">
        <v>8735</v>
      </c>
      <c r="J43" s="36">
        <v>8960.1999999999989</v>
      </c>
      <c r="K43" s="31">
        <v>8509.7999999999993</v>
      </c>
      <c r="L43" s="31">
        <v>7965.25</v>
      </c>
      <c r="M43" s="31">
        <v>1.0874900000000001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2290.85</v>
      </c>
      <c r="D44" s="36">
        <v>2286.3999999999996</v>
      </c>
      <c r="E44" s="36">
        <v>2259.8499999999995</v>
      </c>
      <c r="F44" s="36">
        <v>2228.85</v>
      </c>
      <c r="G44" s="36">
        <v>2202.2999999999997</v>
      </c>
      <c r="H44" s="36">
        <v>2317.3999999999992</v>
      </c>
      <c r="I44" s="36">
        <v>2343.9499999999994</v>
      </c>
      <c r="J44" s="36">
        <v>2374.9499999999989</v>
      </c>
      <c r="K44" s="31">
        <v>2312.9499999999998</v>
      </c>
      <c r="L44" s="31">
        <v>2255.4</v>
      </c>
      <c r="M44" s="31">
        <v>2.6465999999999998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180.85</v>
      </c>
      <c r="D45" s="36">
        <v>181.30000000000004</v>
      </c>
      <c r="E45" s="36">
        <v>179.10000000000008</v>
      </c>
      <c r="F45" s="36">
        <v>177.35000000000005</v>
      </c>
      <c r="G45" s="36">
        <v>175.15000000000009</v>
      </c>
      <c r="H45" s="36">
        <v>183.05000000000007</v>
      </c>
      <c r="I45" s="36">
        <v>185.25000000000006</v>
      </c>
      <c r="J45" s="36">
        <v>187.00000000000006</v>
      </c>
      <c r="K45" s="31">
        <v>183.5</v>
      </c>
      <c r="L45" s="31">
        <v>179.55</v>
      </c>
      <c r="M45" s="31">
        <v>195.22291999999999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258.75</v>
      </c>
      <c r="D46" s="36">
        <v>260.08333333333331</v>
      </c>
      <c r="E46" s="36">
        <v>256.36666666666662</v>
      </c>
      <c r="F46" s="36">
        <v>253.98333333333329</v>
      </c>
      <c r="G46" s="36">
        <v>250.26666666666659</v>
      </c>
      <c r="H46" s="36">
        <v>262.46666666666664</v>
      </c>
      <c r="I46" s="36">
        <v>266.18333333333334</v>
      </c>
      <c r="J46" s="36">
        <v>268.56666666666666</v>
      </c>
      <c r="K46" s="31">
        <v>263.8</v>
      </c>
      <c r="L46" s="31">
        <v>257.7</v>
      </c>
      <c r="M46" s="31">
        <v>191.96992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131.9</v>
      </c>
      <c r="D47" s="36">
        <v>132.76666666666665</v>
      </c>
      <c r="E47" s="36">
        <v>130.5333333333333</v>
      </c>
      <c r="F47" s="36">
        <v>129.16666666666666</v>
      </c>
      <c r="G47" s="36">
        <v>126.93333333333331</v>
      </c>
      <c r="H47" s="36">
        <v>134.1333333333333</v>
      </c>
      <c r="I47" s="36">
        <v>136.36666666666665</v>
      </c>
      <c r="J47" s="36">
        <v>137.73333333333329</v>
      </c>
      <c r="K47" s="31">
        <v>135</v>
      </c>
      <c r="L47" s="31">
        <v>131.4</v>
      </c>
      <c r="M47" s="31">
        <v>87.248390000000001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1367.3</v>
      </c>
      <c r="D48" s="36">
        <v>1369.0833333333333</v>
      </c>
      <c r="E48" s="36">
        <v>1360.2166666666665</v>
      </c>
      <c r="F48" s="36">
        <v>1353.1333333333332</v>
      </c>
      <c r="G48" s="36">
        <v>1344.2666666666664</v>
      </c>
      <c r="H48" s="36">
        <v>1376.1666666666665</v>
      </c>
      <c r="I48" s="36">
        <v>1385.0333333333333</v>
      </c>
      <c r="J48" s="36">
        <v>1392.1166666666666</v>
      </c>
      <c r="K48" s="31">
        <v>1377.95</v>
      </c>
      <c r="L48" s="31">
        <v>1362</v>
      </c>
      <c r="M48" s="31">
        <v>5.4901200000000001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567.20000000000005</v>
      </c>
      <c r="D49" s="36">
        <v>564.85</v>
      </c>
      <c r="E49" s="36">
        <v>559.70000000000005</v>
      </c>
      <c r="F49" s="36">
        <v>552.20000000000005</v>
      </c>
      <c r="G49" s="36">
        <v>547.05000000000007</v>
      </c>
      <c r="H49" s="36">
        <v>572.35</v>
      </c>
      <c r="I49" s="36">
        <v>577.49999999999989</v>
      </c>
      <c r="J49" s="36">
        <v>585</v>
      </c>
      <c r="K49" s="31">
        <v>570</v>
      </c>
      <c r="L49" s="31">
        <v>557.35</v>
      </c>
      <c r="M49" s="31">
        <v>8.4413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1755</v>
      </c>
      <c r="D50" s="36">
        <v>1752.3166666666666</v>
      </c>
      <c r="E50" s="36">
        <v>1734.6333333333332</v>
      </c>
      <c r="F50" s="36">
        <v>1714.2666666666667</v>
      </c>
      <c r="G50" s="36">
        <v>1696.5833333333333</v>
      </c>
      <c r="H50" s="36">
        <v>1772.6833333333332</v>
      </c>
      <c r="I50" s="36">
        <v>1790.3666666666666</v>
      </c>
      <c r="J50" s="36">
        <v>1810.7333333333331</v>
      </c>
      <c r="K50" s="31">
        <v>1770</v>
      </c>
      <c r="L50" s="31">
        <v>1731.95</v>
      </c>
      <c r="M50" s="31">
        <v>8.0461899999999993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199.45</v>
      </c>
      <c r="D51" s="36">
        <v>200.46666666666667</v>
      </c>
      <c r="E51" s="36">
        <v>196.98333333333335</v>
      </c>
      <c r="F51" s="36">
        <v>194.51666666666668</v>
      </c>
      <c r="G51" s="36">
        <v>191.03333333333336</v>
      </c>
      <c r="H51" s="36">
        <v>202.93333333333334</v>
      </c>
      <c r="I51" s="36">
        <v>206.41666666666663</v>
      </c>
      <c r="J51" s="36">
        <v>208.88333333333333</v>
      </c>
      <c r="K51" s="31">
        <v>203.95</v>
      </c>
      <c r="L51" s="31">
        <v>198</v>
      </c>
      <c r="M51" s="31">
        <v>378.17129999999997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1111.2</v>
      </c>
      <c r="D52" s="36">
        <v>1120.5</v>
      </c>
      <c r="E52" s="36">
        <v>1097.95</v>
      </c>
      <c r="F52" s="36">
        <v>1084.7</v>
      </c>
      <c r="G52" s="36">
        <v>1062.1500000000001</v>
      </c>
      <c r="H52" s="36">
        <v>1133.75</v>
      </c>
      <c r="I52" s="36">
        <v>1156.3000000000002</v>
      </c>
      <c r="J52" s="36">
        <v>1169.55</v>
      </c>
      <c r="K52" s="31">
        <v>1143.05</v>
      </c>
      <c r="L52" s="31">
        <v>1107.25</v>
      </c>
      <c r="M52" s="31">
        <v>18.115410000000001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243.1</v>
      </c>
      <c r="D53" s="36">
        <v>244.36666666666667</v>
      </c>
      <c r="E53" s="36">
        <v>239.23333333333335</v>
      </c>
      <c r="F53" s="36">
        <v>235.36666666666667</v>
      </c>
      <c r="G53" s="36">
        <v>230.23333333333335</v>
      </c>
      <c r="H53" s="36">
        <v>248.23333333333335</v>
      </c>
      <c r="I53" s="36">
        <v>253.36666666666667</v>
      </c>
      <c r="J53" s="36">
        <v>257.23333333333335</v>
      </c>
      <c r="K53" s="31">
        <v>249.5</v>
      </c>
      <c r="L53" s="31">
        <v>240.5</v>
      </c>
      <c r="M53" s="31">
        <v>229.74438000000001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595.20000000000005</v>
      </c>
      <c r="D54" s="36">
        <v>600.08333333333337</v>
      </c>
      <c r="E54" s="36">
        <v>588.41666666666674</v>
      </c>
      <c r="F54" s="36">
        <v>581.63333333333333</v>
      </c>
      <c r="G54" s="36">
        <v>569.9666666666667</v>
      </c>
      <c r="H54" s="36">
        <v>606.86666666666679</v>
      </c>
      <c r="I54" s="36">
        <v>618.53333333333353</v>
      </c>
      <c r="J54" s="36">
        <v>625.31666666666683</v>
      </c>
      <c r="K54" s="31">
        <v>611.75</v>
      </c>
      <c r="L54" s="31">
        <v>593.29999999999995</v>
      </c>
      <c r="M54" s="31">
        <v>54.467880000000001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1224.8</v>
      </c>
      <c r="D55" s="36">
        <v>1221.2</v>
      </c>
      <c r="E55" s="36">
        <v>1214.1500000000001</v>
      </c>
      <c r="F55" s="36">
        <v>1203.5</v>
      </c>
      <c r="G55" s="36">
        <v>1196.45</v>
      </c>
      <c r="H55" s="36">
        <v>1231.8500000000001</v>
      </c>
      <c r="I55" s="36">
        <v>1238.8999999999999</v>
      </c>
      <c r="J55" s="36">
        <v>1249.5500000000002</v>
      </c>
      <c r="K55" s="31">
        <v>1228.25</v>
      </c>
      <c r="L55" s="31">
        <v>1210.55</v>
      </c>
      <c r="M55" s="31">
        <v>57.791690000000003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256.60000000000002</v>
      </c>
      <c r="D56" s="36">
        <v>258.56666666666666</v>
      </c>
      <c r="E56" s="36">
        <v>253.88333333333333</v>
      </c>
      <c r="F56" s="36">
        <v>251.16666666666666</v>
      </c>
      <c r="G56" s="36">
        <v>246.48333333333332</v>
      </c>
      <c r="H56" s="36">
        <v>261.2833333333333</v>
      </c>
      <c r="I56" s="36">
        <v>265.96666666666658</v>
      </c>
      <c r="J56" s="36">
        <v>268.68333333333334</v>
      </c>
      <c r="K56" s="31">
        <v>263.25</v>
      </c>
      <c r="L56" s="31">
        <v>255.85</v>
      </c>
      <c r="M56" s="31">
        <v>75.772490000000005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30341.599999999999</v>
      </c>
      <c r="D57" s="36">
        <v>30574.399999999998</v>
      </c>
      <c r="E57" s="36">
        <v>29998.799999999996</v>
      </c>
      <c r="F57" s="36">
        <v>29655.999999999996</v>
      </c>
      <c r="G57" s="36">
        <v>29080.399999999994</v>
      </c>
      <c r="H57" s="36">
        <v>30917.199999999997</v>
      </c>
      <c r="I57" s="36">
        <v>31492.799999999996</v>
      </c>
      <c r="J57" s="36">
        <v>31835.599999999999</v>
      </c>
      <c r="K57" s="31">
        <v>31150</v>
      </c>
      <c r="L57" s="31">
        <v>30231.599999999999</v>
      </c>
      <c r="M57" s="31">
        <v>0.51919999999999999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4920.2</v>
      </c>
      <c r="D58" s="36">
        <v>4926.7333333333336</v>
      </c>
      <c r="E58" s="36">
        <v>4873.4666666666672</v>
      </c>
      <c r="F58" s="36">
        <v>4826.7333333333336</v>
      </c>
      <c r="G58" s="36">
        <v>4773.4666666666672</v>
      </c>
      <c r="H58" s="36">
        <v>4973.4666666666672</v>
      </c>
      <c r="I58" s="36">
        <v>5026.7333333333336</v>
      </c>
      <c r="J58" s="36">
        <v>5073.4666666666672</v>
      </c>
      <c r="K58" s="31">
        <v>4980</v>
      </c>
      <c r="L58" s="31">
        <v>4880</v>
      </c>
      <c r="M58" s="31">
        <v>3.2710699999999999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548.5</v>
      </c>
      <c r="D59" s="36">
        <v>547.15</v>
      </c>
      <c r="E59" s="36">
        <v>537.9</v>
      </c>
      <c r="F59" s="36">
        <v>527.29999999999995</v>
      </c>
      <c r="G59" s="36">
        <v>518.04999999999995</v>
      </c>
      <c r="H59" s="36">
        <v>557.75</v>
      </c>
      <c r="I59" s="36">
        <v>567</v>
      </c>
      <c r="J59" s="36">
        <v>577.6</v>
      </c>
      <c r="K59" s="31">
        <v>556.4</v>
      </c>
      <c r="L59" s="31">
        <v>536.54999999999995</v>
      </c>
      <c r="M59" s="31">
        <v>49.583399999999997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564.25</v>
      </c>
      <c r="D60" s="36">
        <v>567.1</v>
      </c>
      <c r="E60" s="36">
        <v>559.5</v>
      </c>
      <c r="F60" s="36">
        <v>554.75</v>
      </c>
      <c r="G60" s="36">
        <v>547.15</v>
      </c>
      <c r="H60" s="36">
        <v>571.85</v>
      </c>
      <c r="I60" s="36">
        <v>579.45000000000016</v>
      </c>
      <c r="J60" s="36">
        <v>584.20000000000005</v>
      </c>
      <c r="K60" s="31">
        <v>574.70000000000005</v>
      </c>
      <c r="L60" s="31">
        <v>562.35</v>
      </c>
      <c r="M60" s="31">
        <v>44.102269999999997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1130.2</v>
      </c>
      <c r="D61" s="36">
        <v>1125.4333333333332</v>
      </c>
      <c r="E61" s="36">
        <v>1117.8666666666663</v>
      </c>
      <c r="F61" s="36">
        <v>1105.5333333333331</v>
      </c>
      <c r="G61" s="36">
        <v>1097.9666666666662</v>
      </c>
      <c r="H61" s="36">
        <v>1137.7666666666664</v>
      </c>
      <c r="I61" s="36">
        <v>1145.3333333333335</v>
      </c>
      <c r="J61" s="36">
        <v>1157.6666666666665</v>
      </c>
      <c r="K61" s="31">
        <v>1133</v>
      </c>
      <c r="L61" s="31">
        <v>1113.0999999999999</v>
      </c>
      <c r="M61" s="31">
        <v>14.45844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1463.35</v>
      </c>
      <c r="D62" s="36">
        <v>1472.45</v>
      </c>
      <c r="E62" s="36">
        <v>1448.9</v>
      </c>
      <c r="F62" s="36">
        <v>1434.45</v>
      </c>
      <c r="G62" s="36">
        <v>1410.9</v>
      </c>
      <c r="H62" s="36">
        <v>1486.9</v>
      </c>
      <c r="I62" s="36">
        <v>1510.4499999999998</v>
      </c>
      <c r="J62" s="36">
        <v>1524.9</v>
      </c>
      <c r="K62" s="31">
        <v>1496</v>
      </c>
      <c r="L62" s="31">
        <v>1458</v>
      </c>
      <c r="M62" s="31">
        <v>16.42266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429.45</v>
      </c>
      <c r="D63" s="36">
        <v>431.76666666666665</v>
      </c>
      <c r="E63" s="36">
        <v>423.73333333333329</v>
      </c>
      <c r="F63" s="36">
        <v>418.01666666666665</v>
      </c>
      <c r="G63" s="36">
        <v>409.98333333333329</v>
      </c>
      <c r="H63" s="36">
        <v>437.48333333333329</v>
      </c>
      <c r="I63" s="36">
        <v>445.51666666666659</v>
      </c>
      <c r="J63" s="36">
        <v>451.23333333333329</v>
      </c>
      <c r="K63" s="31">
        <v>439.8</v>
      </c>
      <c r="L63" s="31">
        <v>426.05</v>
      </c>
      <c r="M63" s="31">
        <v>179.85246000000001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5549.25</v>
      </c>
      <c r="D64" s="36">
        <v>5570.5666666666666</v>
      </c>
      <c r="E64" s="36">
        <v>5509.5333333333328</v>
      </c>
      <c r="F64" s="36">
        <v>5469.8166666666666</v>
      </c>
      <c r="G64" s="36">
        <v>5408.7833333333328</v>
      </c>
      <c r="H64" s="36">
        <v>5610.2833333333328</v>
      </c>
      <c r="I64" s="36">
        <v>5671.3166666666675</v>
      </c>
      <c r="J64" s="36">
        <v>5711.0333333333328</v>
      </c>
      <c r="K64" s="31">
        <v>5631.6</v>
      </c>
      <c r="L64" s="31">
        <v>5530.85</v>
      </c>
      <c r="M64" s="31">
        <v>2.48089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2658.8</v>
      </c>
      <c r="D65" s="36">
        <v>2687.6</v>
      </c>
      <c r="E65" s="36">
        <v>2621.1999999999998</v>
      </c>
      <c r="F65" s="36">
        <v>2583.6</v>
      </c>
      <c r="G65" s="36">
        <v>2517.1999999999998</v>
      </c>
      <c r="H65" s="36">
        <v>2725.2</v>
      </c>
      <c r="I65" s="36">
        <v>2791.6000000000004</v>
      </c>
      <c r="J65" s="36">
        <v>2829.2</v>
      </c>
      <c r="K65" s="31">
        <v>2754</v>
      </c>
      <c r="L65" s="31">
        <v>2650</v>
      </c>
      <c r="M65" s="31">
        <v>3.4173499999999999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866.2</v>
      </c>
      <c r="D66" s="36">
        <v>871.80000000000007</v>
      </c>
      <c r="E66" s="36">
        <v>856.60000000000014</v>
      </c>
      <c r="F66" s="36">
        <v>847.00000000000011</v>
      </c>
      <c r="G66" s="36">
        <v>831.80000000000018</v>
      </c>
      <c r="H66" s="36">
        <v>881.40000000000009</v>
      </c>
      <c r="I66" s="36">
        <v>896.60000000000014</v>
      </c>
      <c r="J66" s="36">
        <v>906.2</v>
      </c>
      <c r="K66" s="31">
        <v>887</v>
      </c>
      <c r="L66" s="31">
        <v>862.2</v>
      </c>
      <c r="M66" s="31">
        <v>16.430440000000001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1072.75</v>
      </c>
      <c r="D67" s="36">
        <v>1070.0833333333333</v>
      </c>
      <c r="E67" s="36">
        <v>1062.7166666666665</v>
      </c>
      <c r="F67" s="36">
        <v>1052.6833333333332</v>
      </c>
      <c r="G67" s="36">
        <v>1045.3166666666664</v>
      </c>
      <c r="H67" s="36">
        <v>1080.1166666666666</v>
      </c>
      <c r="I67" s="36">
        <v>1087.4833333333333</v>
      </c>
      <c r="J67" s="36">
        <v>1097.5166666666667</v>
      </c>
      <c r="K67" s="31">
        <v>1077.45</v>
      </c>
      <c r="L67" s="31">
        <v>1060.05</v>
      </c>
      <c r="M67" s="31">
        <v>9.0012399999999992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265.60000000000002</v>
      </c>
      <c r="D68" s="36">
        <v>267.2</v>
      </c>
      <c r="E68" s="36">
        <v>262.89999999999998</v>
      </c>
      <c r="F68" s="36">
        <v>260.2</v>
      </c>
      <c r="G68" s="36">
        <v>255.89999999999998</v>
      </c>
      <c r="H68" s="36">
        <v>269.89999999999998</v>
      </c>
      <c r="I68" s="36">
        <v>274.20000000000005</v>
      </c>
      <c r="J68" s="36">
        <v>276.89999999999998</v>
      </c>
      <c r="K68" s="31">
        <v>271.5</v>
      </c>
      <c r="L68" s="31">
        <v>264.5</v>
      </c>
      <c r="M68" s="31">
        <v>67.28331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2968.35</v>
      </c>
      <c r="D69" s="36">
        <v>2975.85</v>
      </c>
      <c r="E69" s="36">
        <v>2939.7</v>
      </c>
      <c r="F69" s="36">
        <v>2911.0499999999997</v>
      </c>
      <c r="G69" s="36">
        <v>2874.8999999999996</v>
      </c>
      <c r="H69" s="36">
        <v>3004.5</v>
      </c>
      <c r="I69" s="36">
        <v>3040.6500000000005</v>
      </c>
      <c r="J69" s="36">
        <v>3069.3</v>
      </c>
      <c r="K69" s="31">
        <v>3012</v>
      </c>
      <c r="L69" s="31">
        <v>2947.2</v>
      </c>
      <c r="M69" s="31">
        <v>3.8432599999999999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880.5</v>
      </c>
      <c r="D70" s="36">
        <v>881.58333333333337</v>
      </c>
      <c r="E70" s="36">
        <v>874.4666666666667</v>
      </c>
      <c r="F70" s="36">
        <v>868.43333333333328</v>
      </c>
      <c r="G70" s="36">
        <v>861.31666666666661</v>
      </c>
      <c r="H70" s="36">
        <v>887.61666666666679</v>
      </c>
      <c r="I70" s="36">
        <v>894.73333333333335</v>
      </c>
      <c r="J70" s="36">
        <v>900.76666666666688</v>
      </c>
      <c r="K70" s="31">
        <v>888.7</v>
      </c>
      <c r="L70" s="31">
        <v>875.55</v>
      </c>
      <c r="M70" s="31">
        <v>30.498729999999998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521.65</v>
      </c>
      <c r="D71" s="36">
        <v>521.7166666666667</v>
      </c>
      <c r="E71" s="36">
        <v>519.03333333333342</v>
      </c>
      <c r="F71" s="36">
        <v>516.41666666666674</v>
      </c>
      <c r="G71" s="36">
        <v>513.73333333333346</v>
      </c>
      <c r="H71" s="36">
        <v>524.33333333333337</v>
      </c>
      <c r="I71" s="36">
        <v>527.01666666666677</v>
      </c>
      <c r="J71" s="36">
        <v>529.63333333333333</v>
      </c>
      <c r="K71" s="31">
        <v>524.4</v>
      </c>
      <c r="L71" s="31">
        <v>519.1</v>
      </c>
      <c r="M71" s="31">
        <v>26.384650000000001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1957.85</v>
      </c>
      <c r="D72" s="36">
        <v>1970.4666666666665</v>
      </c>
      <c r="E72" s="36">
        <v>1937.4833333333329</v>
      </c>
      <c r="F72" s="36">
        <v>1917.1166666666663</v>
      </c>
      <c r="G72" s="36">
        <v>1884.1333333333328</v>
      </c>
      <c r="H72" s="36">
        <v>1990.833333333333</v>
      </c>
      <c r="I72" s="36">
        <v>2023.8166666666666</v>
      </c>
      <c r="J72" s="36">
        <v>2044.1833333333332</v>
      </c>
      <c r="K72" s="31">
        <v>2003.45</v>
      </c>
      <c r="L72" s="31">
        <v>1950.1</v>
      </c>
      <c r="M72" s="31">
        <v>9.8877299999999995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2156.5500000000002</v>
      </c>
      <c r="D73" s="36">
        <v>2155.7666666666669</v>
      </c>
      <c r="E73" s="36">
        <v>2130.7833333333338</v>
      </c>
      <c r="F73" s="36">
        <v>2105.0166666666669</v>
      </c>
      <c r="G73" s="36">
        <v>2080.0333333333338</v>
      </c>
      <c r="H73" s="36">
        <v>2181.5333333333338</v>
      </c>
      <c r="I73" s="36">
        <v>2206.5166666666664</v>
      </c>
      <c r="J73" s="36">
        <v>2232.2833333333338</v>
      </c>
      <c r="K73" s="31">
        <v>2180.75</v>
      </c>
      <c r="L73" s="31">
        <v>2130</v>
      </c>
      <c r="M73" s="31">
        <v>2.7311200000000002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458.7</v>
      </c>
      <c r="D74" s="36">
        <v>459.48333333333335</v>
      </c>
      <c r="E74" s="36">
        <v>449.51666666666671</v>
      </c>
      <c r="F74" s="36">
        <v>440.33333333333337</v>
      </c>
      <c r="G74" s="36">
        <v>430.36666666666673</v>
      </c>
      <c r="H74" s="36">
        <v>468.66666666666669</v>
      </c>
      <c r="I74" s="36">
        <v>478.63333333333338</v>
      </c>
      <c r="J74" s="36">
        <v>487.81666666666666</v>
      </c>
      <c r="K74" s="31">
        <v>469.45</v>
      </c>
      <c r="L74" s="31">
        <v>450.3</v>
      </c>
      <c r="M74" s="31">
        <v>24.340229999999998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151.75</v>
      </c>
      <c r="D75" s="36">
        <v>153.15</v>
      </c>
      <c r="E75" s="36">
        <v>149.60000000000002</v>
      </c>
      <c r="F75" s="36">
        <v>147.45000000000002</v>
      </c>
      <c r="G75" s="36">
        <v>143.90000000000003</v>
      </c>
      <c r="H75" s="36">
        <v>155.30000000000001</v>
      </c>
      <c r="I75" s="36">
        <v>158.85000000000002</v>
      </c>
      <c r="J75" s="36">
        <v>161</v>
      </c>
      <c r="K75" s="31">
        <v>156.69999999999999</v>
      </c>
      <c r="L75" s="31">
        <v>151</v>
      </c>
      <c r="M75" s="31">
        <v>21.840509999999998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3367.85</v>
      </c>
      <c r="D76" s="36">
        <v>3373.75</v>
      </c>
      <c r="E76" s="36">
        <v>3344.1</v>
      </c>
      <c r="F76" s="36">
        <v>3320.35</v>
      </c>
      <c r="G76" s="36">
        <v>3290.7</v>
      </c>
      <c r="H76" s="36">
        <v>3397.5</v>
      </c>
      <c r="I76" s="36">
        <v>3427.1499999999996</v>
      </c>
      <c r="J76" s="36">
        <v>3450.9</v>
      </c>
      <c r="K76" s="31">
        <v>3403.4</v>
      </c>
      <c r="L76" s="31">
        <v>3350</v>
      </c>
      <c r="M76" s="31">
        <v>5.0647200000000003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7424.2</v>
      </c>
      <c r="D77" s="36">
        <v>7383.0666666666666</v>
      </c>
      <c r="E77" s="36">
        <v>7296.1333333333332</v>
      </c>
      <c r="F77" s="36">
        <v>7168.0666666666666</v>
      </c>
      <c r="G77" s="36">
        <v>7081.1333333333332</v>
      </c>
      <c r="H77" s="36">
        <v>7511.1333333333332</v>
      </c>
      <c r="I77" s="36">
        <v>7598.0666666666657</v>
      </c>
      <c r="J77" s="36">
        <v>7726.1333333333332</v>
      </c>
      <c r="K77" s="31">
        <v>7470</v>
      </c>
      <c r="L77" s="31">
        <v>7255</v>
      </c>
      <c r="M77" s="31">
        <v>3.4051999999999998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2274.75</v>
      </c>
      <c r="D78" s="36">
        <v>2268.7000000000003</v>
      </c>
      <c r="E78" s="36">
        <v>2251.9500000000007</v>
      </c>
      <c r="F78" s="36">
        <v>2229.1500000000005</v>
      </c>
      <c r="G78" s="36">
        <v>2212.400000000001</v>
      </c>
      <c r="H78" s="36">
        <v>2291.5000000000005</v>
      </c>
      <c r="I78" s="36">
        <v>2308.2499999999995</v>
      </c>
      <c r="J78" s="36">
        <v>2331.0500000000002</v>
      </c>
      <c r="K78" s="31">
        <v>2285.4499999999998</v>
      </c>
      <c r="L78" s="31">
        <v>2245.9</v>
      </c>
      <c r="M78" s="31">
        <v>3.8220200000000002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6044.1</v>
      </c>
      <c r="D79" s="36">
        <v>6076.4000000000005</v>
      </c>
      <c r="E79" s="36">
        <v>6001.8000000000011</v>
      </c>
      <c r="F79" s="36">
        <v>5959.5000000000009</v>
      </c>
      <c r="G79" s="36">
        <v>5884.9000000000015</v>
      </c>
      <c r="H79" s="36">
        <v>6118.7000000000007</v>
      </c>
      <c r="I79" s="36">
        <v>6193.3000000000011</v>
      </c>
      <c r="J79" s="36">
        <v>6235.6</v>
      </c>
      <c r="K79" s="31">
        <v>6151</v>
      </c>
      <c r="L79" s="31">
        <v>6034.1</v>
      </c>
      <c r="M79" s="31">
        <v>2.9059300000000001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3913.8</v>
      </c>
      <c r="D80" s="36">
        <v>3935.5333333333333</v>
      </c>
      <c r="E80" s="36">
        <v>3884.0666666666666</v>
      </c>
      <c r="F80" s="36">
        <v>3854.3333333333335</v>
      </c>
      <c r="G80" s="36">
        <v>3802.8666666666668</v>
      </c>
      <c r="H80" s="36">
        <v>3965.2666666666664</v>
      </c>
      <c r="I80" s="36">
        <v>4016.7333333333327</v>
      </c>
      <c r="J80" s="36">
        <v>4046.4666666666662</v>
      </c>
      <c r="K80" s="31">
        <v>3987</v>
      </c>
      <c r="L80" s="31">
        <v>3905.8</v>
      </c>
      <c r="M80" s="31">
        <v>5.1094999999999997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2798.7</v>
      </c>
      <c r="D81" s="36">
        <v>2792.4666666666667</v>
      </c>
      <c r="E81" s="36">
        <v>2755.3833333333332</v>
      </c>
      <c r="F81" s="36">
        <v>2712.0666666666666</v>
      </c>
      <c r="G81" s="36">
        <v>2674.9833333333331</v>
      </c>
      <c r="H81" s="36">
        <v>2835.7833333333333</v>
      </c>
      <c r="I81" s="36">
        <v>2872.8666666666663</v>
      </c>
      <c r="J81" s="36">
        <v>2916.1833333333334</v>
      </c>
      <c r="K81" s="31">
        <v>2829.55</v>
      </c>
      <c r="L81" s="31">
        <v>2749.15</v>
      </c>
      <c r="M81" s="31">
        <v>2.4987900000000001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162.1</v>
      </c>
      <c r="D82" s="36">
        <v>162.76666666666665</v>
      </c>
      <c r="E82" s="36">
        <v>160.33333333333331</v>
      </c>
      <c r="F82" s="36">
        <v>158.56666666666666</v>
      </c>
      <c r="G82" s="36">
        <v>156.13333333333333</v>
      </c>
      <c r="H82" s="36">
        <v>164.5333333333333</v>
      </c>
      <c r="I82" s="36">
        <v>166.96666666666664</v>
      </c>
      <c r="J82" s="36">
        <v>168.73333333333329</v>
      </c>
      <c r="K82" s="31">
        <v>165.2</v>
      </c>
      <c r="L82" s="31">
        <v>161</v>
      </c>
      <c r="M82" s="31">
        <v>27.371749999999999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149.80000000000001</v>
      </c>
      <c r="D83" s="36">
        <v>149.9</v>
      </c>
      <c r="E83" s="36">
        <v>148.4</v>
      </c>
      <c r="F83" s="36">
        <v>147</v>
      </c>
      <c r="G83" s="36">
        <v>145.5</v>
      </c>
      <c r="H83" s="36">
        <v>151.30000000000001</v>
      </c>
      <c r="I83" s="36">
        <v>152.80000000000001</v>
      </c>
      <c r="J83" s="36">
        <v>154.20000000000002</v>
      </c>
      <c r="K83" s="31">
        <v>151.4</v>
      </c>
      <c r="L83" s="31">
        <v>148.5</v>
      </c>
      <c r="M83" s="31">
        <v>208.53016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642.35</v>
      </c>
      <c r="D84" s="36">
        <v>643.65</v>
      </c>
      <c r="E84" s="36">
        <v>634.4</v>
      </c>
      <c r="F84" s="36">
        <v>626.45000000000005</v>
      </c>
      <c r="G84" s="36">
        <v>617.20000000000005</v>
      </c>
      <c r="H84" s="36">
        <v>651.59999999999991</v>
      </c>
      <c r="I84" s="36">
        <v>660.84999999999991</v>
      </c>
      <c r="J84" s="36">
        <v>668.79999999999984</v>
      </c>
      <c r="K84" s="31">
        <v>652.9</v>
      </c>
      <c r="L84" s="31">
        <v>635.70000000000005</v>
      </c>
      <c r="M84" s="31">
        <v>4.4434100000000001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413.2</v>
      </c>
      <c r="D85" s="36">
        <v>412.18333333333334</v>
      </c>
      <c r="E85" s="36">
        <v>409.41666666666669</v>
      </c>
      <c r="F85" s="36">
        <v>405.63333333333333</v>
      </c>
      <c r="G85" s="36">
        <v>402.86666666666667</v>
      </c>
      <c r="H85" s="36">
        <v>415.9666666666667</v>
      </c>
      <c r="I85" s="36">
        <v>418.73333333333335</v>
      </c>
      <c r="J85" s="36">
        <v>422.51666666666671</v>
      </c>
      <c r="K85" s="31">
        <v>414.95</v>
      </c>
      <c r="L85" s="31">
        <v>408.4</v>
      </c>
      <c r="M85" s="31">
        <v>6.0063300000000002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180.3</v>
      </c>
      <c r="D86" s="36">
        <v>181.21666666666667</v>
      </c>
      <c r="E86" s="36">
        <v>178.73333333333335</v>
      </c>
      <c r="F86" s="36">
        <v>177.16666666666669</v>
      </c>
      <c r="G86" s="36">
        <v>174.68333333333337</v>
      </c>
      <c r="H86" s="36">
        <v>182.78333333333333</v>
      </c>
      <c r="I86" s="36">
        <v>185.26666666666662</v>
      </c>
      <c r="J86" s="36">
        <v>186.83333333333331</v>
      </c>
      <c r="K86" s="31">
        <v>183.7</v>
      </c>
      <c r="L86" s="31">
        <v>179.65</v>
      </c>
      <c r="M86" s="31">
        <v>138.33150000000001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1820.5</v>
      </c>
      <c r="D87" s="36">
        <v>1810.7833333333335</v>
      </c>
      <c r="E87" s="36">
        <v>1783.4666666666672</v>
      </c>
      <c r="F87" s="36">
        <v>1746.4333333333336</v>
      </c>
      <c r="G87" s="36">
        <v>1719.1166666666672</v>
      </c>
      <c r="H87" s="36">
        <v>1847.8166666666671</v>
      </c>
      <c r="I87" s="36">
        <v>1875.1333333333332</v>
      </c>
      <c r="J87" s="36">
        <v>1912.166666666667</v>
      </c>
      <c r="K87" s="31">
        <v>1838.1</v>
      </c>
      <c r="L87" s="31">
        <v>1773.75</v>
      </c>
      <c r="M87" s="31">
        <v>1.0694999999999999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1235.05</v>
      </c>
      <c r="D88" s="36">
        <v>1223.7333333333333</v>
      </c>
      <c r="E88" s="36">
        <v>1207.4666666666667</v>
      </c>
      <c r="F88" s="36">
        <v>1179.8833333333334</v>
      </c>
      <c r="G88" s="36">
        <v>1163.6166666666668</v>
      </c>
      <c r="H88" s="36">
        <v>1251.3166666666666</v>
      </c>
      <c r="I88" s="36">
        <v>1267.5833333333335</v>
      </c>
      <c r="J88" s="36">
        <v>1295.1666666666665</v>
      </c>
      <c r="K88" s="31">
        <v>1240</v>
      </c>
      <c r="L88" s="31">
        <v>1196.1500000000001</v>
      </c>
      <c r="M88" s="31">
        <v>10.96345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2277</v>
      </c>
      <c r="D89" s="36">
        <v>2276</v>
      </c>
      <c r="E89" s="36">
        <v>2261</v>
      </c>
      <c r="F89" s="36">
        <v>2245</v>
      </c>
      <c r="G89" s="36">
        <v>2230</v>
      </c>
      <c r="H89" s="36">
        <v>2292</v>
      </c>
      <c r="I89" s="36">
        <v>2307</v>
      </c>
      <c r="J89" s="36">
        <v>2323</v>
      </c>
      <c r="K89" s="31">
        <v>2291</v>
      </c>
      <c r="L89" s="31">
        <v>2260</v>
      </c>
      <c r="M89" s="31">
        <v>2.3809399999999998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2207.35</v>
      </c>
      <c r="D90" s="36">
        <v>2219.333333333333</v>
      </c>
      <c r="E90" s="36">
        <v>2186.7166666666662</v>
      </c>
      <c r="F90" s="36">
        <v>2166.083333333333</v>
      </c>
      <c r="G90" s="36">
        <v>2133.4666666666662</v>
      </c>
      <c r="H90" s="36">
        <v>2239.9666666666662</v>
      </c>
      <c r="I90" s="36">
        <v>2272.583333333333</v>
      </c>
      <c r="J90" s="36">
        <v>2293.2166666666662</v>
      </c>
      <c r="K90" s="31">
        <v>2251.9499999999998</v>
      </c>
      <c r="L90" s="31">
        <v>2198.6999999999998</v>
      </c>
      <c r="M90" s="31">
        <v>10.339919999999999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3104.6</v>
      </c>
      <c r="D91" s="36">
        <v>3126.7666666666664</v>
      </c>
      <c r="E91" s="36">
        <v>3061.5333333333328</v>
      </c>
      <c r="F91" s="36">
        <v>3018.4666666666662</v>
      </c>
      <c r="G91" s="36">
        <v>2953.2333333333327</v>
      </c>
      <c r="H91" s="36">
        <v>3169.833333333333</v>
      </c>
      <c r="I91" s="36">
        <v>3235.0666666666666</v>
      </c>
      <c r="J91" s="36">
        <v>3278.1333333333332</v>
      </c>
      <c r="K91" s="31">
        <v>3192</v>
      </c>
      <c r="L91" s="31">
        <v>3083.7</v>
      </c>
      <c r="M91" s="31">
        <v>1.3114600000000001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541.75</v>
      </c>
      <c r="D92" s="36">
        <v>546.0333333333333</v>
      </c>
      <c r="E92" s="36">
        <v>535.61666666666656</v>
      </c>
      <c r="F92" s="36">
        <v>529.48333333333323</v>
      </c>
      <c r="G92" s="36">
        <v>519.06666666666649</v>
      </c>
      <c r="H92" s="36">
        <v>552.16666666666663</v>
      </c>
      <c r="I92" s="36">
        <v>562.58333333333337</v>
      </c>
      <c r="J92" s="36">
        <v>568.7166666666667</v>
      </c>
      <c r="K92" s="31">
        <v>556.45000000000005</v>
      </c>
      <c r="L92" s="31">
        <v>539.9</v>
      </c>
      <c r="M92" s="31">
        <v>9.7581299999999995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1546.2</v>
      </c>
      <c r="D93" s="36">
        <v>1554.3500000000001</v>
      </c>
      <c r="E93" s="36">
        <v>1531.8500000000004</v>
      </c>
      <c r="F93" s="36">
        <v>1517.5000000000002</v>
      </c>
      <c r="G93" s="36">
        <v>1495.0000000000005</v>
      </c>
      <c r="H93" s="36">
        <v>1568.7000000000003</v>
      </c>
      <c r="I93" s="36">
        <v>1591.1999999999998</v>
      </c>
      <c r="J93" s="36">
        <v>1605.5500000000002</v>
      </c>
      <c r="K93" s="31">
        <v>1576.85</v>
      </c>
      <c r="L93" s="31">
        <v>1540</v>
      </c>
      <c r="M93" s="31">
        <v>25.89697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3795.55</v>
      </c>
      <c r="D94" s="36">
        <v>3803.5333333333333</v>
      </c>
      <c r="E94" s="36">
        <v>3770.0166666666664</v>
      </c>
      <c r="F94" s="36">
        <v>3744.4833333333331</v>
      </c>
      <c r="G94" s="36">
        <v>3710.9666666666662</v>
      </c>
      <c r="H94" s="36">
        <v>3829.0666666666666</v>
      </c>
      <c r="I94" s="36">
        <v>3862.5833333333339</v>
      </c>
      <c r="J94" s="36">
        <v>3888.1166666666668</v>
      </c>
      <c r="K94" s="31">
        <v>3837.05</v>
      </c>
      <c r="L94" s="31">
        <v>3778</v>
      </c>
      <c r="M94" s="31">
        <v>1.5293699999999999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1440.7</v>
      </c>
      <c r="D95" s="36">
        <v>1436.6333333333332</v>
      </c>
      <c r="E95" s="36">
        <v>1425.3166666666664</v>
      </c>
      <c r="F95" s="36">
        <v>1409.9333333333332</v>
      </c>
      <c r="G95" s="36">
        <v>1398.6166666666663</v>
      </c>
      <c r="H95" s="36">
        <v>1452.0166666666664</v>
      </c>
      <c r="I95" s="36">
        <v>1463.333333333333</v>
      </c>
      <c r="J95" s="36">
        <v>1478.7166666666665</v>
      </c>
      <c r="K95" s="31">
        <v>1447.95</v>
      </c>
      <c r="L95" s="31">
        <v>1421.25</v>
      </c>
      <c r="M95" s="31">
        <v>310.84334000000001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626.35</v>
      </c>
      <c r="D96" s="36">
        <v>629.6</v>
      </c>
      <c r="E96" s="36">
        <v>620.80000000000007</v>
      </c>
      <c r="F96" s="36">
        <v>615.25</v>
      </c>
      <c r="G96" s="36">
        <v>606.45000000000005</v>
      </c>
      <c r="H96" s="36">
        <v>635.15000000000009</v>
      </c>
      <c r="I96" s="36">
        <v>643.95000000000005</v>
      </c>
      <c r="J96" s="36">
        <v>649.50000000000011</v>
      </c>
      <c r="K96" s="31">
        <v>638.4</v>
      </c>
      <c r="L96" s="31">
        <v>624.04999999999995</v>
      </c>
      <c r="M96" s="31">
        <v>138.48953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1488.4</v>
      </c>
      <c r="D97" s="36">
        <v>1490.9333333333334</v>
      </c>
      <c r="E97" s="36">
        <v>1476.8666666666668</v>
      </c>
      <c r="F97" s="36">
        <v>1465.3333333333335</v>
      </c>
      <c r="G97" s="36">
        <v>1451.2666666666669</v>
      </c>
      <c r="H97" s="36">
        <v>1502.4666666666667</v>
      </c>
      <c r="I97" s="36">
        <v>1516.5333333333333</v>
      </c>
      <c r="J97" s="36">
        <v>1528.0666666666666</v>
      </c>
      <c r="K97" s="31">
        <v>1505</v>
      </c>
      <c r="L97" s="31">
        <v>1479.4</v>
      </c>
      <c r="M97" s="31">
        <v>9.7303999999999995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4572.55</v>
      </c>
      <c r="D98" s="36">
        <v>4610.1833333333334</v>
      </c>
      <c r="E98" s="36">
        <v>4522.3666666666668</v>
      </c>
      <c r="F98" s="36">
        <v>4472.1833333333334</v>
      </c>
      <c r="G98" s="36">
        <v>4384.3666666666668</v>
      </c>
      <c r="H98" s="36">
        <v>4660.3666666666668</v>
      </c>
      <c r="I98" s="36">
        <v>4748.1833333333343</v>
      </c>
      <c r="J98" s="36">
        <v>4798.3666666666668</v>
      </c>
      <c r="K98" s="31">
        <v>4698</v>
      </c>
      <c r="L98" s="31">
        <v>4560</v>
      </c>
      <c r="M98" s="31">
        <v>6.9352799999999997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557.65</v>
      </c>
      <c r="D99" s="36">
        <v>559.69999999999993</v>
      </c>
      <c r="E99" s="36">
        <v>554.74999999999989</v>
      </c>
      <c r="F99" s="36">
        <v>551.84999999999991</v>
      </c>
      <c r="G99" s="36">
        <v>546.89999999999986</v>
      </c>
      <c r="H99" s="36">
        <v>562.59999999999991</v>
      </c>
      <c r="I99" s="36">
        <v>567.54999999999995</v>
      </c>
      <c r="J99" s="36">
        <v>570.44999999999993</v>
      </c>
      <c r="K99" s="31">
        <v>564.65</v>
      </c>
      <c r="L99" s="31">
        <v>556.79999999999995</v>
      </c>
      <c r="M99" s="31">
        <v>53.207030000000003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3281.05</v>
      </c>
      <c r="D100" s="36">
        <v>3283.65</v>
      </c>
      <c r="E100" s="36">
        <v>3242.4</v>
      </c>
      <c r="F100" s="36">
        <v>3203.75</v>
      </c>
      <c r="G100" s="36">
        <v>3162.5</v>
      </c>
      <c r="H100" s="36">
        <v>3322.3</v>
      </c>
      <c r="I100" s="36">
        <v>3363.55</v>
      </c>
      <c r="J100" s="36">
        <v>3402.2000000000003</v>
      </c>
      <c r="K100" s="31">
        <v>3324.9</v>
      </c>
      <c r="L100" s="31">
        <v>3245</v>
      </c>
      <c r="M100" s="31">
        <v>15.03735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471.1</v>
      </c>
      <c r="D101" s="36">
        <v>474.7833333333333</v>
      </c>
      <c r="E101" s="36">
        <v>465.36666666666662</v>
      </c>
      <c r="F101" s="36">
        <v>459.63333333333333</v>
      </c>
      <c r="G101" s="36">
        <v>450.21666666666664</v>
      </c>
      <c r="H101" s="36">
        <v>480.51666666666659</v>
      </c>
      <c r="I101" s="36">
        <v>489.93333333333334</v>
      </c>
      <c r="J101" s="36">
        <v>495.66666666666657</v>
      </c>
      <c r="K101" s="31">
        <v>484.2</v>
      </c>
      <c r="L101" s="31">
        <v>469.05</v>
      </c>
      <c r="M101" s="31">
        <v>46.590719999999997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2239.6999999999998</v>
      </c>
      <c r="D102" s="36">
        <v>2246.2333333333331</v>
      </c>
      <c r="E102" s="36">
        <v>2229.4666666666662</v>
      </c>
      <c r="F102" s="36">
        <v>2219.2333333333331</v>
      </c>
      <c r="G102" s="36">
        <v>2202.4666666666662</v>
      </c>
      <c r="H102" s="36">
        <v>2256.4666666666662</v>
      </c>
      <c r="I102" s="36">
        <v>2273.2333333333336</v>
      </c>
      <c r="J102" s="36">
        <v>2283.4666666666662</v>
      </c>
      <c r="K102" s="31">
        <v>2263</v>
      </c>
      <c r="L102" s="31">
        <v>2236</v>
      </c>
      <c r="M102" s="31">
        <v>21.688610000000001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1083.75</v>
      </c>
      <c r="D103" s="36">
        <v>1085.2666666666667</v>
      </c>
      <c r="E103" s="36">
        <v>1078.0333333333333</v>
      </c>
      <c r="F103" s="36">
        <v>1072.3166666666666</v>
      </c>
      <c r="G103" s="36">
        <v>1065.0833333333333</v>
      </c>
      <c r="H103" s="36">
        <v>1090.9833333333333</v>
      </c>
      <c r="I103" s="36">
        <v>1098.2166666666665</v>
      </c>
      <c r="J103" s="36">
        <v>1103.9333333333334</v>
      </c>
      <c r="K103" s="31">
        <v>1092.5</v>
      </c>
      <c r="L103" s="31">
        <v>1079.55</v>
      </c>
      <c r="M103" s="31">
        <v>269.07245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1662.65</v>
      </c>
      <c r="D104" s="36">
        <v>1661.2</v>
      </c>
      <c r="E104" s="36">
        <v>1652.5</v>
      </c>
      <c r="F104" s="36">
        <v>1642.35</v>
      </c>
      <c r="G104" s="36">
        <v>1633.6499999999999</v>
      </c>
      <c r="H104" s="36">
        <v>1671.3500000000001</v>
      </c>
      <c r="I104" s="36">
        <v>1680.0500000000004</v>
      </c>
      <c r="J104" s="36">
        <v>1690.2000000000003</v>
      </c>
      <c r="K104" s="31">
        <v>1669.9</v>
      </c>
      <c r="L104" s="31">
        <v>1651.05</v>
      </c>
      <c r="M104" s="31">
        <v>2.0928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599.1</v>
      </c>
      <c r="D105" s="36">
        <v>599</v>
      </c>
      <c r="E105" s="36">
        <v>593.1</v>
      </c>
      <c r="F105" s="36">
        <v>587.1</v>
      </c>
      <c r="G105" s="36">
        <v>581.20000000000005</v>
      </c>
      <c r="H105" s="36">
        <v>605</v>
      </c>
      <c r="I105" s="36">
        <v>610.90000000000009</v>
      </c>
      <c r="J105" s="36">
        <v>616.9</v>
      </c>
      <c r="K105" s="31">
        <v>604.9</v>
      </c>
      <c r="L105" s="31">
        <v>593</v>
      </c>
      <c r="M105" s="31">
        <v>14.601929999999999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77.8</v>
      </c>
      <c r="D106" s="36">
        <v>77.95</v>
      </c>
      <c r="E106" s="36">
        <v>77.100000000000009</v>
      </c>
      <c r="F106" s="36">
        <v>76.400000000000006</v>
      </c>
      <c r="G106" s="36">
        <v>75.550000000000011</v>
      </c>
      <c r="H106" s="36">
        <v>78.650000000000006</v>
      </c>
      <c r="I106" s="36">
        <v>79.5</v>
      </c>
      <c r="J106" s="36">
        <v>80.2</v>
      </c>
      <c r="K106" s="31">
        <v>78.8</v>
      </c>
      <c r="L106" s="31">
        <v>77.25</v>
      </c>
      <c r="M106" s="31">
        <v>561.33743000000004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428</v>
      </c>
      <c r="D107" s="36">
        <v>427.7833333333333</v>
      </c>
      <c r="E107" s="36">
        <v>426.66666666666663</v>
      </c>
      <c r="F107" s="36">
        <v>425.33333333333331</v>
      </c>
      <c r="G107" s="36">
        <v>424.21666666666664</v>
      </c>
      <c r="H107" s="36">
        <v>429.11666666666662</v>
      </c>
      <c r="I107" s="36">
        <v>430.23333333333329</v>
      </c>
      <c r="J107" s="36">
        <v>431.56666666666661</v>
      </c>
      <c r="K107" s="31">
        <v>428.9</v>
      </c>
      <c r="L107" s="31">
        <v>426.45</v>
      </c>
      <c r="M107" s="31">
        <v>122.27545000000001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499.8</v>
      </c>
      <c r="D108" s="36">
        <v>505.84999999999997</v>
      </c>
      <c r="E108" s="36">
        <v>491.19999999999993</v>
      </c>
      <c r="F108" s="36">
        <v>482.59999999999997</v>
      </c>
      <c r="G108" s="36">
        <v>467.94999999999993</v>
      </c>
      <c r="H108" s="36">
        <v>514.44999999999993</v>
      </c>
      <c r="I108" s="36">
        <v>529.09999999999991</v>
      </c>
      <c r="J108" s="36">
        <v>537.69999999999993</v>
      </c>
      <c r="K108" s="31">
        <v>520.5</v>
      </c>
      <c r="L108" s="31">
        <v>497.25</v>
      </c>
      <c r="M108" s="31">
        <v>24.637309999999999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585.85</v>
      </c>
      <c r="D109" s="36">
        <v>582.65</v>
      </c>
      <c r="E109" s="36">
        <v>572.29999999999995</v>
      </c>
      <c r="F109" s="36">
        <v>558.75</v>
      </c>
      <c r="G109" s="36">
        <v>548.4</v>
      </c>
      <c r="H109" s="36">
        <v>596.19999999999993</v>
      </c>
      <c r="I109" s="36">
        <v>606.55000000000007</v>
      </c>
      <c r="J109" s="36">
        <v>620.09999999999991</v>
      </c>
      <c r="K109" s="31">
        <v>593</v>
      </c>
      <c r="L109" s="31">
        <v>569.1</v>
      </c>
      <c r="M109" s="31">
        <v>66.719769999999997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166.2</v>
      </c>
      <c r="D110" s="36">
        <v>167.66666666666666</v>
      </c>
      <c r="E110" s="36">
        <v>163.88333333333333</v>
      </c>
      <c r="F110" s="36">
        <v>161.56666666666666</v>
      </c>
      <c r="G110" s="36">
        <v>157.78333333333333</v>
      </c>
      <c r="H110" s="36">
        <v>169.98333333333332</v>
      </c>
      <c r="I110" s="36">
        <v>173.76666666666668</v>
      </c>
      <c r="J110" s="36">
        <v>176.08333333333331</v>
      </c>
      <c r="K110" s="31">
        <v>171.45</v>
      </c>
      <c r="L110" s="31">
        <v>165.35</v>
      </c>
      <c r="M110" s="31">
        <v>314.66480000000001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929.95</v>
      </c>
      <c r="D111" s="36">
        <v>932.18333333333339</v>
      </c>
      <c r="E111" s="36">
        <v>924.16666666666674</v>
      </c>
      <c r="F111" s="36">
        <v>918.38333333333333</v>
      </c>
      <c r="G111" s="36">
        <v>910.36666666666667</v>
      </c>
      <c r="H111" s="36">
        <v>937.96666666666681</v>
      </c>
      <c r="I111" s="36">
        <v>945.98333333333346</v>
      </c>
      <c r="J111" s="36">
        <v>951.76666666666688</v>
      </c>
      <c r="K111" s="31">
        <v>940.2</v>
      </c>
      <c r="L111" s="31">
        <v>926.4</v>
      </c>
      <c r="M111" s="31">
        <v>15.112830000000001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142.85</v>
      </c>
      <c r="D112" s="36">
        <v>145.13333333333333</v>
      </c>
      <c r="E112" s="36">
        <v>139.31666666666666</v>
      </c>
      <c r="F112" s="36">
        <v>135.78333333333333</v>
      </c>
      <c r="G112" s="36">
        <v>129.96666666666667</v>
      </c>
      <c r="H112" s="36">
        <v>148.66666666666666</v>
      </c>
      <c r="I112" s="36">
        <v>154.48333333333332</v>
      </c>
      <c r="J112" s="36">
        <v>158.01666666666665</v>
      </c>
      <c r="K112" s="31">
        <v>150.94999999999999</v>
      </c>
      <c r="L112" s="31">
        <v>141.6</v>
      </c>
      <c r="M112" s="31">
        <v>899.10843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425.45</v>
      </c>
      <c r="D113" s="36">
        <v>424.39999999999992</v>
      </c>
      <c r="E113" s="36">
        <v>420.44999999999982</v>
      </c>
      <c r="F113" s="36">
        <v>415.44999999999987</v>
      </c>
      <c r="G113" s="36">
        <v>411.49999999999977</v>
      </c>
      <c r="H113" s="36">
        <v>429.39999999999986</v>
      </c>
      <c r="I113" s="36">
        <v>433.35</v>
      </c>
      <c r="J113" s="36">
        <v>438.34999999999991</v>
      </c>
      <c r="K113" s="31">
        <v>428.35</v>
      </c>
      <c r="L113" s="31">
        <v>419.4</v>
      </c>
      <c r="M113" s="31">
        <v>22.037320000000001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283.60000000000002</v>
      </c>
      <c r="D114" s="36">
        <v>283.23333333333335</v>
      </c>
      <c r="E114" s="36">
        <v>279.7166666666667</v>
      </c>
      <c r="F114" s="36">
        <v>275.83333333333337</v>
      </c>
      <c r="G114" s="36">
        <v>272.31666666666672</v>
      </c>
      <c r="H114" s="36">
        <v>287.11666666666667</v>
      </c>
      <c r="I114" s="36">
        <v>290.63333333333333</v>
      </c>
      <c r="J114" s="36">
        <v>294.51666666666665</v>
      </c>
      <c r="K114" s="31">
        <v>286.75</v>
      </c>
      <c r="L114" s="31">
        <v>279.35000000000002</v>
      </c>
      <c r="M114" s="31">
        <v>159.03523000000001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1533.55</v>
      </c>
      <c r="D115" s="36">
        <v>1530.3166666666666</v>
      </c>
      <c r="E115" s="36">
        <v>1517.6833333333332</v>
      </c>
      <c r="F115" s="36">
        <v>1501.8166666666666</v>
      </c>
      <c r="G115" s="36">
        <v>1489.1833333333332</v>
      </c>
      <c r="H115" s="36">
        <v>1546.1833333333332</v>
      </c>
      <c r="I115" s="36">
        <v>1558.8166666666664</v>
      </c>
      <c r="J115" s="36">
        <v>1574.6833333333332</v>
      </c>
      <c r="K115" s="31">
        <v>1542.95</v>
      </c>
      <c r="L115" s="31">
        <v>1514.45</v>
      </c>
      <c r="M115" s="31">
        <v>84.087019999999995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5475.55</v>
      </c>
      <c r="D116" s="36">
        <v>5408.3666666666668</v>
      </c>
      <c r="E116" s="36">
        <v>5272.4333333333334</v>
      </c>
      <c r="F116" s="36">
        <v>5069.3166666666666</v>
      </c>
      <c r="G116" s="36">
        <v>4933.3833333333332</v>
      </c>
      <c r="H116" s="36">
        <v>5611.4833333333336</v>
      </c>
      <c r="I116" s="36">
        <v>5747.4166666666679</v>
      </c>
      <c r="J116" s="36">
        <v>5950.5333333333338</v>
      </c>
      <c r="K116" s="31">
        <v>5544.3</v>
      </c>
      <c r="L116" s="31">
        <v>5205.25</v>
      </c>
      <c r="M116" s="31">
        <v>7.5855399999999999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1483.85</v>
      </c>
      <c r="D117" s="36">
        <v>1488.1333333333332</v>
      </c>
      <c r="E117" s="36">
        <v>1477.2666666666664</v>
      </c>
      <c r="F117" s="36">
        <v>1470.6833333333332</v>
      </c>
      <c r="G117" s="36">
        <v>1459.8166666666664</v>
      </c>
      <c r="H117" s="36">
        <v>1494.7166666666665</v>
      </c>
      <c r="I117" s="36">
        <v>1505.5833333333333</v>
      </c>
      <c r="J117" s="36">
        <v>1512.1666666666665</v>
      </c>
      <c r="K117" s="31">
        <v>1499</v>
      </c>
      <c r="L117" s="31">
        <v>1481.55</v>
      </c>
      <c r="M117" s="31">
        <v>68.574020000000004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3546.65</v>
      </c>
      <c r="D118" s="36">
        <v>3526.6000000000004</v>
      </c>
      <c r="E118" s="36">
        <v>3491.6500000000005</v>
      </c>
      <c r="F118" s="36">
        <v>3436.65</v>
      </c>
      <c r="G118" s="36">
        <v>3401.7000000000003</v>
      </c>
      <c r="H118" s="36">
        <v>3581.6000000000008</v>
      </c>
      <c r="I118" s="36">
        <v>3616.5500000000006</v>
      </c>
      <c r="J118" s="36">
        <v>3671.5500000000011</v>
      </c>
      <c r="K118" s="31">
        <v>3561.55</v>
      </c>
      <c r="L118" s="31">
        <v>3471.6</v>
      </c>
      <c r="M118" s="31">
        <v>12.467560000000001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1205.3</v>
      </c>
      <c r="D119" s="36">
        <v>1203.75</v>
      </c>
      <c r="E119" s="36">
        <v>1186.55</v>
      </c>
      <c r="F119" s="36">
        <v>1167.8</v>
      </c>
      <c r="G119" s="36">
        <v>1150.5999999999999</v>
      </c>
      <c r="H119" s="36">
        <v>1222.5</v>
      </c>
      <c r="I119" s="36">
        <v>1239.6999999999998</v>
      </c>
      <c r="J119" s="36">
        <v>1258.45</v>
      </c>
      <c r="K119" s="31">
        <v>1220.95</v>
      </c>
      <c r="L119" s="31">
        <v>1185</v>
      </c>
      <c r="M119" s="31">
        <v>3.8367200000000001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516.65</v>
      </c>
      <c r="D120" s="36">
        <v>518.98333333333335</v>
      </c>
      <c r="E120" s="36">
        <v>510.9666666666667</v>
      </c>
      <c r="F120" s="36">
        <v>505.2833333333333</v>
      </c>
      <c r="G120" s="36">
        <v>497.26666666666665</v>
      </c>
      <c r="H120" s="36">
        <v>524.66666666666674</v>
      </c>
      <c r="I120" s="36">
        <v>532.68333333333339</v>
      </c>
      <c r="J120" s="36">
        <v>538.36666666666679</v>
      </c>
      <c r="K120" s="31">
        <v>527</v>
      </c>
      <c r="L120" s="31">
        <v>513.29999999999995</v>
      </c>
      <c r="M120" s="31">
        <v>31.697990000000001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818.05</v>
      </c>
      <c r="D121" s="36">
        <v>821.94999999999993</v>
      </c>
      <c r="E121" s="36">
        <v>811.49999999999989</v>
      </c>
      <c r="F121" s="36">
        <v>804.94999999999993</v>
      </c>
      <c r="G121" s="36">
        <v>794.49999999999989</v>
      </c>
      <c r="H121" s="36">
        <v>828.49999999999989</v>
      </c>
      <c r="I121" s="36">
        <v>838.94999999999993</v>
      </c>
      <c r="J121" s="36">
        <v>845.49999999999989</v>
      </c>
      <c r="K121" s="31">
        <v>832.4</v>
      </c>
      <c r="L121" s="31">
        <v>815.4</v>
      </c>
      <c r="M121" s="31">
        <v>18.84038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833.1</v>
      </c>
      <c r="D122" s="36">
        <v>834.65</v>
      </c>
      <c r="E122" s="36">
        <v>825.4</v>
      </c>
      <c r="F122" s="36">
        <v>817.7</v>
      </c>
      <c r="G122" s="36">
        <v>808.45</v>
      </c>
      <c r="H122" s="36">
        <v>842.34999999999991</v>
      </c>
      <c r="I122" s="36">
        <v>851.59999999999991</v>
      </c>
      <c r="J122" s="36">
        <v>859.29999999999984</v>
      </c>
      <c r="K122" s="31">
        <v>843.9</v>
      </c>
      <c r="L122" s="31">
        <v>826.95</v>
      </c>
      <c r="M122" s="31">
        <v>14.67887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454.85</v>
      </c>
      <c r="D123" s="36">
        <v>459.26666666666671</v>
      </c>
      <c r="E123" s="36">
        <v>449.73333333333341</v>
      </c>
      <c r="F123" s="36">
        <v>444.61666666666667</v>
      </c>
      <c r="G123" s="36">
        <v>435.08333333333337</v>
      </c>
      <c r="H123" s="36">
        <v>464.38333333333344</v>
      </c>
      <c r="I123" s="36">
        <v>473.91666666666674</v>
      </c>
      <c r="J123" s="36">
        <v>479.03333333333347</v>
      </c>
      <c r="K123" s="31">
        <v>468.8</v>
      </c>
      <c r="L123" s="31">
        <v>454.15</v>
      </c>
      <c r="M123" s="31">
        <v>19.628270000000001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1482</v>
      </c>
      <c r="D124" s="36">
        <v>1468.0166666666667</v>
      </c>
      <c r="E124" s="36">
        <v>1442.0333333333333</v>
      </c>
      <c r="F124" s="36">
        <v>1402.0666666666666</v>
      </c>
      <c r="G124" s="36">
        <v>1376.0833333333333</v>
      </c>
      <c r="H124" s="36">
        <v>1507.9833333333333</v>
      </c>
      <c r="I124" s="36">
        <v>1533.9666666666665</v>
      </c>
      <c r="J124" s="36">
        <v>1573.9333333333334</v>
      </c>
      <c r="K124" s="31">
        <v>1494</v>
      </c>
      <c r="L124" s="31">
        <v>1428.05</v>
      </c>
      <c r="M124" s="31">
        <v>19.86064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1775.6</v>
      </c>
      <c r="D125" s="36">
        <v>1769.7666666666664</v>
      </c>
      <c r="E125" s="36">
        <v>1759.7333333333329</v>
      </c>
      <c r="F125" s="36">
        <v>1743.8666666666666</v>
      </c>
      <c r="G125" s="36">
        <v>1733.833333333333</v>
      </c>
      <c r="H125" s="36">
        <v>1785.6333333333328</v>
      </c>
      <c r="I125" s="36">
        <v>1795.6666666666665</v>
      </c>
      <c r="J125" s="36">
        <v>1811.5333333333326</v>
      </c>
      <c r="K125" s="31">
        <v>1779.8</v>
      </c>
      <c r="L125" s="31">
        <v>1753.9</v>
      </c>
      <c r="M125" s="31">
        <v>82.311300000000003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159</v>
      </c>
      <c r="D126" s="36">
        <v>158.88333333333333</v>
      </c>
      <c r="E126" s="36">
        <v>156.86666666666665</v>
      </c>
      <c r="F126" s="36">
        <v>154.73333333333332</v>
      </c>
      <c r="G126" s="36">
        <v>152.71666666666664</v>
      </c>
      <c r="H126" s="36">
        <v>161.01666666666665</v>
      </c>
      <c r="I126" s="36">
        <v>163.0333333333333</v>
      </c>
      <c r="J126" s="36">
        <v>165.16666666666666</v>
      </c>
      <c r="K126" s="31">
        <v>160.9</v>
      </c>
      <c r="L126" s="31">
        <v>156.75</v>
      </c>
      <c r="M126" s="31">
        <v>49.880029999999998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5446.3</v>
      </c>
      <c r="D127" s="36">
        <v>5440.5666666666666</v>
      </c>
      <c r="E127" s="36">
        <v>5411.1333333333332</v>
      </c>
      <c r="F127" s="36">
        <v>5375.9666666666662</v>
      </c>
      <c r="G127" s="36">
        <v>5346.5333333333328</v>
      </c>
      <c r="H127" s="36">
        <v>5475.7333333333336</v>
      </c>
      <c r="I127" s="36">
        <v>5505.1666666666661</v>
      </c>
      <c r="J127" s="36">
        <v>5540.3333333333339</v>
      </c>
      <c r="K127" s="31">
        <v>5470</v>
      </c>
      <c r="L127" s="31">
        <v>5405.4</v>
      </c>
      <c r="M127" s="31">
        <v>1.31297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591.4</v>
      </c>
      <c r="D128" s="36">
        <v>592.83333333333337</v>
      </c>
      <c r="E128" s="36">
        <v>588.01666666666677</v>
      </c>
      <c r="F128" s="36">
        <v>584.63333333333344</v>
      </c>
      <c r="G128" s="36">
        <v>579.81666666666683</v>
      </c>
      <c r="H128" s="36">
        <v>596.2166666666667</v>
      </c>
      <c r="I128" s="36">
        <v>601.0333333333333</v>
      </c>
      <c r="J128" s="36">
        <v>604.41666666666663</v>
      </c>
      <c r="K128" s="31">
        <v>597.65</v>
      </c>
      <c r="L128" s="31">
        <v>589.45000000000005</v>
      </c>
      <c r="M128" s="31">
        <v>10.7599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4927.5</v>
      </c>
      <c r="D129" s="36">
        <v>4948.4666666666662</v>
      </c>
      <c r="E129" s="36">
        <v>4894.0333333333328</v>
      </c>
      <c r="F129" s="36">
        <v>4860.5666666666666</v>
      </c>
      <c r="G129" s="36">
        <v>4806.1333333333332</v>
      </c>
      <c r="H129" s="36">
        <v>4981.9333333333325</v>
      </c>
      <c r="I129" s="36">
        <v>5036.366666666665</v>
      </c>
      <c r="J129" s="36">
        <v>5069.8333333333321</v>
      </c>
      <c r="K129" s="31">
        <v>5002.8999999999996</v>
      </c>
      <c r="L129" s="31">
        <v>4915</v>
      </c>
      <c r="M129" s="31">
        <v>5.1772099999999996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3706.4</v>
      </c>
      <c r="D130" s="36">
        <v>3701.2333333333336</v>
      </c>
      <c r="E130" s="36">
        <v>3675.2666666666673</v>
      </c>
      <c r="F130" s="36">
        <v>3644.1333333333337</v>
      </c>
      <c r="G130" s="36">
        <v>3618.1666666666674</v>
      </c>
      <c r="H130" s="36">
        <v>3732.3666666666672</v>
      </c>
      <c r="I130" s="36">
        <v>3758.3333333333335</v>
      </c>
      <c r="J130" s="36">
        <v>3789.4666666666672</v>
      </c>
      <c r="K130" s="31">
        <v>3727.2</v>
      </c>
      <c r="L130" s="31">
        <v>3670.1</v>
      </c>
      <c r="M130" s="31">
        <v>23.876930000000002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392.2</v>
      </c>
      <c r="D131" s="36">
        <v>394</v>
      </c>
      <c r="E131" s="36">
        <v>388.4</v>
      </c>
      <c r="F131" s="36">
        <v>384.59999999999997</v>
      </c>
      <c r="G131" s="36">
        <v>378.99999999999994</v>
      </c>
      <c r="H131" s="36">
        <v>397.8</v>
      </c>
      <c r="I131" s="36">
        <v>403.40000000000003</v>
      </c>
      <c r="J131" s="36">
        <v>407.20000000000005</v>
      </c>
      <c r="K131" s="31">
        <v>399.6</v>
      </c>
      <c r="L131" s="31">
        <v>390.2</v>
      </c>
      <c r="M131" s="31">
        <v>17.860659999999999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892.5</v>
      </c>
      <c r="D132" s="36">
        <v>898.15</v>
      </c>
      <c r="E132" s="36">
        <v>883.3</v>
      </c>
      <c r="F132" s="36">
        <v>874.1</v>
      </c>
      <c r="G132" s="36">
        <v>859.25</v>
      </c>
      <c r="H132" s="36">
        <v>907.34999999999991</v>
      </c>
      <c r="I132" s="36">
        <v>922.2</v>
      </c>
      <c r="J132" s="36">
        <v>931.39999999999986</v>
      </c>
      <c r="K132" s="31">
        <v>913</v>
      </c>
      <c r="L132" s="31">
        <v>888.95</v>
      </c>
      <c r="M132" s="31">
        <v>77.884100000000004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1599.95</v>
      </c>
      <c r="D133" s="36">
        <v>1605.0666666666666</v>
      </c>
      <c r="E133" s="36">
        <v>1586.9333333333332</v>
      </c>
      <c r="F133" s="36">
        <v>1573.9166666666665</v>
      </c>
      <c r="G133" s="36">
        <v>1555.7833333333331</v>
      </c>
      <c r="H133" s="36">
        <v>1618.0833333333333</v>
      </c>
      <c r="I133" s="36">
        <v>1636.2166666666665</v>
      </c>
      <c r="J133" s="36">
        <v>1649.2333333333333</v>
      </c>
      <c r="K133" s="31">
        <v>1623.2</v>
      </c>
      <c r="L133" s="31">
        <v>1592.05</v>
      </c>
      <c r="M133" s="31">
        <v>5.5808999999999997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131809.4</v>
      </c>
      <c r="D134" s="36">
        <v>132305.76666666666</v>
      </c>
      <c r="E134" s="36">
        <v>130767.63333333333</v>
      </c>
      <c r="F134" s="36">
        <v>129725.86666666667</v>
      </c>
      <c r="G134" s="36">
        <v>128187.73333333334</v>
      </c>
      <c r="H134" s="36">
        <v>133347.53333333333</v>
      </c>
      <c r="I134" s="36">
        <v>134885.66666666663</v>
      </c>
      <c r="J134" s="36">
        <v>135927.43333333332</v>
      </c>
      <c r="K134" s="31">
        <v>133843.9</v>
      </c>
      <c r="L134" s="31">
        <v>131264</v>
      </c>
      <c r="M134" s="31">
        <v>7.9850000000000004E-2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1148.05</v>
      </c>
      <c r="D135" s="36">
        <v>1156.8333333333333</v>
      </c>
      <c r="E135" s="36">
        <v>1132.2166666666665</v>
      </c>
      <c r="F135" s="36">
        <v>1116.3833333333332</v>
      </c>
      <c r="G135" s="36">
        <v>1091.7666666666664</v>
      </c>
      <c r="H135" s="36">
        <v>1172.6666666666665</v>
      </c>
      <c r="I135" s="36">
        <v>1197.2833333333333</v>
      </c>
      <c r="J135" s="36">
        <v>1213.1166666666666</v>
      </c>
      <c r="K135" s="31">
        <v>1181.45</v>
      </c>
      <c r="L135" s="31">
        <v>1141</v>
      </c>
      <c r="M135" s="31">
        <v>6.0901399999999999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274.45</v>
      </c>
      <c r="D136" s="36">
        <v>275.18333333333334</v>
      </c>
      <c r="E136" s="36">
        <v>271.36666666666667</v>
      </c>
      <c r="F136" s="36">
        <v>268.28333333333336</v>
      </c>
      <c r="G136" s="36">
        <v>264.4666666666667</v>
      </c>
      <c r="H136" s="36">
        <v>278.26666666666665</v>
      </c>
      <c r="I136" s="36">
        <v>282.08333333333337</v>
      </c>
      <c r="J136" s="36">
        <v>285.16666666666663</v>
      </c>
      <c r="K136" s="31">
        <v>279</v>
      </c>
      <c r="L136" s="31">
        <v>272.10000000000002</v>
      </c>
      <c r="M136" s="31">
        <v>22.196090000000002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1881.15</v>
      </c>
      <c r="D137" s="36">
        <v>1878.7833333333335</v>
      </c>
      <c r="E137" s="36">
        <v>1857.666666666667</v>
      </c>
      <c r="F137" s="36">
        <v>1834.1833333333334</v>
      </c>
      <c r="G137" s="36">
        <v>1813.0666666666668</v>
      </c>
      <c r="H137" s="36">
        <v>1902.2666666666671</v>
      </c>
      <c r="I137" s="36">
        <v>1923.3833333333334</v>
      </c>
      <c r="J137" s="36">
        <v>1946.8666666666672</v>
      </c>
      <c r="K137" s="31">
        <v>1899.9</v>
      </c>
      <c r="L137" s="31">
        <v>1855.3</v>
      </c>
      <c r="M137" s="31">
        <v>41.965969999999999</v>
      </c>
      <c r="N137" s="1"/>
      <c r="O137" s="1"/>
    </row>
    <row r="138" spans="1:15" ht="12.75" customHeight="1">
      <c r="A138" s="51">
        <v>129</v>
      </c>
      <c r="B138" s="53" t="s">
        <v>842</v>
      </c>
      <c r="C138" s="31">
        <v>2336.35</v>
      </c>
      <c r="D138" s="36">
        <v>2324.2333333333331</v>
      </c>
      <c r="E138" s="36">
        <v>2282.1166666666663</v>
      </c>
      <c r="F138" s="36">
        <v>2227.8833333333332</v>
      </c>
      <c r="G138" s="36">
        <v>2185.7666666666664</v>
      </c>
      <c r="H138" s="36">
        <v>2378.4666666666662</v>
      </c>
      <c r="I138" s="36">
        <v>2420.583333333333</v>
      </c>
      <c r="J138" s="36">
        <v>2474.8166666666662</v>
      </c>
      <c r="K138" s="31">
        <v>2366.35</v>
      </c>
      <c r="L138" s="31">
        <v>2270</v>
      </c>
      <c r="M138" s="31">
        <v>17.532419999999998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494.8</v>
      </c>
      <c r="D139" s="36">
        <v>495.61666666666662</v>
      </c>
      <c r="E139" s="36">
        <v>491.78333333333325</v>
      </c>
      <c r="F139" s="36">
        <v>488.76666666666665</v>
      </c>
      <c r="G139" s="36">
        <v>484.93333333333328</v>
      </c>
      <c r="H139" s="36">
        <v>498.63333333333321</v>
      </c>
      <c r="I139" s="36">
        <v>502.46666666666658</v>
      </c>
      <c r="J139" s="36">
        <v>505.48333333333318</v>
      </c>
      <c r="K139" s="31">
        <v>499.45</v>
      </c>
      <c r="L139" s="31">
        <v>492.6</v>
      </c>
      <c r="M139" s="31">
        <v>7.6590999999999996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12510.35</v>
      </c>
      <c r="D140" s="36">
        <v>12506.25</v>
      </c>
      <c r="E140" s="36">
        <v>12289.8</v>
      </c>
      <c r="F140" s="36">
        <v>12069.25</v>
      </c>
      <c r="G140" s="36">
        <v>11852.8</v>
      </c>
      <c r="H140" s="36">
        <v>12726.8</v>
      </c>
      <c r="I140" s="36">
        <v>12943.25</v>
      </c>
      <c r="J140" s="36">
        <v>13163.8</v>
      </c>
      <c r="K140" s="31">
        <v>12722.7</v>
      </c>
      <c r="L140" s="31">
        <v>12285.7</v>
      </c>
      <c r="M140" s="31">
        <v>8.7898599999999991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1015.8</v>
      </c>
      <c r="D141" s="36">
        <v>1004.5166666666668</v>
      </c>
      <c r="E141" s="36">
        <v>988.03333333333353</v>
      </c>
      <c r="F141" s="36">
        <v>960.26666666666677</v>
      </c>
      <c r="G141" s="36">
        <v>943.78333333333353</v>
      </c>
      <c r="H141" s="36">
        <v>1032.2833333333335</v>
      </c>
      <c r="I141" s="36">
        <v>1048.7666666666669</v>
      </c>
      <c r="J141" s="36">
        <v>1076.5333333333335</v>
      </c>
      <c r="K141" s="31">
        <v>1021</v>
      </c>
      <c r="L141" s="31">
        <v>976.75</v>
      </c>
      <c r="M141" s="31">
        <v>21.088509999999999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802.3</v>
      </c>
      <c r="D142" s="36">
        <v>790.19999999999993</v>
      </c>
      <c r="E142" s="36">
        <v>768.14999999999986</v>
      </c>
      <c r="F142" s="36">
        <v>733.99999999999989</v>
      </c>
      <c r="G142" s="36">
        <v>711.94999999999982</v>
      </c>
      <c r="H142" s="36">
        <v>824.34999999999991</v>
      </c>
      <c r="I142" s="36">
        <v>846.39999999999986</v>
      </c>
      <c r="J142" s="36">
        <v>880.55</v>
      </c>
      <c r="K142" s="31">
        <v>812.25</v>
      </c>
      <c r="L142" s="31">
        <v>756.05</v>
      </c>
      <c r="M142" s="31">
        <v>45.2119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1891.75</v>
      </c>
      <c r="D143" s="36">
        <v>1900.95</v>
      </c>
      <c r="E143" s="36">
        <v>1877.9</v>
      </c>
      <c r="F143" s="36">
        <v>1864.05</v>
      </c>
      <c r="G143" s="36">
        <v>1841</v>
      </c>
      <c r="H143" s="36">
        <v>1914.8000000000002</v>
      </c>
      <c r="I143" s="36">
        <v>1937.85</v>
      </c>
      <c r="J143" s="36">
        <v>1951.7000000000003</v>
      </c>
      <c r="K143" s="31">
        <v>1924</v>
      </c>
      <c r="L143" s="31">
        <v>1887.1</v>
      </c>
      <c r="M143" s="31">
        <v>6.4675399999999996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65.3</v>
      </c>
      <c r="D144" s="36">
        <v>65.8</v>
      </c>
      <c r="E144" s="36">
        <v>64.3</v>
      </c>
      <c r="F144" s="36">
        <v>63.3</v>
      </c>
      <c r="G144" s="36">
        <v>61.8</v>
      </c>
      <c r="H144" s="36">
        <v>66.8</v>
      </c>
      <c r="I144" s="36">
        <v>68.3</v>
      </c>
      <c r="J144" s="36">
        <v>69.3</v>
      </c>
      <c r="K144" s="31">
        <v>67.3</v>
      </c>
      <c r="L144" s="31">
        <v>64.8</v>
      </c>
      <c r="M144" s="31">
        <v>107.30915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2407</v>
      </c>
      <c r="D145" s="36">
        <v>2412.3333333333335</v>
      </c>
      <c r="E145" s="36">
        <v>2376.666666666667</v>
      </c>
      <c r="F145" s="36">
        <v>2346.3333333333335</v>
      </c>
      <c r="G145" s="36">
        <v>2310.666666666667</v>
      </c>
      <c r="H145" s="36">
        <v>2442.666666666667</v>
      </c>
      <c r="I145" s="36">
        <v>2478.3333333333339</v>
      </c>
      <c r="J145" s="36">
        <v>2508.666666666667</v>
      </c>
      <c r="K145" s="31">
        <v>2448</v>
      </c>
      <c r="L145" s="31">
        <v>2382</v>
      </c>
      <c r="M145" s="31">
        <v>5.2602500000000001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1478.2</v>
      </c>
      <c r="D146" s="36">
        <v>1471.5</v>
      </c>
      <c r="E146" s="36">
        <v>1454.95</v>
      </c>
      <c r="F146" s="36">
        <v>1431.7</v>
      </c>
      <c r="G146" s="36">
        <v>1415.15</v>
      </c>
      <c r="H146" s="36">
        <v>1494.75</v>
      </c>
      <c r="I146" s="36">
        <v>1511.3000000000002</v>
      </c>
      <c r="J146" s="36">
        <v>1534.55</v>
      </c>
      <c r="K146" s="31">
        <v>1488.05</v>
      </c>
      <c r="L146" s="31">
        <v>1448.25</v>
      </c>
      <c r="M146" s="31">
        <v>23.446850000000001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88.85</v>
      </c>
      <c r="D147" s="36">
        <v>88.566666666666663</v>
      </c>
      <c r="E147" s="36">
        <v>86.533333333333331</v>
      </c>
      <c r="F147" s="36">
        <v>84.216666666666669</v>
      </c>
      <c r="G147" s="36">
        <v>82.183333333333337</v>
      </c>
      <c r="H147" s="36">
        <v>90.883333333333326</v>
      </c>
      <c r="I147" s="36">
        <v>92.916666666666657</v>
      </c>
      <c r="J147" s="36">
        <v>95.23333333333332</v>
      </c>
      <c r="K147" s="31">
        <v>90.6</v>
      </c>
      <c r="L147" s="31">
        <v>86.25</v>
      </c>
      <c r="M147" s="31">
        <v>1203.0196900000001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199</v>
      </c>
      <c r="D148" s="36">
        <v>200.88333333333333</v>
      </c>
      <c r="E148" s="36">
        <v>196.61666666666665</v>
      </c>
      <c r="F148" s="36">
        <v>194.23333333333332</v>
      </c>
      <c r="G148" s="36">
        <v>189.96666666666664</v>
      </c>
      <c r="H148" s="36">
        <v>203.26666666666665</v>
      </c>
      <c r="I148" s="36">
        <v>207.5333333333333</v>
      </c>
      <c r="J148" s="36">
        <v>209.91666666666666</v>
      </c>
      <c r="K148" s="31">
        <v>205.15</v>
      </c>
      <c r="L148" s="31">
        <v>198.5</v>
      </c>
      <c r="M148" s="31">
        <v>94.833960000000005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331.6</v>
      </c>
      <c r="D149" s="36">
        <v>330.66666666666669</v>
      </c>
      <c r="E149" s="36">
        <v>327.23333333333335</v>
      </c>
      <c r="F149" s="36">
        <v>322.86666666666667</v>
      </c>
      <c r="G149" s="36">
        <v>319.43333333333334</v>
      </c>
      <c r="H149" s="36">
        <v>335.03333333333336</v>
      </c>
      <c r="I149" s="36">
        <v>338.46666666666664</v>
      </c>
      <c r="J149" s="36">
        <v>342.83333333333337</v>
      </c>
      <c r="K149" s="31">
        <v>334.1</v>
      </c>
      <c r="L149" s="31">
        <v>326.3</v>
      </c>
      <c r="M149" s="31">
        <v>452.09519999999998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3136.05</v>
      </c>
      <c r="D150" s="36">
        <v>3139.5166666666664</v>
      </c>
      <c r="E150" s="36">
        <v>3091.0333333333328</v>
      </c>
      <c r="F150" s="36">
        <v>3046.0166666666664</v>
      </c>
      <c r="G150" s="36">
        <v>2997.5333333333328</v>
      </c>
      <c r="H150" s="36">
        <v>3184.5333333333328</v>
      </c>
      <c r="I150" s="36">
        <v>3233.0166666666664</v>
      </c>
      <c r="J150" s="36">
        <v>3278.0333333333328</v>
      </c>
      <c r="K150" s="31">
        <v>3188</v>
      </c>
      <c r="L150" s="31">
        <v>3094.5</v>
      </c>
      <c r="M150" s="31">
        <v>5.6638099999999998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2566.4499999999998</v>
      </c>
      <c r="D151" s="36">
        <v>2569.5833333333335</v>
      </c>
      <c r="E151" s="36">
        <v>2548.6166666666668</v>
      </c>
      <c r="F151" s="36">
        <v>2530.7833333333333</v>
      </c>
      <c r="G151" s="36">
        <v>2509.8166666666666</v>
      </c>
      <c r="H151" s="36">
        <v>2587.416666666667</v>
      </c>
      <c r="I151" s="36">
        <v>2608.3833333333332</v>
      </c>
      <c r="J151" s="36">
        <v>2626.2166666666672</v>
      </c>
      <c r="K151" s="31">
        <v>2590.5500000000002</v>
      </c>
      <c r="L151" s="31">
        <v>2551.75</v>
      </c>
      <c r="M151" s="31">
        <v>9.00596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1514.95</v>
      </c>
      <c r="D152" s="36">
        <v>1508.4333333333332</v>
      </c>
      <c r="E152" s="36">
        <v>1486.8666666666663</v>
      </c>
      <c r="F152" s="36">
        <v>1458.7833333333331</v>
      </c>
      <c r="G152" s="36">
        <v>1437.2166666666662</v>
      </c>
      <c r="H152" s="36">
        <v>1536.5166666666664</v>
      </c>
      <c r="I152" s="36">
        <v>1558.0833333333335</v>
      </c>
      <c r="J152" s="36">
        <v>1586.1666666666665</v>
      </c>
      <c r="K152" s="31">
        <v>1530</v>
      </c>
      <c r="L152" s="31">
        <v>1480.35</v>
      </c>
      <c r="M152" s="31">
        <v>13.634829999999999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261.75</v>
      </c>
      <c r="D153" s="36">
        <v>263.2</v>
      </c>
      <c r="E153" s="36">
        <v>258.2</v>
      </c>
      <c r="F153" s="36">
        <v>254.64999999999998</v>
      </c>
      <c r="G153" s="36">
        <v>249.64999999999998</v>
      </c>
      <c r="H153" s="36">
        <v>266.75</v>
      </c>
      <c r="I153" s="36">
        <v>271.75</v>
      </c>
      <c r="J153" s="36">
        <v>275.3</v>
      </c>
      <c r="K153" s="31">
        <v>268.2</v>
      </c>
      <c r="L153" s="31">
        <v>259.64999999999998</v>
      </c>
      <c r="M153" s="31">
        <v>285.63001000000003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598.79999999999995</v>
      </c>
      <c r="D154" s="36">
        <v>606.88333333333333</v>
      </c>
      <c r="E154" s="36">
        <v>583.9666666666667</v>
      </c>
      <c r="F154" s="36">
        <v>569.13333333333333</v>
      </c>
      <c r="G154" s="36">
        <v>546.2166666666667</v>
      </c>
      <c r="H154" s="36">
        <v>621.7166666666667</v>
      </c>
      <c r="I154" s="36">
        <v>644.63333333333344</v>
      </c>
      <c r="J154" s="36">
        <v>659.4666666666667</v>
      </c>
      <c r="K154" s="31">
        <v>629.79999999999995</v>
      </c>
      <c r="L154" s="31">
        <v>592.04999999999995</v>
      </c>
      <c r="M154" s="31">
        <v>58.877270000000003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396.8</v>
      </c>
      <c r="D155" s="36">
        <v>402.0333333333333</v>
      </c>
      <c r="E155" s="36">
        <v>388.76666666666659</v>
      </c>
      <c r="F155" s="36">
        <v>380.73333333333329</v>
      </c>
      <c r="G155" s="36">
        <v>367.46666666666658</v>
      </c>
      <c r="H155" s="36">
        <v>410.06666666666661</v>
      </c>
      <c r="I155" s="36">
        <v>423.33333333333326</v>
      </c>
      <c r="J155" s="36">
        <v>431.36666666666662</v>
      </c>
      <c r="K155" s="31">
        <v>415.3</v>
      </c>
      <c r="L155" s="31">
        <v>394</v>
      </c>
      <c r="M155" s="31">
        <v>44.055050000000001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1107.25</v>
      </c>
      <c r="D156" s="36">
        <v>1120.1000000000001</v>
      </c>
      <c r="E156" s="36">
        <v>1088.2000000000003</v>
      </c>
      <c r="F156" s="36">
        <v>1069.1500000000001</v>
      </c>
      <c r="G156" s="36">
        <v>1037.2500000000002</v>
      </c>
      <c r="H156" s="36">
        <v>1139.1500000000003</v>
      </c>
      <c r="I156" s="36">
        <v>1171.0500000000004</v>
      </c>
      <c r="J156" s="36">
        <v>1190.1000000000004</v>
      </c>
      <c r="K156" s="31">
        <v>1152</v>
      </c>
      <c r="L156" s="31">
        <v>1101.05</v>
      </c>
      <c r="M156" s="31">
        <v>21.420110000000001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3834.9</v>
      </c>
      <c r="D157" s="36">
        <v>3828.9833333333336</v>
      </c>
      <c r="E157" s="36">
        <v>3779.9666666666672</v>
      </c>
      <c r="F157" s="36">
        <v>3725.0333333333338</v>
      </c>
      <c r="G157" s="36">
        <v>3676.0166666666673</v>
      </c>
      <c r="H157" s="36">
        <v>3883.916666666667</v>
      </c>
      <c r="I157" s="36">
        <v>3932.9333333333334</v>
      </c>
      <c r="J157" s="36">
        <v>3987.8666666666668</v>
      </c>
      <c r="K157" s="31">
        <v>3878</v>
      </c>
      <c r="L157" s="31">
        <v>3774.05</v>
      </c>
      <c r="M157" s="31">
        <v>14.428839999999999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34439.949999999997</v>
      </c>
      <c r="D158" s="36">
        <v>34524.033333333333</v>
      </c>
      <c r="E158" s="36">
        <v>34281.916666666664</v>
      </c>
      <c r="F158" s="36">
        <v>34123.883333333331</v>
      </c>
      <c r="G158" s="36">
        <v>33881.766666666663</v>
      </c>
      <c r="H158" s="36">
        <v>34682.066666666666</v>
      </c>
      <c r="I158" s="36">
        <v>34924.183333333334</v>
      </c>
      <c r="J158" s="36">
        <v>35082.216666666667</v>
      </c>
      <c r="K158" s="31">
        <v>34766.15</v>
      </c>
      <c r="L158" s="31">
        <v>34366</v>
      </c>
      <c r="M158" s="31">
        <v>0.26399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1359.2</v>
      </c>
      <c r="D159" s="36">
        <v>1364.4166666666667</v>
      </c>
      <c r="E159" s="36">
        <v>1344.8333333333335</v>
      </c>
      <c r="F159" s="36">
        <v>1330.4666666666667</v>
      </c>
      <c r="G159" s="36">
        <v>1310.8833333333334</v>
      </c>
      <c r="H159" s="36">
        <v>1378.7833333333335</v>
      </c>
      <c r="I159" s="36">
        <v>1398.366666666667</v>
      </c>
      <c r="J159" s="36">
        <v>1412.7333333333336</v>
      </c>
      <c r="K159" s="31">
        <v>1384</v>
      </c>
      <c r="L159" s="31">
        <v>1350.05</v>
      </c>
      <c r="M159" s="31">
        <v>7.0118999999999998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8099.65</v>
      </c>
      <c r="D160" s="36">
        <v>8082.55</v>
      </c>
      <c r="E160" s="36">
        <v>8037.1</v>
      </c>
      <c r="F160" s="36">
        <v>7974.55</v>
      </c>
      <c r="G160" s="36">
        <v>7929.1</v>
      </c>
      <c r="H160" s="36">
        <v>8145.1</v>
      </c>
      <c r="I160" s="36">
        <v>8190.5499999999993</v>
      </c>
      <c r="J160" s="36">
        <v>8253.1</v>
      </c>
      <c r="K160" s="31">
        <v>8128</v>
      </c>
      <c r="L160" s="31">
        <v>8020</v>
      </c>
      <c r="M160" s="31">
        <v>2.2265799999999998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263.75</v>
      </c>
      <c r="D161" s="36">
        <v>265.56666666666666</v>
      </c>
      <c r="E161" s="36">
        <v>261.23333333333335</v>
      </c>
      <c r="F161" s="36">
        <v>258.7166666666667</v>
      </c>
      <c r="G161" s="36">
        <v>254.38333333333338</v>
      </c>
      <c r="H161" s="36">
        <v>268.08333333333331</v>
      </c>
      <c r="I161" s="36">
        <v>272.41666666666669</v>
      </c>
      <c r="J161" s="36">
        <v>274.93333333333328</v>
      </c>
      <c r="K161" s="31">
        <v>269.89999999999998</v>
      </c>
      <c r="L161" s="31">
        <v>263.05</v>
      </c>
      <c r="M161" s="31">
        <v>29.435459999999999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2992.3</v>
      </c>
      <c r="D162" s="36">
        <v>3003.2000000000003</v>
      </c>
      <c r="E162" s="36">
        <v>2971.6000000000004</v>
      </c>
      <c r="F162" s="36">
        <v>2950.9</v>
      </c>
      <c r="G162" s="36">
        <v>2919.3</v>
      </c>
      <c r="H162" s="36">
        <v>3023.9000000000005</v>
      </c>
      <c r="I162" s="36">
        <v>3055.5</v>
      </c>
      <c r="J162" s="36">
        <v>3076.2000000000007</v>
      </c>
      <c r="K162" s="31">
        <v>3034.8</v>
      </c>
      <c r="L162" s="31">
        <v>2982.5</v>
      </c>
      <c r="M162" s="31">
        <v>3.7006899999999998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840.2</v>
      </c>
      <c r="D163" s="36">
        <v>847.30000000000007</v>
      </c>
      <c r="E163" s="36">
        <v>828.00000000000011</v>
      </c>
      <c r="F163" s="36">
        <v>815.80000000000007</v>
      </c>
      <c r="G163" s="36">
        <v>796.50000000000011</v>
      </c>
      <c r="H163" s="36">
        <v>859.50000000000011</v>
      </c>
      <c r="I163" s="36">
        <v>878.80000000000007</v>
      </c>
      <c r="J163" s="36">
        <v>891.00000000000011</v>
      </c>
      <c r="K163" s="31">
        <v>866.6</v>
      </c>
      <c r="L163" s="31">
        <v>835.1</v>
      </c>
      <c r="M163" s="31">
        <v>13.443289999999999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5038.2</v>
      </c>
      <c r="D164" s="36">
        <v>5067.1166666666668</v>
      </c>
      <c r="E164" s="36">
        <v>4997.9333333333334</v>
      </c>
      <c r="F164" s="36">
        <v>4957.666666666667</v>
      </c>
      <c r="G164" s="36">
        <v>4888.4833333333336</v>
      </c>
      <c r="H164" s="36">
        <v>5107.3833333333332</v>
      </c>
      <c r="I164" s="36">
        <v>5176.5666666666675</v>
      </c>
      <c r="J164" s="36">
        <v>5216.833333333333</v>
      </c>
      <c r="K164" s="31">
        <v>5136.3</v>
      </c>
      <c r="L164" s="31">
        <v>5026.8500000000004</v>
      </c>
      <c r="M164" s="31">
        <v>4.0742599999999998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475.25</v>
      </c>
      <c r="D165" s="36">
        <v>476.41666666666669</v>
      </c>
      <c r="E165" s="36">
        <v>471.33333333333337</v>
      </c>
      <c r="F165" s="36">
        <v>467.41666666666669</v>
      </c>
      <c r="G165" s="36">
        <v>462.33333333333337</v>
      </c>
      <c r="H165" s="36">
        <v>480.33333333333337</v>
      </c>
      <c r="I165" s="36">
        <v>485.41666666666674</v>
      </c>
      <c r="J165" s="36">
        <v>489.33333333333337</v>
      </c>
      <c r="K165" s="31">
        <v>481.5</v>
      </c>
      <c r="L165" s="31">
        <v>472.5</v>
      </c>
      <c r="M165" s="31">
        <v>11.76943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384.5</v>
      </c>
      <c r="D166" s="36">
        <v>388.3</v>
      </c>
      <c r="E166" s="36">
        <v>376.45000000000005</v>
      </c>
      <c r="F166" s="36">
        <v>368.40000000000003</v>
      </c>
      <c r="G166" s="36">
        <v>356.55000000000007</v>
      </c>
      <c r="H166" s="36">
        <v>396.35</v>
      </c>
      <c r="I166" s="36">
        <v>408.20000000000005</v>
      </c>
      <c r="J166" s="36">
        <v>416.25</v>
      </c>
      <c r="K166" s="31">
        <v>400.15</v>
      </c>
      <c r="L166" s="31">
        <v>380.25</v>
      </c>
      <c r="M166" s="31">
        <v>287.52085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270.25</v>
      </c>
      <c r="D167" s="36">
        <v>270.75</v>
      </c>
      <c r="E167" s="36">
        <v>268.7</v>
      </c>
      <c r="F167" s="36">
        <v>267.14999999999998</v>
      </c>
      <c r="G167" s="36">
        <v>265.09999999999997</v>
      </c>
      <c r="H167" s="36">
        <v>272.3</v>
      </c>
      <c r="I167" s="36">
        <v>274.34999999999997</v>
      </c>
      <c r="J167" s="36">
        <v>275.90000000000003</v>
      </c>
      <c r="K167" s="31">
        <v>272.8</v>
      </c>
      <c r="L167" s="31">
        <v>269.2</v>
      </c>
      <c r="M167" s="31">
        <v>180.94213999999999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1190.75</v>
      </c>
      <c r="D168" s="36">
        <v>1181.1833333333334</v>
      </c>
      <c r="E168" s="36">
        <v>1164.4666666666667</v>
      </c>
      <c r="F168" s="36">
        <v>1138.1833333333334</v>
      </c>
      <c r="G168" s="36">
        <v>1121.4666666666667</v>
      </c>
      <c r="H168" s="36">
        <v>1207.4666666666667</v>
      </c>
      <c r="I168" s="36">
        <v>1224.1833333333334</v>
      </c>
      <c r="J168" s="36">
        <v>1250.4666666666667</v>
      </c>
      <c r="K168" s="31">
        <v>1197.9000000000001</v>
      </c>
      <c r="L168" s="31">
        <v>1154.9000000000001</v>
      </c>
      <c r="M168" s="31">
        <v>7.37202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16464.2</v>
      </c>
      <c r="D169" s="36">
        <v>16465.466666666667</v>
      </c>
      <c r="E169" s="36">
        <v>16109.733333333334</v>
      </c>
      <c r="F169" s="36">
        <v>15755.266666666666</v>
      </c>
      <c r="G169" s="36">
        <v>15399.533333333333</v>
      </c>
      <c r="H169" s="36">
        <v>16819.933333333334</v>
      </c>
      <c r="I169" s="36">
        <v>17175.666666666672</v>
      </c>
      <c r="J169" s="36">
        <v>17530.133333333335</v>
      </c>
      <c r="K169" s="31">
        <v>16821.2</v>
      </c>
      <c r="L169" s="31">
        <v>16111</v>
      </c>
      <c r="M169" s="31">
        <v>0.66181000000000001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122.75</v>
      </c>
      <c r="D170" s="36">
        <v>123.36666666666667</v>
      </c>
      <c r="E170" s="36">
        <v>121.58333333333334</v>
      </c>
      <c r="F170" s="36">
        <v>120.41666666666667</v>
      </c>
      <c r="G170" s="36">
        <v>118.63333333333334</v>
      </c>
      <c r="H170" s="36">
        <v>124.53333333333335</v>
      </c>
      <c r="I170" s="36">
        <v>126.31666666666668</v>
      </c>
      <c r="J170" s="36">
        <v>127.48333333333335</v>
      </c>
      <c r="K170" s="31">
        <v>125.15</v>
      </c>
      <c r="L170" s="31">
        <v>122.2</v>
      </c>
      <c r="M170" s="31">
        <v>426.73023000000001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445.6</v>
      </c>
      <c r="D171" s="36">
        <v>450.98333333333335</v>
      </c>
      <c r="E171" s="36">
        <v>435.41666666666669</v>
      </c>
      <c r="F171" s="36">
        <v>425.23333333333335</v>
      </c>
      <c r="G171" s="36">
        <v>409.66666666666669</v>
      </c>
      <c r="H171" s="36">
        <v>461.16666666666669</v>
      </c>
      <c r="I171" s="36">
        <v>476.73333333333329</v>
      </c>
      <c r="J171" s="36">
        <v>486.91666666666669</v>
      </c>
      <c r="K171" s="31">
        <v>466.55</v>
      </c>
      <c r="L171" s="31">
        <v>440.8</v>
      </c>
      <c r="M171" s="31">
        <v>281.38339000000002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256</v>
      </c>
      <c r="D172" s="36">
        <v>258.89999999999998</v>
      </c>
      <c r="E172" s="36">
        <v>251.49999999999994</v>
      </c>
      <c r="F172" s="36">
        <v>246.99999999999997</v>
      </c>
      <c r="G172" s="36">
        <v>239.59999999999994</v>
      </c>
      <c r="H172" s="36">
        <v>263.39999999999998</v>
      </c>
      <c r="I172" s="36">
        <v>270.80000000000007</v>
      </c>
      <c r="J172" s="36">
        <v>275.29999999999995</v>
      </c>
      <c r="K172" s="31">
        <v>266.3</v>
      </c>
      <c r="L172" s="31">
        <v>254.4</v>
      </c>
      <c r="M172" s="31">
        <v>169.7363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2985.7</v>
      </c>
      <c r="D173" s="36">
        <v>2959.9</v>
      </c>
      <c r="E173" s="36">
        <v>2919.8</v>
      </c>
      <c r="F173" s="36">
        <v>2853.9</v>
      </c>
      <c r="G173" s="36">
        <v>2813.8</v>
      </c>
      <c r="H173" s="36">
        <v>3025.8</v>
      </c>
      <c r="I173" s="36">
        <v>3065.8999999999996</v>
      </c>
      <c r="J173" s="36">
        <v>3131.8</v>
      </c>
      <c r="K173" s="31">
        <v>3000</v>
      </c>
      <c r="L173" s="31">
        <v>2894</v>
      </c>
      <c r="M173" s="31">
        <v>81.633219999999994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692.55</v>
      </c>
      <c r="D174" s="36">
        <v>695.31666666666661</v>
      </c>
      <c r="E174" s="36">
        <v>688.23333333333323</v>
      </c>
      <c r="F174" s="36">
        <v>683.91666666666663</v>
      </c>
      <c r="G174" s="36">
        <v>676.83333333333326</v>
      </c>
      <c r="H174" s="36">
        <v>699.63333333333321</v>
      </c>
      <c r="I174" s="36">
        <v>706.7166666666667</v>
      </c>
      <c r="J174" s="36">
        <v>711.03333333333319</v>
      </c>
      <c r="K174" s="31">
        <v>702.4</v>
      </c>
      <c r="L174" s="31">
        <v>691</v>
      </c>
      <c r="M174" s="31">
        <v>22.046569999999999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1479.55</v>
      </c>
      <c r="D175" s="36">
        <v>1484.0166666666667</v>
      </c>
      <c r="E175" s="36">
        <v>1469.0333333333333</v>
      </c>
      <c r="F175" s="36">
        <v>1458.5166666666667</v>
      </c>
      <c r="G175" s="36">
        <v>1443.5333333333333</v>
      </c>
      <c r="H175" s="36">
        <v>1494.5333333333333</v>
      </c>
      <c r="I175" s="36">
        <v>1509.5166666666664</v>
      </c>
      <c r="J175" s="36">
        <v>1520.0333333333333</v>
      </c>
      <c r="K175" s="31">
        <v>1499</v>
      </c>
      <c r="L175" s="31">
        <v>1473.5</v>
      </c>
      <c r="M175" s="31">
        <v>7.9519299999999999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2522.75</v>
      </c>
      <c r="D176" s="36">
        <v>2544.9500000000003</v>
      </c>
      <c r="E176" s="36">
        <v>2492.9000000000005</v>
      </c>
      <c r="F176" s="36">
        <v>2463.0500000000002</v>
      </c>
      <c r="G176" s="36">
        <v>2411.0000000000005</v>
      </c>
      <c r="H176" s="36">
        <v>2574.8000000000006</v>
      </c>
      <c r="I176" s="36">
        <v>2626.8500000000008</v>
      </c>
      <c r="J176" s="36">
        <v>2656.7000000000007</v>
      </c>
      <c r="K176" s="31">
        <v>2597</v>
      </c>
      <c r="L176" s="31">
        <v>2515.1</v>
      </c>
      <c r="M176" s="31">
        <v>10.97897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117.3</v>
      </c>
      <c r="D177" s="36">
        <v>117.43333333333332</v>
      </c>
      <c r="E177" s="36">
        <v>116.51666666666665</v>
      </c>
      <c r="F177" s="36">
        <v>115.73333333333333</v>
      </c>
      <c r="G177" s="36">
        <v>114.81666666666666</v>
      </c>
      <c r="H177" s="36">
        <v>118.21666666666664</v>
      </c>
      <c r="I177" s="36">
        <v>119.1333333333333</v>
      </c>
      <c r="J177" s="36">
        <v>119.91666666666663</v>
      </c>
      <c r="K177" s="31">
        <v>118.35</v>
      </c>
      <c r="L177" s="31">
        <v>116.65</v>
      </c>
      <c r="M177" s="31">
        <v>87.522880000000001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25939.35</v>
      </c>
      <c r="D178" s="36">
        <v>26007.8</v>
      </c>
      <c r="E178" s="36">
        <v>25681.55</v>
      </c>
      <c r="F178" s="36">
        <v>25423.75</v>
      </c>
      <c r="G178" s="36">
        <v>25097.5</v>
      </c>
      <c r="H178" s="36">
        <v>26265.599999999999</v>
      </c>
      <c r="I178" s="36">
        <v>26591.85</v>
      </c>
      <c r="J178" s="36">
        <v>26849.649999999998</v>
      </c>
      <c r="K178" s="31">
        <v>26334.05</v>
      </c>
      <c r="L178" s="31">
        <v>25750</v>
      </c>
      <c r="M178" s="31">
        <v>0.27139000000000002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2386.35</v>
      </c>
      <c r="D179" s="36">
        <v>2387.1166666666668</v>
      </c>
      <c r="E179" s="36">
        <v>2344.2333333333336</v>
      </c>
      <c r="F179" s="36">
        <v>2302.1166666666668</v>
      </c>
      <c r="G179" s="36">
        <v>2259.2333333333336</v>
      </c>
      <c r="H179" s="36">
        <v>2429.2333333333336</v>
      </c>
      <c r="I179" s="36">
        <v>2472.1166666666668</v>
      </c>
      <c r="J179" s="36">
        <v>2514.2333333333336</v>
      </c>
      <c r="K179" s="31">
        <v>2430</v>
      </c>
      <c r="L179" s="31">
        <v>2345</v>
      </c>
      <c r="M179" s="31">
        <v>154.46440000000001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5288.65</v>
      </c>
      <c r="D180" s="36">
        <v>5255.3666666666659</v>
      </c>
      <c r="E180" s="36">
        <v>5150.7333333333318</v>
      </c>
      <c r="F180" s="36">
        <v>5012.8166666666657</v>
      </c>
      <c r="G180" s="36">
        <v>4908.1833333333316</v>
      </c>
      <c r="H180" s="36">
        <v>5393.2833333333319</v>
      </c>
      <c r="I180" s="36">
        <v>5497.9166666666652</v>
      </c>
      <c r="J180" s="36">
        <v>5635.8333333333321</v>
      </c>
      <c r="K180" s="31">
        <v>5360</v>
      </c>
      <c r="L180" s="31">
        <v>5117.45</v>
      </c>
      <c r="M180" s="31">
        <v>7.9141500000000002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681.45</v>
      </c>
      <c r="D181" s="36">
        <v>691.81666666666661</v>
      </c>
      <c r="E181" s="36">
        <v>667.63333333333321</v>
      </c>
      <c r="F181" s="36">
        <v>653.81666666666661</v>
      </c>
      <c r="G181" s="36">
        <v>629.63333333333321</v>
      </c>
      <c r="H181" s="36">
        <v>705.63333333333321</v>
      </c>
      <c r="I181" s="36">
        <v>729.81666666666661</v>
      </c>
      <c r="J181" s="36">
        <v>743.63333333333321</v>
      </c>
      <c r="K181" s="31">
        <v>716</v>
      </c>
      <c r="L181" s="31">
        <v>678</v>
      </c>
      <c r="M181" s="31">
        <v>18.144020000000001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733.3</v>
      </c>
      <c r="D182" s="36">
        <v>736.45000000000016</v>
      </c>
      <c r="E182" s="36">
        <v>727.0500000000003</v>
      </c>
      <c r="F182" s="36">
        <v>720.80000000000018</v>
      </c>
      <c r="G182" s="36">
        <v>711.40000000000032</v>
      </c>
      <c r="H182" s="36">
        <v>742.70000000000027</v>
      </c>
      <c r="I182" s="36">
        <v>752.10000000000014</v>
      </c>
      <c r="J182" s="36">
        <v>758.35000000000025</v>
      </c>
      <c r="K182" s="31">
        <v>745.85</v>
      </c>
      <c r="L182" s="31">
        <v>730.2</v>
      </c>
      <c r="M182" s="31">
        <v>300.88789000000003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133.65</v>
      </c>
      <c r="D183" s="36">
        <v>133.18333333333334</v>
      </c>
      <c r="E183" s="36">
        <v>131.46666666666667</v>
      </c>
      <c r="F183" s="36">
        <v>129.28333333333333</v>
      </c>
      <c r="G183" s="36">
        <v>127.56666666666666</v>
      </c>
      <c r="H183" s="36">
        <v>135.36666666666667</v>
      </c>
      <c r="I183" s="36">
        <v>137.08333333333337</v>
      </c>
      <c r="J183" s="36">
        <v>139.26666666666668</v>
      </c>
      <c r="K183" s="31">
        <v>134.9</v>
      </c>
      <c r="L183" s="31">
        <v>131</v>
      </c>
      <c r="M183" s="31">
        <v>345.05131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1604.15</v>
      </c>
      <c r="D184" s="36">
        <v>1607.4666666666665</v>
      </c>
      <c r="E184" s="36">
        <v>1588.7833333333328</v>
      </c>
      <c r="F184" s="36">
        <v>1573.4166666666663</v>
      </c>
      <c r="G184" s="36">
        <v>1554.7333333333327</v>
      </c>
      <c r="H184" s="36">
        <v>1622.833333333333</v>
      </c>
      <c r="I184" s="36">
        <v>1641.5166666666669</v>
      </c>
      <c r="J184" s="36">
        <v>1656.8833333333332</v>
      </c>
      <c r="K184" s="31">
        <v>1626.15</v>
      </c>
      <c r="L184" s="31">
        <v>1592.1</v>
      </c>
      <c r="M184" s="31">
        <v>25.301690000000001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596.20000000000005</v>
      </c>
      <c r="D185" s="36">
        <v>594.63333333333333</v>
      </c>
      <c r="E185" s="36">
        <v>587.56666666666661</v>
      </c>
      <c r="F185" s="36">
        <v>578.93333333333328</v>
      </c>
      <c r="G185" s="36">
        <v>571.86666666666656</v>
      </c>
      <c r="H185" s="36">
        <v>603.26666666666665</v>
      </c>
      <c r="I185" s="36">
        <v>610.33333333333348</v>
      </c>
      <c r="J185" s="36">
        <v>618.9666666666667</v>
      </c>
      <c r="K185" s="31">
        <v>601.70000000000005</v>
      </c>
      <c r="L185" s="31">
        <v>586</v>
      </c>
      <c r="M185" s="31">
        <v>5.1451000000000002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711.95</v>
      </c>
      <c r="D186" s="36">
        <v>710.1</v>
      </c>
      <c r="E186" s="36">
        <v>704.35</v>
      </c>
      <c r="F186" s="36">
        <v>696.75</v>
      </c>
      <c r="G186" s="36">
        <v>691</v>
      </c>
      <c r="H186" s="36">
        <v>717.7</v>
      </c>
      <c r="I186" s="36">
        <v>723.45</v>
      </c>
      <c r="J186" s="36">
        <v>731.05000000000007</v>
      </c>
      <c r="K186" s="31">
        <v>715.85</v>
      </c>
      <c r="L186" s="31">
        <v>702.5</v>
      </c>
      <c r="M186" s="31">
        <v>6.2813999999999997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2123.15</v>
      </c>
      <c r="D187" s="36">
        <v>2113.7666666666664</v>
      </c>
      <c r="E187" s="36">
        <v>2093.5333333333328</v>
      </c>
      <c r="F187" s="36">
        <v>2063.9166666666665</v>
      </c>
      <c r="G187" s="36">
        <v>2043.6833333333329</v>
      </c>
      <c r="H187" s="36">
        <v>2143.3833333333328</v>
      </c>
      <c r="I187" s="36">
        <v>2163.6166666666663</v>
      </c>
      <c r="J187" s="36">
        <v>2193.2333333333327</v>
      </c>
      <c r="K187" s="31">
        <v>2134</v>
      </c>
      <c r="L187" s="31">
        <v>2084.15</v>
      </c>
      <c r="M187" s="31">
        <v>13.157959999999999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1110.3</v>
      </c>
      <c r="D188" s="36">
        <v>1107.7666666666667</v>
      </c>
      <c r="E188" s="36">
        <v>1072.7333333333333</v>
      </c>
      <c r="F188" s="36">
        <v>1035.1666666666667</v>
      </c>
      <c r="G188" s="36">
        <v>1000.1333333333334</v>
      </c>
      <c r="H188" s="36">
        <v>1145.3333333333333</v>
      </c>
      <c r="I188" s="36">
        <v>1180.3666666666666</v>
      </c>
      <c r="J188" s="36">
        <v>1217.9333333333332</v>
      </c>
      <c r="K188" s="31">
        <v>1142.8</v>
      </c>
      <c r="L188" s="31">
        <v>1070.2</v>
      </c>
      <c r="M188" s="31">
        <v>70.3172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1973.15</v>
      </c>
      <c r="D189" s="36">
        <v>1967.8</v>
      </c>
      <c r="E189" s="36">
        <v>1939.1999999999998</v>
      </c>
      <c r="F189" s="36">
        <v>1905.2499999999998</v>
      </c>
      <c r="G189" s="36">
        <v>1876.6499999999996</v>
      </c>
      <c r="H189" s="36">
        <v>2001.75</v>
      </c>
      <c r="I189" s="36">
        <v>2030.35</v>
      </c>
      <c r="J189" s="36">
        <v>2064.3000000000002</v>
      </c>
      <c r="K189" s="31">
        <v>1996.4</v>
      </c>
      <c r="L189" s="31">
        <v>1933.85</v>
      </c>
      <c r="M189" s="31">
        <v>5.6867799999999997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3840.9</v>
      </c>
      <c r="D190" s="36">
        <v>3855.1</v>
      </c>
      <c r="E190" s="36">
        <v>3815.2</v>
      </c>
      <c r="F190" s="36">
        <v>3789.5</v>
      </c>
      <c r="G190" s="36">
        <v>3749.6</v>
      </c>
      <c r="H190" s="36">
        <v>3880.7999999999997</v>
      </c>
      <c r="I190" s="36">
        <v>3920.7000000000003</v>
      </c>
      <c r="J190" s="36">
        <v>3946.3999999999996</v>
      </c>
      <c r="K190" s="31">
        <v>3895</v>
      </c>
      <c r="L190" s="31">
        <v>3829.4</v>
      </c>
      <c r="M190" s="31">
        <v>19.685749999999999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1091.05</v>
      </c>
      <c r="D191" s="36">
        <v>1097.3833333333334</v>
      </c>
      <c r="E191" s="36">
        <v>1077.7666666666669</v>
      </c>
      <c r="F191" s="36">
        <v>1064.4833333333333</v>
      </c>
      <c r="G191" s="36">
        <v>1044.8666666666668</v>
      </c>
      <c r="H191" s="36">
        <v>1110.666666666667</v>
      </c>
      <c r="I191" s="36">
        <v>1130.2833333333333</v>
      </c>
      <c r="J191" s="36">
        <v>1143.5666666666671</v>
      </c>
      <c r="K191" s="31">
        <v>1117</v>
      </c>
      <c r="L191" s="31">
        <v>1084.0999999999999</v>
      </c>
      <c r="M191" s="31">
        <v>19.629480000000001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7674.8</v>
      </c>
      <c r="D192" s="36">
        <v>7686.2833333333328</v>
      </c>
      <c r="E192" s="36">
        <v>7620.6166666666659</v>
      </c>
      <c r="F192" s="36">
        <v>7566.4333333333334</v>
      </c>
      <c r="G192" s="36">
        <v>7500.7666666666664</v>
      </c>
      <c r="H192" s="36">
        <v>7740.4666666666653</v>
      </c>
      <c r="I192" s="36">
        <v>7806.1333333333332</v>
      </c>
      <c r="J192" s="36">
        <v>7860.3166666666648</v>
      </c>
      <c r="K192" s="31">
        <v>7751.95</v>
      </c>
      <c r="L192" s="31">
        <v>7632.1</v>
      </c>
      <c r="M192" s="31">
        <v>1.56037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647.75</v>
      </c>
      <c r="D193" s="36">
        <v>650.01666666666677</v>
      </c>
      <c r="E193" s="36">
        <v>644.13333333333355</v>
      </c>
      <c r="F193" s="36">
        <v>640.51666666666677</v>
      </c>
      <c r="G193" s="36">
        <v>634.63333333333355</v>
      </c>
      <c r="H193" s="36">
        <v>653.63333333333355</v>
      </c>
      <c r="I193" s="36">
        <v>659.51666666666677</v>
      </c>
      <c r="J193" s="36">
        <v>663.13333333333355</v>
      </c>
      <c r="K193" s="31">
        <v>655.9</v>
      </c>
      <c r="L193" s="31">
        <v>646.4</v>
      </c>
      <c r="M193" s="31">
        <v>11.414020000000001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978.65</v>
      </c>
      <c r="D194" s="36">
        <v>983.45000000000016</v>
      </c>
      <c r="E194" s="36">
        <v>971.90000000000032</v>
      </c>
      <c r="F194" s="36">
        <v>965.1500000000002</v>
      </c>
      <c r="G194" s="36">
        <v>953.60000000000036</v>
      </c>
      <c r="H194" s="36">
        <v>990.20000000000027</v>
      </c>
      <c r="I194" s="36">
        <v>1001.7500000000002</v>
      </c>
      <c r="J194" s="36">
        <v>1008.5000000000002</v>
      </c>
      <c r="K194" s="31">
        <v>995</v>
      </c>
      <c r="L194" s="31">
        <v>976.7</v>
      </c>
      <c r="M194" s="31">
        <v>66.405370000000005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388.4</v>
      </c>
      <c r="D195" s="36">
        <v>389.91666666666669</v>
      </c>
      <c r="E195" s="36">
        <v>385.98333333333335</v>
      </c>
      <c r="F195" s="36">
        <v>383.56666666666666</v>
      </c>
      <c r="G195" s="36">
        <v>379.63333333333333</v>
      </c>
      <c r="H195" s="36">
        <v>392.33333333333337</v>
      </c>
      <c r="I195" s="36">
        <v>396.26666666666665</v>
      </c>
      <c r="J195" s="36">
        <v>398.68333333333339</v>
      </c>
      <c r="K195" s="31">
        <v>393.85</v>
      </c>
      <c r="L195" s="31">
        <v>387.5</v>
      </c>
      <c r="M195" s="31">
        <v>90.844819999999999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152.69999999999999</v>
      </c>
      <c r="D196" s="36">
        <v>152.93333333333331</v>
      </c>
      <c r="E196" s="36">
        <v>151.76666666666662</v>
      </c>
      <c r="F196" s="36">
        <v>150.83333333333331</v>
      </c>
      <c r="G196" s="36">
        <v>149.66666666666663</v>
      </c>
      <c r="H196" s="36">
        <v>153.86666666666662</v>
      </c>
      <c r="I196" s="36">
        <v>155.0333333333333</v>
      </c>
      <c r="J196" s="36">
        <v>155.96666666666661</v>
      </c>
      <c r="K196" s="31">
        <v>154.1</v>
      </c>
      <c r="L196" s="31">
        <v>152</v>
      </c>
      <c r="M196" s="31">
        <v>353.28793999999999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1253.8</v>
      </c>
      <c r="D197" s="36">
        <v>1254.5</v>
      </c>
      <c r="E197" s="36">
        <v>1245.8499999999999</v>
      </c>
      <c r="F197" s="36">
        <v>1237.8999999999999</v>
      </c>
      <c r="G197" s="36">
        <v>1229.2499999999998</v>
      </c>
      <c r="H197" s="36">
        <v>1262.45</v>
      </c>
      <c r="I197" s="36">
        <v>1271.1000000000001</v>
      </c>
      <c r="J197" s="36">
        <v>1279.0500000000002</v>
      </c>
      <c r="K197" s="31">
        <v>1263.1500000000001</v>
      </c>
      <c r="L197" s="31">
        <v>1246.55</v>
      </c>
      <c r="M197" s="31">
        <v>21.288540000000001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815.7</v>
      </c>
      <c r="D198" s="36">
        <v>815.18333333333339</v>
      </c>
      <c r="E198" s="36">
        <v>806.81666666666683</v>
      </c>
      <c r="F198" s="36">
        <v>797.93333333333339</v>
      </c>
      <c r="G198" s="36">
        <v>789.56666666666683</v>
      </c>
      <c r="H198" s="36">
        <v>824.06666666666683</v>
      </c>
      <c r="I198" s="36">
        <v>832.43333333333339</v>
      </c>
      <c r="J198" s="36">
        <v>841.31666666666683</v>
      </c>
      <c r="K198" s="31">
        <v>823.55</v>
      </c>
      <c r="L198" s="31">
        <v>806.3</v>
      </c>
      <c r="M198" s="31">
        <v>11.224919999999999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3759.4</v>
      </c>
      <c r="D199" s="36">
        <v>3745.7000000000003</v>
      </c>
      <c r="E199" s="36">
        <v>3706.5000000000005</v>
      </c>
      <c r="F199" s="36">
        <v>3653.6000000000004</v>
      </c>
      <c r="G199" s="36">
        <v>3614.4000000000005</v>
      </c>
      <c r="H199" s="36">
        <v>3798.6000000000004</v>
      </c>
      <c r="I199" s="36">
        <v>3837.8</v>
      </c>
      <c r="J199" s="36">
        <v>3890.7000000000003</v>
      </c>
      <c r="K199" s="31">
        <v>3784.9</v>
      </c>
      <c r="L199" s="31">
        <v>3692.8</v>
      </c>
      <c r="M199" s="31">
        <v>13.15714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2572.4</v>
      </c>
      <c r="D200" s="36">
        <v>2562.15</v>
      </c>
      <c r="E200" s="36">
        <v>2525.3000000000002</v>
      </c>
      <c r="F200" s="36">
        <v>2478.2000000000003</v>
      </c>
      <c r="G200" s="36">
        <v>2441.3500000000004</v>
      </c>
      <c r="H200" s="36">
        <v>2609.25</v>
      </c>
      <c r="I200" s="36">
        <v>2646.0999999999995</v>
      </c>
      <c r="J200" s="36">
        <v>2693.2</v>
      </c>
      <c r="K200" s="31">
        <v>2599</v>
      </c>
      <c r="L200" s="31">
        <v>2515.0500000000002</v>
      </c>
      <c r="M200" s="31">
        <v>2.5718100000000002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1420.05</v>
      </c>
      <c r="D201" s="36">
        <v>1433.2666666666667</v>
      </c>
      <c r="E201" s="36">
        <v>1351.8333333333333</v>
      </c>
      <c r="F201" s="36">
        <v>1283.6166666666666</v>
      </c>
      <c r="G201" s="36">
        <v>1202.1833333333332</v>
      </c>
      <c r="H201" s="36">
        <v>1501.4833333333333</v>
      </c>
      <c r="I201" s="36">
        <v>1582.9166666666667</v>
      </c>
      <c r="J201" s="36">
        <v>1651.1333333333334</v>
      </c>
      <c r="K201" s="31">
        <v>1514.7</v>
      </c>
      <c r="L201" s="31">
        <v>1365.05</v>
      </c>
      <c r="M201" s="31">
        <v>86.822460000000007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3875.2</v>
      </c>
      <c r="D202" s="36">
        <v>3888.2333333333336</v>
      </c>
      <c r="E202" s="36">
        <v>3853.9666666666672</v>
      </c>
      <c r="F202" s="36">
        <v>3832.7333333333336</v>
      </c>
      <c r="G202" s="36">
        <v>3798.4666666666672</v>
      </c>
      <c r="H202" s="36">
        <v>3909.4666666666672</v>
      </c>
      <c r="I202" s="36">
        <v>3943.7333333333336</v>
      </c>
      <c r="J202" s="36">
        <v>3964.9666666666672</v>
      </c>
      <c r="K202" s="31">
        <v>3922.5</v>
      </c>
      <c r="L202" s="31">
        <v>3867</v>
      </c>
      <c r="M202" s="31">
        <v>5.2463600000000001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3805.9</v>
      </c>
      <c r="D203" s="36">
        <v>3792.35</v>
      </c>
      <c r="E203" s="36">
        <v>3739.7</v>
      </c>
      <c r="F203" s="36">
        <v>3673.5</v>
      </c>
      <c r="G203" s="36">
        <v>3620.85</v>
      </c>
      <c r="H203" s="36">
        <v>3858.5499999999997</v>
      </c>
      <c r="I203" s="36">
        <v>3911.2000000000003</v>
      </c>
      <c r="J203" s="36">
        <v>3977.3999999999996</v>
      </c>
      <c r="K203" s="31">
        <v>3845</v>
      </c>
      <c r="L203" s="31">
        <v>3726.15</v>
      </c>
      <c r="M203" s="31">
        <v>2.6008499999999999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455.5</v>
      </c>
      <c r="D204" s="36">
        <v>458.7166666666667</v>
      </c>
      <c r="E204" s="36">
        <v>450.23333333333341</v>
      </c>
      <c r="F204" s="36">
        <v>444.9666666666667</v>
      </c>
      <c r="G204" s="36">
        <v>436.48333333333341</v>
      </c>
      <c r="H204" s="36">
        <v>463.98333333333341</v>
      </c>
      <c r="I204" s="36">
        <v>472.46666666666675</v>
      </c>
      <c r="J204" s="36">
        <v>477.73333333333341</v>
      </c>
      <c r="K204" s="31">
        <v>467.2</v>
      </c>
      <c r="L204" s="31">
        <v>453.45</v>
      </c>
      <c r="M204" s="31">
        <v>278.76181000000003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9623.4500000000007</v>
      </c>
      <c r="D205" s="36">
        <v>9634.1666666666661</v>
      </c>
      <c r="E205" s="36">
        <v>9560.3333333333321</v>
      </c>
      <c r="F205" s="36">
        <v>9497.2166666666653</v>
      </c>
      <c r="G205" s="36">
        <v>9423.3833333333314</v>
      </c>
      <c r="H205" s="36">
        <v>9697.2833333333328</v>
      </c>
      <c r="I205" s="36">
        <v>9771.116666666665</v>
      </c>
      <c r="J205" s="36">
        <v>9834.2333333333336</v>
      </c>
      <c r="K205" s="31">
        <v>9708</v>
      </c>
      <c r="L205" s="31">
        <v>9571.0499999999993</v>
      </c>
      <c r="M205" s="31">
        <v>2.67937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151.19999999999999</v>
      </c>
      <c r="D206" s="36">
        <v>150.61666666666665</v>
      </c>
      <c r="E206" s="36">
        <v>149.2833333333333</v>
      </c>
      <c r="F206" s="36">
        <v>147.36666666666665</v>
      </c>
      <c r="G206" s="36">
        <v>146.0333333333333</v>
      </c>
      <c r="H206" s="36">
        <v>152.5333333333333</v>
      </c>
      <c r="I206" s="36">
        <v>153.86666666666662</v>
      </c>
      <c r="J206" s="36">
        <v>155.7833333333333</v>
      </c>
      <c r="K206" s="31">
        <v>151.94999999999999</v>
      </c>
      <c r="L206" s="31">
        <v>148.69999999999999</v>
      </c>
      <c r="M206" s="31">
        <v>119.82782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1697.55</v>
      </c>
      <c r="D207" s="36">
        <v>1700.6666666666667</v>
      </c>
      <c r="E207" s="36">
        <v>1684.9333333333334</v>
      </c>
      <c r="F207" s="36">
        <v>1672.3166666666666</v>
      </c>
      <c r="G207" s="36">
        <v>1656.5833333333333</v>
      </c>
      <c r="H207" s="36">
        <v>1713.2833333333335</v>
      </c>
      <c r="I207" s="36">
        <v>1729.0166666666667</v>
      </c>
      <c r="J207" s="36">
        <v>1741.6333333333337</v>
      </c>
      <c r="K207" s="31">
        <v>1716.4</v>
      </c>
      <c r="L207" s="31">
        <v>1688.05</v>
      </c>
      <c r="M207" s="31">
        <v>2.7084999999999999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1139.45</v>
      </c>
      <c r="D208" s="36">
        <v>1134.3</v>
      </c>
      <c r="E208" s="36">
        <v>1126.0999999999999</v>
      </c>
      <c r="F208" s="36">
        <v>1112.75</v>
      </c>
      <c r="G208" s="36">
        <v>1104.55</v>
      </c>
      <c r="H208" s="36">
        <v>1147.6499999999999</v>
      </c>
      <c r="I208" s="36">
        <v>1155.8500000000001</v>
      </c>
      <c r="J208" s="36">
        <v>1169.1999999999998</v>
      </c>
      <c r="K208" s="31">
        <v>1142.5</v>
      </c>
      <c r="L208" s="31">
        <v>1120.95</v>
      </c>
      <c r="M208" s="31">
        <v>3.87737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1384</v>
      </c>
      <c r="D209" s="36">
        <v>1389.45</v>
      </c>
      <c r="E209" s="36">
        <v>1372.9</v>
      </c>
      <c r="F209" s="36">
        <v>1361.8</v>
      </c>
      <c r="G209" s="36">
        <v>1345.25</v>
      </c>
      <c r="H209" s="36">
        <v>1400.5500000000002</v>
      </c>
      <c r="I209" s="36">
        <v>1417.1</v>
      </c>
      <c r="J209" s="36">
        <v>1428.2000000000003</v>
      </c>
      <c r="K209" s="31">
        <v>1406</v>
      </c>
      <c r="L209" s="31">
        <v>1378.35</v>
      </c>
      <c r="M209" s="31">
        <v>23.420089999999998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271.60000000000002</v>
      </c>
      <c r="D210" s="36">
        <v>271.2</v>
      </c>
      <c r="E210" s="36">
        <v>268.14999999999998</v>
      </c>
      <c r="F210" s="36">
        <v>264.7</v>
      </c>
      <c r="G210" s="36">
        <v>261.64999999999998</v>
      </c>
      <c r="H210" s="36">
        <v>274.64999999999998</v>
      </c>
      <c r="I210" s="36">
        <v>277.70000000000005</v>
      </c>
      <c r="J210" s="36">
        <v>281.14999999999998</v>
      </c>
      <c r="K210" s="31">
        <v>274.25</v>
      </c>
      <c r="L210" s="31">
        <v>267.75</v>
      </c>
      <c r="M210" s="31">
        <v>59.490400000000001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13.3</v>
      </c>
      <c r="D211" s="36">
        <v>13.383333333333333</v>
      </c>
      <c r="E211" s="36">
        <v>13.166666666666666</v>
      </c>
      <c r="F211" s="36">
        <v>13.033333333333333</v>
      </c>
      <c r="G211" s="36">
        <v>12.816666666666666</v>
      </c>
      <c r="H211" s="36">
        <v>13.516666666666666</v>
      </c>
      <c r="I211" s="36">
        <v>13.733333333333334</v>
      </c>
      <c r="J211" s="36">
        <v>13.866666666666665</v>
      </c>
      <c r="K211" s="31">
        <v>13.6</v>
      </c>
      <c r="L211" s="31">
        <v>13.25</v>
      </c>
      <c r="M211" s="31">
        <v>2441.47174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1092.8499999999999</v>
      </c>
      <c r="D212" s="36">
        <v>1095.55</v>
      </c>
      <c r="E212" s="36">
        <v>1081.0999999999999</v>
      </c>
      <c r="F212" s="36">
        <v>1069.3499999999999</v>
      </c>
      <c r="G212" s="36">
        <v>1054.8999999999999</v>
      </c>
      <c r="H212" s="36">
        <v>1107.3</v>
      </c>
      <c r="I212" s="36">
        <v>1121.7500000000002</v>
      </c>
      <c r="J212" s="36">
        <v>1133.5</v>
      </c>
      <c r="K212" s="31">
        <v>1110</v>
      </c>
      <c r="L212" s="31">
        <v>1083.8</v>
      </c>
      <c r="M212" s="31">
        <v>15.38888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472.3</v>
      </c>
      <c r="D213" s="36">
        <v>474.83333333333331</v>
      </c>
      <c r="E213" s="36">
        <v>468.71666666666664</v>
      </c>
      <c r="F213" s="36">
        <v>465.13333333333333</v>
      </c>
      <c r="G213" s="36">
        <v>459.01666666666665</v>
      </c>
      <c r="H213" s="36">
        <v>478.41666666666663</v>
      </c>
      <c r="I213" s="36">
        <v>484.5333333333333</v>
      </c>
      <c r="J213" s="36">
        <v>488.11666666666662</v>
      </c>
      <c r="K213" s="31">
        <v>480.95</v>
      </c>
      <c r="L213" s="31">
        <v>471.25</v>
      </c>
      <c r="M213" s="31">
        <v>71.603340000000003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23.15</v>
      </c>
      <c r="D214" s="36">
        <v>23.3</v>
      </c>
      <c r="E214" s="36">
        <v>22.85</v>
      </c>
      <c r="F214" s="36">
        <v>22.55</v>
      </c>
      <c r="G214" s="36">
        <v>22.1</v>
      </c>
      <c r="H214" s="36">
        <v>23.6</v>
      </c>
      <c r="I214" s="36">
        <v>24.049999999999997</v>
      </c>
      <c r="J214" s="36">
        <v>24.35</v>
      </c>
      <c r="K214" s="31">
        <v>23.75</v>
      </c>
      <c r="L214" s="31">
        <v>23</v>
      </c>
      <c r="M214" s="31">
        <v>1812.49947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141.35</v>
      </c>
      <c r="D215" s="36">
        <v>142.11666666666667</v>
      </c>
      <c r="E215" s="36">
        <v>138.63333333333335</v>
      </c>
      <c r="F215" s="36">
        <v>135.91666666666669</v>
      </c>
      <c r="G215" s="36">
        <v>132.43333333333337</v>
      </c>
      <c r="H215" s="36">
        <v>144.83333333333334</v>
      </c>
      <c r="I215" s="36">
        <v>148.31666666666669</v>
      </c>
      <c r="J215" s="36">
        <v>151.03333333333333</v>
      </c>
      <c r="K215" s="31">
        <v>145.6</v>
      </c>
      <c r="L215" s="31">
        <v>139.4</v>
      </c>
      <c r="M215" s="31">
        <v>727.18298000000004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179.45</v>
      </c>
      <c r="D216" s="36">
        <v>181.88333333333333</v>
      </c>
      <c r="E216" s="36">
        <v>174.76666666666665</v>
      </c>
      <c r="F216" s="36">
        <v>170.08333333333331</v>
      </c>
      <c r="G216" s="36">
        <v>162.96666666666664</v>
      </c>
      <c r="H216" s="36">
        <v>186.56666666666666</v>
      </c>
      <c r="I216" s="36">
        <v>193.68333333333334</v>
      </c>
      <c r="J216" s="36">
        <v>198.36666666666667</v>
      </c>
      <c r="K216" s="31">
        <v>189</v>
      </c>
      <c r="L216" s="31">
        <v>177.2</v>
      </c>
      <c r="M216" s="31">
        <v>505.28769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999.7</v>
      </c>
      <c r="D217" s="36">
        <v>1008.5666666666666</v>
      </c>
      <c r="E217" s="36">
        <v>989.38333333333321</v>
      </c>
      <c r="F217" s="36">
        <v>979.06666666666661</v>
      </c>
      <c r="G217" s="36">
        <v>959.88333333333321</v>
      </c>
      <c r="H217" s="36">
        <v>1018.8833333333332</v>
      </c>
      <c r="I217" s="36">
        <v>1038.0666666666666</v>
      </c>
      <c r="J217" s="36">
        <v>1048.3833333333332</v>
      </c>
      <c r="K217" s="31">
        <v>1027.75</v>
      </c>
      <c r="L217" s="31">
        <v>998.25</v>
      </c>
      <c r="M217" s="31">
        <v>14.52036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6"/>
      <c r="B1" s="377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45379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0" t="s">
        <v>16</v>
      </c>
      <c r="B9" s="372" t="s">
        <v>18</v>
      </c>
      <c r="C9" s="375" t="s">
        <v>20</v>
      </c>
      <c r="D9" s="375" t="s">
        <v>21</v>
      </c>
      <c r="E9" s="367" t="s">
        <v>22</v>
      </c>
      <c r="F9" s="368"/>
      <c r="G9" s="369"/>
      <c r="H9" s="367" t="s">
        <v>23</v>
      </c>
      <c r="I9" s="368"/>
      <c r="J9" s="369"/>
      <c r="K9" s="26"/>
      <c r="L9" s="27"/>
      <c r="M9" s="48"/>
      <c r="N9" s="1"/>
      <c r="O9" s="1"/>
    </row>
    <row r="10" spans="1:15" ht="42.75" customHeight="1">
      <c r="A10" s="371"/>
      <c r="B10" s="374"/>
      <c r="C10" s="374"/>
      <c r="D10" s="37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667.95</v>
      </c>
      <c r="D11" s="36">
        <v>664.26666666666677</v>
      </c>
      <c r="E11" s="36">
        <v>654.53333333333353</v>
      </c>
      <c r="F11" s="36">
        <v>641.11666666666679</v>
      </c>
      <c r="G11" s="36">
        <v>631.38333333333355</v>
      </c>
      <c r="H11" s="36">
        <v>677.68333333333351</v>
      </c>
      <c r="I11" s="36">
        <v>687.41666666666686</v>
      </c>
      <c r="J11" s="36">
        <v>700.83333333333348</v>
      </c>
      <c r="K11" s="31">
        <v>674</v>
      </c>
      <c r="L11" s="31">
        <v>650.85</v>
      </c>
      <c r="M11" s="31">
        <v>5.30619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31475.1</v>
      </c>
      <c r="D12" s="36">
        <v>31104.133333333331</v>
      </c>
      <c r="E12" s="36">
        <v>30550.816666666662</v>
      </c>
      <c r="F12" s="36">
        <v>29626.533333333329</v>
      </c>
      <c r="G12" s="36">
        <v>29073.21666666666</v>
      </c>
      <c r="H12" s="36">
        <v>32028.416666666664</v>
      </c>
      <c r="I12" s="36">
        <v>32581.73333333333</v>
      </c>
      <c r="J12" s="36">
        <v>33506.016666666663</v>
      </c>
      <c r="K12" s="31">
        <v>31657.45</v>
      </c>
      <c r="L12" s="31">
        <v>30179.85</v>
      </c>
      <c r="M12" s="31">
        <v>9.289E-2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6279.35</v>
      </c>
      <c r="D13" s="36">
        <v>6235.75</v>
      </c>
      <c r="E13" s="36">
        <v>6129.6</v>
      </c>
      <c r="F13" s="36">
        <v>5979.85</v>
      </c>
      <c r="G13" s="36">
        <v>5873.7000000000007</v>
      </c>
      <c r="H13" s="36">
        <v>6385.5</v>
      </c>
      <c r="I13" s="36">
        <v>6491.65</v>
      </c>
      <c r="J13" s="36">
        <v>6641.4</v>
      </c>
      <c r="K13" s="31">
        <v>6341.9</v>
      </c>
      <c r="L13" s="31">
        <v>6086</v>
      </c>
      <c r="M13" s="31">
        <v>12.32034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2454.1</v>
      </c>
      <c r="D14" s="36">
        <v>2467.5500000000002</v>
      </c>
      <c r="E14" s="36">
        <v>2435.1000000000004</v>
      </c>
      <c r="F14" s="36">
        <v>2416.1000000000004</v>
      </c>
      <c r="G14" s="36">
        <v>2383.6500000000005</v>
      </c>
      <c r="H14" s="36">
        <v>2486.5500000000002</v>
      </c>
      <c r="I14" s="36">
        <v>2519</v>
      </c>
      <c r="J14" s="36">
        <v>2538</v>
      </c>
      <c r="K14" s="31">
        <v>2500</v>
      </c>
      <c r="L14" s="31">
        <v>2448.5500000000002</v>
      </c>
      <c r="M14" s="31">
        <v>3.5753599999999999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3886.3</v>
      </c>
      <c r="D15" s="36">
        <v>3873.7333333333336</v>
      </c>
      <c r="E15" s="36">
        <v>3812.5666666666671</v>
      </c>
      <c r="F15" s="36">
        <v>3738.8333333333335</v>
      </c>
      <c r="G15" s="36">
        <v>3677.666666666667</v>
      </c>
      <c r="H15" s="36">
        <v>3947.4666666666672</v>
      </c>
      <c r="I15" s="36">
        <v>4008.6333333333332</v>
      </c>
      <c r="J15" s="36">
        <v>4082.3666666666672</v>
      </c>
      <c r="K15" s="31">
        <v>3934.9</v>
      </c>
      <c r="L15" s="31">
        <v>3800</v>
      </c>
      <c r="M15" s="31">
        <v>0.91530999999999996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1475.05</v>
      </c>
      <c r="D16" s="36">
        <v>1476</v>
      </c>
      <c r="E16" s="36">
        <v>1457.25</v>
      </c>
      <c r="F16" s="36">
        <v>1439.45</v>
      </c>
      <c r="G16" s="36">
        <v>1420.7</v>
      </c>
      <c r="H16" s="36">
        <v>1493.8</v>
      </c>
      <c r="I16" s="36">
        <v>1512.55</v>
      </c>
      <c r="J16" s="36">
        <v>1530.35</v>
      </c>
      <c r="K16" s="31">
        <v>1494.75</v>
      </c>
      <c r="L16" s="31">
        <v>1458.2</v>
      </c>
      <c r="M16" s="31">
        <v>4.4368400000000001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561.5</v>
      </c>
      <c r="D17" s="36">
        <v>561.83333333333337</v>
      </c>
      <c r="E17" s="36">
        <v>556.86666666666679</v>
      </c>
      <c r="F17" s="36">
        <v>552.23333333333346</v>
      </c>
      <c r="G17" s="36">
        <v>547.26666666666688</v>
      </c>
      <c r="H17" s="36">
        <v>566.4666666666667</v>
      </c>
      <c r="I17" s="36">
        <v>571.43333333333317</v>
      </c>
      <c r="J17" s="36">
        <v>576.06666666666661</v>
      </c>
      <c r="K17" s="31">
        <v>566.79999999999995</v>
      </c>
      <c r="L17" s="31">
        <v>557.20000000000005</v>
      </c>
      <c r="M17" s="31">
        <v>49.238259999999997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440.8</v>
      </c>
      <c r="D18" s="36">
        <v>443.55</v>
      </c>
      <c r="E18" s="36">
        <v>434.40000000000003</v>
      </c>
      <c r="F18" s="36">
        <v>428</v>
      </c>
      <c r="G18" s="36">
        <v>418.85</v>
      </c>
      <c r="H18" s="36">
        <v>449.95000000000005</v>
      </c>
      <c r="I18" s="36">
        <v>459.1</v>
      </c>
      <c r="J18" s="36">
        <v>465.50000000000006</v>
      </c>
      <c r="K18" s="31">
        <v>452.7</v>
      </c>
      <c r="L18" s="31">
        <v>437.15</v>
      </c>
      <c r="M18" s="31">
        <v>7.7953999999999999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658.25</v>
      </c>
      <c r="D19" s="36">
        <v>657.58333333333337</v>
      </c>
      <c r="E19" s="36">
        <v>654.16666666666674</v>
      </c>
      <c r="F19" s="36">
        <v>650.08333333333337</v>
      </c>
      <c r="G19" s="36">
        <v>646.66666666666674</v>
      </c>
      <c r="H19" s="36">
        <v>661.66666666666674</v>
      </c>
      <c r="I19" s="36">
        <v>665.08333333333348</v>
      </c>
      <c r="J19" s="36">
        <v>669.16666666666674</v>
      </c>
      <c r="K19" s="31">
        <v>661</v>
      </c>
      <c r="L19" s="31">
        <v>653.5</v>
      </c>
      <c r="M19" s="31">
        <v>15.01801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1323.4</v>
      </c>
      <c r="D20" s="36">
        <v>1321.7666666666667</v>
      </c>
      <c r="E20" s="36">
        <v>1311.7333333333333</v>
      </c>
      <c r="F20" s="36">
        <v>1300.0666666666666</v>
      </c>
      <c r="G20" s="36">
        <v>1290.0333333333333</v>
      </c>
      <c r="H20" s="36">
        <v>1333.4333333333334</v>
      </c>
      <c r="I20" s="36">
        <v>1343.4666666666667</v>
      </c>
      <c r="J20" s="36">
        <v>1355.1333333333334</v>
      </c>
      <c r="K20" s="31">
        <v>1331.8</v>
      </c>
      <c r="L20" s="31">
        <v>1310.0999999999999</v>
      </c>
      <c r="M20" s="31">
        <v>3.9975800000000001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26711.05</v>
      </c>
      <c r="D21" s="36">
        <v>26684.583333333332</v>
      </c>
      <c r="E21" s="36">
        <v>26452.766666666663</v>
      </c>
      <c r="F21" s="36">
        <v>26194.48333333333</v>
      </c>
      <c r="G21" s="36">
        <v>25962.666666666661</v>
      </c>
      <c r="H21" s="36">
        <v>26942.866666666665</v>
      </c>
      <c r="I21" s="36">
        <v>27174.683333333338</v>
      </c>
      <c r="J21" s="36">
        <v>27432.966666666667</v>
      </c>
      <c r="K21" s="31">
        <v>26916.400000000001</v>
      </c>
      <c r="L21" s="31">
        <v>26426.3</v>
      </c>
      <c r="M21" s="31">
        <v>0.17616999999999999</v>
      </c>
      <c r="N21" s="1"/>
      <c r="O21" s="1"/>
    </row>
    <row r="22" spans="1:15" ht="12" customHeight="1">
      <c r="A22" s="33">
        <v>12</v>
      </c>
      <c r="B22" s="53" t="s">
        <v>879</v>
      </c>
      <c r="C22" s="31">
        <v>1014.85</v>
      </c>
      <c r="D22" s="36">
        <v>1026.0833333333333</v>
      </c>
      <c r="E22" s="36">
        <v>994.66666666666652</v>
      </c>
      <c r="F22" s="36">
        <v>974.48333333333323</v>
      </c>
      <c r="G22" s="36">
        <v>943.06666666666649</v>
      </c>
      <c r="H22" s="36">
        <v>1046.2666666666664</v>
      </c>
      <c r="I22" s="36">
        <v>1077.6833333333329</v>
      </c>
      <c r="J22" s="36">
        <v>1097.8666666666666</v>
      </c>
      <c r="K22" s="31">
        <v>1057.5</v>
      </c>
      <c r="L22" s="31">
        <v>1005.9</v>
      </c>
      <c r="M22" s="31">
        <v>38.151009999999999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3122.1</v>
      </c>
      <c r="D23" s="36">
        <v>3122.2666666666664</v>
      </c>
      <c r="E23" s="36">
        <v>3106.083333333333</v>
      </c>
      <c r="F23" s="36">
        <v>3090.0666666666666</v>
      </c>
      <c r="G23" s="36">
        <v>3073.8833333333332</v>
      </c>
      <c r="H23" s="36">
        <v>3138.2833333333328</v>
      </c>
      <c r="I23" s="36">
        <v>3154.4666666666662</v>
      </c>
      <c r="J23" s="36">
        <v>3170.4833333333327</v>
      </c>
      <c r="K23" s="31">
        <v>3138.45</v>
      </c>
      <c r="L23" s="31">
        <v>3106.25</v>
      </c>
      <c r="M23" s="31">
        <v>9.0023099999999996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1822.5</v>
      </c>
      <c r="D24" s="36">
        <v>1840.5</v>
      </c>
      <c r="E24" s="36">
        <v>1786</v>
      </c>
      <c r="F24" s="36">
        <v>1749.5</v>
      </c>
      <c r="G24" s="36">
        <v>1695</v>
      </c>
      <c r="H24" s="36">
        <v>1877</v>
      </c>
      <c r="I24" s="36">
        <v>1931.5</v>
      </c>
      <c r="J24" s="36">
        <v>1968</v>
      </c>
      <c r="K24" s="31">
        <v>1895</v>
      </c>
      <c r="L24" s="31">
        <v>1804</v>
      </c>
      <c r="M24" s="31">
        <v>11.727370000000001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1322.8</v>
      </c>
      <c r="D25" s="36">
        <v>1325.9666666666667</v>
      </c>
      <c r="E25" s="36">
        <v>1308.9333333333334</v>
      </c>
      <c r="F25" s="36">
        <v>1295.0666666666666</v>
      </c>
      <c r="G25" s="36">
        <v>1278.0333333333333</v>
      </c>
      <c r="H25" s="36">
        <v>1339.8333333333335</v>
      </c>
      <c r="I25" s="36">
        <v>1356.8666666666668</v>
      </c>
      <c r="J25" s="36">
        <v>1370.7333333333336</v>
      </c>
      <c r="K25" s="31">
        <v>1343</v>
      </c>
      <c r="L25" s="31">
        <v>1312.1</v>
      </c>
      <c r="M25" s="31">
        <v>49.384</v>
      </c>
      <c r="N25" s="1"/>
      <c r="O25" s="1"/>
    </row>
    <row r="26" spans="1:15" ht="12.75" customHeight="1">
      <c r="A26" s="33">
        <v>16</v>
      </c>
      <c r="B26" s="53" t="s">
        <v>826</v>
      </c>
      <c r="C26" s="31">
        <v>516.54999999999995</v>
      </c>
      <c r="D26" s="36">
        <v>523.65</v>
      </c>
      <c r="E26" s="36">
        <v>499.19999999999993</v>
      </c>
      <c r="F26" s="36">
        <v>481.84999999999997</v>
      </c>
      <c r="G26" s="36">
        <v>457.39999999999992</v>
      </c>
      <c r="H26" s="36">
        <v>541</v>
      </c>
      <c r="I26" s="36">
        <v>565.45000000000005</v>
      </c>
      <c r="J26" s="36">
        <v>582.79999999999995</v>
      </c>
      <c r="K26" s="31">
        <v>548.1</v>
      </c>
      <c r="L26" s="31">
        <v>506.3</v>
      </c>
      <c r="M26" s="31">
        <v>93.468760000000003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919.8</v>
      </c>
      <c r="D27" s="36">
        <v>929.81666666666661</v>
      </c>
      <c r="E27" s="36">
        <v>899.98333333333323</v>
      </c>
      <c r="F27" s="36">
        <v>880.16666666666663</v>
      </c>
      <c r="G27" s="36">
        <v>850.33333333333326</v>
      </c>
      <c r="H27" s="36">
        <v>949.63333333333321</v>
      </c>
      <c r="I27" s="36">
        <v>979.4666666666667</v>
      </c>
      <c r="J27" s="36">
        <v>999.28333333333319</v>
      </c>
      <c r="K27" s="31">
        <v>959.65</v>
      </c>
      <c r="L27" s="31">
        <v>910</v>
      </c>
      <c r="M27" s="31">
        <v>39.429839999999999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323.5</v>
      </c>
      <c r="D28" s="36">
        <v>326.84999999999997</v>
      </c>
      <c r="E28" s="36">
        <v>318.29999999999995</v>
      </c>
      <c r="F28" s="36">
        <v>313.09999999999997</v>
      </c>
      <c r="G28" s="36">
        <v>304.54999999999995</v>
      </c>
      <c r="H28" s="36">
        <v>332.04999999999995</v>
      </c>
      <c r="I28" s="36">
        <v>340.6</v>
      </c>
      <c r="J28" s="36">
        <v>345.79999999999995</v>
      </c>
      <c r="K28" s="31">
        <v>335.4</v>
      </c>
      <c r="L28" s="31">
        <v>321.64999999999998</v>
      </c>
      <c r="M28" s="31">
        <v>35.548760000000001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175.55</v>
      </c>
      <c r="D29" s="36">
        <v>176.36666666666667</v>
      </c>
      <c r="E29" s="36">
        <v>174.33333333333334</v>
      </c>
      <c r="F29" s="36">
        <v>173.11666666666667</v>
      </c>
      <c r="G29" s="36">
        <v>171.08333333333334</v>
      </c>
      <c r="H29" s="36">
        <v>177.58333333333334</v>
      </c>
      <c r="I29" s="36">
        <v>179.61666666666665</v>
      </c>
      <c r="J29" s="36">
        <v>180.83333333333334</v>
      </c>
      <c r="K29" s="31">
        <v>178.4</v>
      </c>
      <c r="L29" s="31">
        <v>175.15</v>
      </c>
      <c r="M29" s="31">
        <v>19.795970000000001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204.95</v>
      </c>
      <c r="D30" s="36">
        <v>205.91666666666666</v>
      </c>
      <c r="E30" s="36">
        <v>203.23333333333332</v>
      </c>
      <c r="F30" s="36">
        <v>201.51666666666665</v>
      </c>
      <c r="G30" s="36">
        <v>198.83333333333331</v>
      </c>
      <c r="H30" s="36">
        <v>207.63333333333333</v>
      </c>
      <c r="I30" s="36">
        <v>210.31666666666666</v>
      </c>
      <c r="J30" s="36">
        <v>212.03333333333333</v>
      </c>
      <c r="K30" s="31">
        <v>208.6</v>
      </c>
      <c r="L30" s="31">
        <v>204.2</v>
      </c>
      <c r="M30" s="31">
        <v>24.673159999999999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394.65</v>
      </c>
      <c r="D31" s="36">
        <v>398.66666666666669</v>
      </c>
      <c r="E31" s="36">
        <v>386.38333333333338</v>
      </c>
      <c r="F31" s="36">
        <v>378.11666666666667</v>
      </c>
      <c r="G31" s="36">
        <v>365.83333333333337</v>
      </c>
      <c r="H31" s="36">
        <v>406.93333333333339</v>
      </c>
      <c r="I31" s="36">
        <v>419.2166666666667</v>
      </c>
      <c r="J31" s="36">
        <v>427.48333333333341</v>
      </c>
      <c r="K31" s="31">
        <v>410.95</v>
      </c>
      <c r="L31" s="31">
        <v>390.4</v>
      </c>
      <c r="M31" s="31">
        <v>10.928129999999999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780.1</v>
      </c>
      <c r="D32" s="36">
        <v>779.1</v>
      </c>
      <c r="E32" s="36">
        <v>762.55000000000007</v>
      </c>
      <c r="F32" s="36">
        <v>745</v>
      </c>
      <c r="G32" s="36">
        <v>728.45</v>
      </c>
      <c r="H32" s="36">
        <v>796.65000000000009</v>
      </c>
      <c r="I32" s="36">
        <v>813.2</v>
      </c>
      <c r="J32" s="36">
        <v>830.75000000000011</v>
      </c>
      <c r="K32" s="31">
        <v>795.65</v>
      </c>
      <c r="L32" s="31">
        <v>761.55</v>
      </c>
      <c r="M32" s="31">
        <v>1.6872799999999999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1051.3</v>
      </c>
      <c r="D33" s="36">
        <v>1057.8</v>
      </c>
      <c r="E33" s="36">
        <v>1039.5</v>
      </c>
      <c r="F33" s="36">
        <v>1027.7</v>
      </c>
      <c r="G33" s="36">
        <v>1009.4000000000001</v>
      </c>
      <c r="H33" s="36">
        <v>1069.5999999999999</v>
      </c>
      <c r="I33" s="36">
        <v>1087.8999999999996</v>
      </c>
      <c r="J33" s="36">
        <v>1099.6999999999998</v>
      </c>
      <c r="K33" s="31">
        <v>1076.0999999999999</v>
      </c>
      <c r="L33" s="31">
        <v>1046</v>
      </c>
      <c r="M33" s="31">
        <v>4.56473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2193.5</v>
      </c>
      <c r="D34" s="36">
        <v>2227.0833333333335</v>
      </c>
      <c r="E34" s="36">
        <v>2136.5166666666669</v>
      </c>
      <c r="F34" s="36">
        <v>2079.5333333333333</v>
      </c>
      <c r="G34" s="36">
        <v>1988.9666666666667</v>
      </c>
      <c r="H34" s="36">
        <v>2284.0666666666671</v>
      </c>
      <c r="I34" s="36">
        <v>2374.6333333333337</v>
      </c>
      <c r="J34" s="36">
        <v>2431.6166666666672</v>
      </c>
      <c r="K34" s="31">
        <v>2317.65</v>
      </c>
      <c r="L34" s="31">
        <v>2170.1</v>
      </c>
      <c r="M34" s="31">
        <v>2.5933199999999998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984.75</v>
      </c>
      <c r="D35" s="36">
        <v>977.48333333333323</v>
      </c>
      <c r="E35" s="36">
        <v>965.96666666666647</v>
      </c>
      <c r="F35" s="36">
        <v>947.18333333333328</v>
      </c>
      <c r="G35" s="36">
        <v>935.66666666666652</v>
      </c>
      <c r="H35" s="36">
        <v>996.26666666666642</v>
      </c>
      <c r="I35" s="36">
        <v>1007.7833333333331</v>
      </c>
      <c r="J35" s="36">
        <v>1026.5666666666664</v>
      </c>
      <c r="K35" s="31">
        <v>989</v>
      </c>
      <c r="L35" s="31">
        <v>958.7</v>
      </c>
      <c r="M35" s="31">
        <v>1.34979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5004.2</v>
      </c>
      <c r="D36" s="36">
        <v>5008.45</v>
      </c>
      <c r="E36" s="36">
        <v>4957.7999999999993</v>
      </c>
      <c r="F36" s="36">
        <v>4911.3999999999996</v>
      </c>
      <c r="G36" s="36">
        <v>4860.7499999999991</v>
      </c>
      <c r="H36" s="36">
        <v>5054.8499999999995</v>
      </c>
      <c r="I36" s="36">
        <v>5105.4999999999991</v>
      </c>
      <c r="J36" s="36">
        <v>5151.8999999999996</v>
      </c>
      <c r="K36" s="31">
        <v>5059.1000000000004</v>
      </c>
      <c r="L36" s="31">
        <v>4962.05</v>
      </c>
      <c r="M36" s="31">
        <v>0.89988999999999997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1842.35</v>
      </c>
      <c r="D37" s="36">
        <v>1860.7833333333335</v>
      </c>
      <c r="E37" s="36">
        <v>1806.5666666666671</v>
      </c>
      <c r="F37" s="36">
        <v>1770.7833333333335</v>
      </c>
      <c r="G37" s="36">
        <v>1716.5666666666671</v>
      </c>
      <c r="H37" s="36">
        <v>1896.5666666666671</v>
      </c>
      <c r="I37" s="36">
        <v>1950.7833333333338</v>
      </c>
      <c r="J37" s="36">
        <v>1986.5666666666671</v>
      </c>
      <c r="K37" s="31">
        <v>1915</v>
      </c>
      <c r="L37" s="31">
        <v>1825</v>
      </c>
      <c r="M37" s="31">
        <v>1.27579</v>
      </c>
      <c r="N37" s="1"/>
      <c r="O37" s="1"/>
    </row>
    <row r="38" spans="1:15" ht="12.75" customHeight="1">
      <c r="A38" s="33">
        <v>28</v>
      </c>
      <c r="B38" s="53" t="s">
        <v>772</v>
      </c>
      <c r="C38" s="31">
        <v>72.849999999999994</v>
      </c>
      <c r="D38" s="36">
        <v>71.966666666666669</v>
      </c>
      <c r="E38" s="36">
        <v>70.533333333333331</v>
      </c>
      <c r="F38" s="36">
        <v>68.216666666666669</v>
      </c>
      <c r="G38" s="36">
        <v>66.783333333333331</v>
      </c>
      <c r="H38" s="36">
        <v>74.283333333333331</v>
      </c>
      <c r="I38" s="36">
        <v>75.716666666666669</v>
      </c>
      <c r="J38" s="36">
        <v>78.033333333333331</v>
      </c>
      <c r="K38" s="31">
        <v>73.400000000000006</v>
      </c>
      <c r="L38" s="31">
        <v>69.650000000000006</v>
      </c>
      <c r="M38" s="31">
        <v>69.567480000000003</v>
      </c>
      <c r="N38" s="1"/>
      <c r="O38" s="1"/>
    </row>
    <row r="39" spans="1:15" ht="12.75" customHeight="1">
      <c r="A39" s="33">
        <v>29</v>
      </c>
      <c r="B39" s="53" t="s">
        <v>880</v>
      </c>
      <c r="C39" s="31">
        <v>26.1</v>
      </c>
      <c r="D39" s="36">
        <v>26.433333333333334</v>
      </c>
      <c r="E39" s="36">
        <v>25.666666666666668</v>
      </c>
      <c r="F39" s="36">
        <v>25.233333333333334</v>
      </c>
      <c r="G39" s="36">
        <v>24.466666666666669</v>
      </c>
      <c r="H39" s="36">
        <v>26.866666666666667</v>
      </c>
      <c r="I39" s="36">
        <v>27.633333333333333</v>
      </c>
      <c r="J39" s="36">
        <v>28.066666666666666</v>
      </c>
      <c r="K39" s="31">
        <v>27.2</v>
      </c>
      <c r="L39" s="31">
        <v>26</v>
      </c>
      <c r="M39" s="31">
        <v>49.467680000000001</v>
      </c>
      <c r="N39" s="1"/>
      <c r="O39" s="1"/>
    </row>
    <row r="40" spans="1:15" ht="12.75" customHeight="1">
      <c r="A40" s="33">
        <v>30</v>
      </c>
      <c r="B40" s="53" t="s">
        <v>854</v>
      </c>
      <c r="C40" s="31">
        <v>770.3</v>
      </c>
      <c r="D40" s="36">
        <v>774.75</v>
      </c>
      <c r="E40" s="36">
        <v>762.75</v>
      </c>
      <c r="F40" s="36">
        <v>755.2</v>
      </c>
      <c r="G40" s="36">
        <v>743.2</v>
      </c>
      <c r="H40" s="36">
        <v>782.3</v>
      </c>
      <c r="I40" s="36">
        <v>794.3</v>
      </c>
      <c r="J40" s="36">
        <v>801.84999999999991</v>
      </c>
      <c r="K40" s="31">
        <v>786.75</v>
      </c>
      <c r="L40" s="31">
        <v>767.2</v>
      </c>
      <c r="M40" s="31">
        <v>3.2878400000000001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3638.45</v>
      </c>
      <c r="D41" s="36">
        <v>3635.4666666666667</v>
      </c>
      <c r="E41" s="36">
        <v>3583.9833333333336</v>
      </c>
      <c r="F41" s="36">
        <v>3529.5166666666669</v>
      </c>
      <c r="G41" s="36">
        <v>3478.0333333333338</v>
      </c>
      <c r="H41" s="36">
        <v>3689.9333333333334</v>
      </c>
      <c r="I41" s="36">
        <v>3741.4166666666661</v>
      </c>
      <c r="J41" s="36">
        <v>3795.8833333333332</v>
      </c>
      <c r="K41" s="31">
        <v>3686.95</v>
      </c>
      <c r="L41" s="31">
        <v>3581</v>
      </c>
      <c r="M41" s="31">
        <v>2.3673799999999998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601.5</v>
      </c>
      <c r="D42" s="36">
        <v>602.81666666666672</v>
      </c>
      <c r="E42" s="36">
        <v>595.63333333333344</v>
      </c>
      <c r="F42" s="36">
        <v>589.76666666666677</v>
      </c>
      <c r="G42" s="36">
        <v>582.58333333333348</v>
      </c>
      <c r="H42" s="36">
        <v>608.68333333333339</v>
      </c>
      <c r="I42" s="36">
        <v>615.86666666666656</v>
      </c>
      <c r="J42" s="36">
        <v>621.73333333333335</v>
      </c>
      <c r="K42" s="31">
        <v>610</v>
      </c>
      <c r="L42" s="31">
        <v>596.95000000000005</v>
      </c>
      <c r="M42" s="31">
        <v>50.703659999999999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2973.05</v>
      </c>
      <c r="D43" s="36">
        <v>2875.3166666666671</v>
      </c>
      <c r="E43" s="36">
        <v>2751.6333333333341</v>
      </c>
      <c r="F43" s="36">
        <v>2530.2166666666672</v>
      </c>
      <c r="G43" s="36">
        <v>2406.5333333333342</v>
      </c>
      <c r="H43" s="36">
        <v>3096.733333333334</v>
      </c>
      <c r="I43" s="36">
        <v>3220.4166666666674</v>
      </c>
      <c r="J43" s="36">
        <v>3441.8333333333339</v>
      </c>
      <c r="K43" s="31">
        <v>2999</v>
      </c>
      <c r="L43" s="31">
        <v>2653.9</v>
      </c>
      <c r="M43" s="31">
        <v>12.370509999999999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863.1</v>
      </c>
      <c r="D44" s="36">
        <v>865.0333333333333</v>
      </c>
      <c r="E44" s="36">
        <v>848.06666666666661</v>
      </c>
      <c r="F44" s="36">
        <v>833.0333333333333</v>
      </c>
      <c r="G44" s="36">
        <v>816.06666666666661</v>
      </c>
      <c r="H44" s="36">
        <v>880.06666666666661</v>
      </c>
      <c r="I44" s="36">
        <v>897.0333333333333</v>
      </c>
      <c r="J44" s="36">
        <v>912.06666666666661</v>
      </c>
      <c r="K44" s="31">
        <v>882</v>
      </c>
      <c r="L44" s="31">
        <v>850</v>
      </c>
      <c r="M44" s="31">
        <v>0.90042</v>
      </c>
      <c r="N44" s="1"/>
      <c r="O44" s="1"/>
    </row>
    <row r="45" spans="1:15" ht="12.75" customHeight="1">
      <c r="A45" s="33">
        <v>35</v>
      </c>
      <c r="B45" s="53" t="s">
        <v>828</v>
      </c>
      <c r="C45" s="31">
        <v>7030.2</v>
      </c>
      <c r="D45" s="36">
        <v>7037.0166666666664</v>
      </c>
      <c r="E45" s="36">
        <v>6840.083333333333</v>
      </c>
      <c r="F45" s="36">
        <v>6649.9666666666662</v>
      </c>
      <c r="G45" s="36">
        <v>6453.0333333333328</v>
      </c>
      <c r="H45" s="36">
        <v>7227.1333333333332</v>
      </c>
      <c r="I45" s="36">
        <v>7424.0666666666675</v>
      </c>
      <c r="J45" s="36">
        <v>7614.1833333333334</v>
      </c>
      <c r="K45" s="31">
        <v>7233.95</v>
      </c>
      <c r="L45" s="31">
        <v>6846.9</v>
      </c>
      <c r="M45" s="31">
        <v>5.1420199999999996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6231.45</v>
      </c>
      <c r="D46" s="36">
        <v>6283.6166666666659</v>
      </c>
      <c r="E46" s="36">
        <v>6167.8333333333321</v>
      </c>
      <c r="F46" s="36">
        <v>6104.2166666666662</v>
      </c>
      <c r="G46" s="36">
        <v>5988.4333333333325</v>
      </c>
      <c r="H46" s="36">
        <v>6347.2333333333318</v>
      </c>
      <c r="I46" s="36">
        <v>6463.0166666666664</v>
      </c>
      <c r="J46" s="36">
        <v>6526.6333333333314</v>
      </c>
      <c r="K46" s="31">
        <v>6399.4</v>
      </c>
      <c r="L46" s="31">
        <v>6220</v>
      </c>
      <c r="M46" s="31">
        <v>6.0342000000000002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467.7</v>
      </c>
      <c r="D47" s="36">
        <v>470.15000000000003</v>
      </c>
      <c r="E47" s="36">
        <v>463.85000000000008</v>
      </c>
      <c r="F47" s="36">
        <v>460.00000000000006</v>
      </c>
      <c r="G47" s="36">
        <v>453.7000000000001</v>
      </c>
      <c r="H47" s="36">
        <v>474.00000000000006</v>
      </c>
      <c r="I47" s="36">
        <v>480.3</v>
      </c>
      <c r="J47" s="36">
        <v>484.15000000000003</v>
      </c>
      <c r="K47" s="31">
        <v>476.45</v>
      </c>
      <c r="L47" s="31">
        <v>466.3</v>
      </c>
      <c r="M47" s="31">
        <v>12.480090000000001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309</v>
      </c>
      <c r="D48" s="36">
        <v>309.98333333333335</v>
      </c>
      <c r="E48" s="36">
        <v>306.51666666666671</v>
      </c>
      <c r="F48" s="36">
        <v>304.03333333333336</v>
      </c>
      <c r="G48" s="36">
        <v>300.56666666666672</v>
      </c>
      <c r="H48" s="36">
        <v>312.4666666666667</v>
      </c>
      <c r="I48" s="36">
        <v>315.93333333333339</v>
      </c>
      <c r="J48" s="36">
        <v>318.41666666666669</v>
      </c>
      <c r="K48" s="31">
        <v>313.45</v>
      </c>
      <c r="L48" s="31">
        <v>307.5</v>
      </c>
      <c r="M48" s="31">
        <v>1.9322699999999999</v>
      </c>
      <c r="N48" s="1"/>
      <c r="O48" s="1"/>
    </row>
    <row r="49" spans="1:15" ht="12.75" customHeight="1">
      <c r="A49" s="33">
        <v>39</v>
      </c>
      <c r="B49" s="53" t="s">
        <v>827</v>
      </c>
      <c r="C49" s="31">
        <v>653.45000000000005</v>
      </c>
      <c r="D49" s="36">
        <v>649.51666666666677</v>
      </c>
      <c r="E49" s="36">
        <v>640.28333333333353</v>
      </c>
      <c r="F49" s="36">
        <v>627.11666666666679</v>
      </c>
      <c r="G49" s="36">
        <v>617.88333333333355</v>
      </c>
      <c r="H49" s="36">
        <v>662.68333333333351</v>
      </c>
      <c r="I49" s="36">
        <v>671.91666666666686</v>
      </c>
      <c r="J49" s="36">
        <v>685.08333333333348</v>
      </c>
      <c r="K49" s="31">
        <v>658.75</v>
      </c>
      <c r="L49" s="31">
        <v>636.35</v>
      </c>
      <c r="M49" s="31">
        <v>5.0294299999999996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533.85</v>
      </c>
      <c r="D50" s="36">
        <v>534.43333333333328</v>
      </c>
      <c r="E50" s="36">
        <v>528.86666666666656</v>
      </c>
      <c r="F50" s="36">
        <v>523.88333333333333</v>
      </c>
      <c r="G50" s="36">
        <v>518.31666666666661</v>
      </c>
      <c r="H50" s="36">
        <v>539.41666666666652</v>
      </c>
      <c r="I50" s="36">
        <v>544.98333333333335</v>
      </c>
      <c r="J50" s="36">
        <v>549.96666666666647</v>
      </c>
      <c r="K50" s="31">
        <v>540</v>
      </c>
      <c r="L50" s="31">
        <v>529.45000000000005</v>
      </c>
      <c r="M50" s="31">
        <v>1.5536799999999999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169</v>
      </c>
      <c r="D51" s="36">
        <v>169.65</v>
      </c>
      <c r="E51" s="36">
        <v>167.95000000000002</v>
      </c>
      <c r="F51" s="36">
        <v>166.9</v>
      </c>
      <c r="G51" s="36">
        <v>165.20000000000002</v>
      </c>
      <c r="H51" s="36">
        <v>170.70000000000002</v>
      </c>
      <c r="I51" s="36">
        <v>172.4</v>
      </c>
      <c r="J51" s="36">
        <v>173.45000000000002</v>
      </c>
      <c r="K51" s="31">
        <v>171.35</v>
      </c>
      <c r="L51" s="31">
        <v>168.6</v>
      </c>
      <c r="M51" s="31">
        <v>130.66444000000001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2830.5</v>
      </c>
      <c r="D52" s="36">
        <v>2830.35</v>
      </c>
      <c r="E52" s="36">
        <v>2817.85</v>
      </c>
      <c r="F52" s="36">
        <v>2805.2</v>
      </c>
      <c r="G52" s="36">
        <v>2792.7</v>
      </c>
      <c r="H52" s="36">
        <v>2843</v>
      </c>
      <c r="I52" s="36">
        <v>2855.5</v>
      </c>
      <c r="J52" s="36">
        <v>2868.15</v>
      </c>
      <c r="K52" s="31">
        <v>2842.85</v>
      </c>
      <c r="L52" s="31">
        <v>2817.7</v>
      </c>
      <c r="M52" s="31">
        <v>11.56231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404.9</v>
      </c>
      <c r="D53" s="36">
        <v>408.9666666666667</v>
      </c>
      <c r="E53" s="36">
        <v>398.13333333333338</v>
      </c>
      <c r="F53" s="36">
        <v>391.36666666666667</v>
      </c>
      <c r="G53" s="36">
        <v>380.53333333333336</v>
      </c>
      <c r="H53" s="36">
        <v>415.73333333333341</v>
      </c>
      <c r="I53" s="36">
        <v>426.56666666666666</v>
      </c>
      <c r="J53" s="36">
        <v>433.33333333333343</v>
      </c>
      <c r="K53" s="31">
        <v>419.8</v>
      </c>
      <c r="L53" s="31">
        <v>402.2</v>
      </c>
      <c r="M53" s="31">
        <v>100.31325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1998.1</v>
      </c>
      <c r="D54" s="36">
        <v>2001.5333333333331</v>
      </c>
      <c r="E54" s="36">
        <v>1984.2666666666662</v>
      </c>
      <c r="F54" s="36">
        <v>1970.4333333333332</v>
      </c>
      <c r="G54" s="36">
        <v>1953.1666666666663</v>
      </c>
      <c r="H54" s="36">
        <v>2015.3666666666661</v>
      </c>
      <c r="I54" s="36">
        <v>2032.633333333333</v>
      </c>
      <c r="J54" s="36">
        <v>2046.466666666666</v>
      </c>
      <c r="K54" s="31">
        <v>2018.8</v>
      </c>
      <c r="L54" s="31">
        <v>1987.7</v>
      </c>
      <c r="M54" s="31">
        <v>3.2747600000000001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5784.35</v>
      </c>
      <c r="D55" s="36">
        <v>5818.916666666667</v>
      </c>
      <c r="E55" s="36">
        <v>5739.5333333333338</v>
      </c>
      <c r="F55" s="36">
        <v>5694.7166666666672</v>
      </c>
      <c r="G55" s="36">
        <v>5615.3333333333339</v>
      </c>
      <c r="H55" s="36">
        <v>5863.7333333333336</v>
      </c>
      <c r="I55" s="36">
        <v>5943.1166666666668</v>
      </c>
      <c r="J55" s="36">
        <v>5987.9333333333334</v>
      </c>
      <c r="K55" s="31">
        <v>5898.3</v>
      </c>
      <c r="L55" s="31">
        <v>5774.1</v>
      </c>
      <c r="M55" s="31">
        <v>0.64329000000000003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1070.3499999999999</v>
      </c>
      <c r="D56" s="36">
        <v>1062.2833333333333</v>
      </c>
      <c r="E56" s="36">
        <v>1049.6666666666665</v>
      </c>
      <c r="F56" s="36">
        <v>1028.9833333333331</v>
      </c>
      <c r="G56" s="36">
        <v>1016.3666666666663</v>
      </c>
      <c r="H56" s="36">
        <v>1082.9666666666667</v>
      </c>
      <c r="I56" s="36">
        <v>1095.5833333333335</v>
      </c>
      <c r="J56" s="36">
        <v>1116.2666666666669</v>
      </c>
      <c r="K56" s="31">
        <v>1074.9000000000001</v>
      </c>
      <c r="L56" s="31">
        <v>1041.5999999999999</v>
      </c>
      <c r="M56" s="31">
        <v>14.97184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489.45</v>
      </c>
      <c r="D57" s="36">
        <v>494.31666666666666</v>
      </c>
      <c r="E57" s="36">
        <v>482.13333333333333</v>
      </c>
      <c r="F57" s="36">
        <v>474.81666666666666</v>
      </c>
      <c r="G57" s="36">
        <v>462.63333333333333</v>
      </c>
      <c r="H57" s="36">
        <v>501.63333333333333</v>
      </c>
      <c r="I57" s="36">
        <v>513.81666666666661</v>
      </c>
      <c r="J57" s="36">
        <v>521.13333333333333</v>
      </c>
      <c r="K57" s="31">
        <v>506.5</v>
      </c>
      <c r="L57" s="31">
        <v>487</v>
      </c>
      <c r="M57" s="31">
        <v>1.7365600000000001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4420.55</v>
      </c>
      <c r="D58" s="36">
        <v>4446.8666666666659</v>
      </c>
      <c r="E58" s="36">
        <v>4360.7333333333318</v>
      </c>
      <c r="F58" s="36">
        <v>4300.9166666666661</v>
      </c>
      <c r="G58" s="36">
        <v>4214.7833333333319</v>
      </c>
      <c r="H58" s="36">
        <v>4506.6833333333316</v>
      </c>
      <c r="I58" s="36">
        <v>4592.8166666666648</v>
      </c>
      <c r="J58" s="36">
        <v>4652.6333333333314</v>
      </c>
      <c r="K58" s="31">
        <v>4533</v>
      </c>
      <c r="L58" s="31">
        <v>4387.05</v>
      </c>
      <c r="M58" s="31">
        <v>8.1404300000000003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1052.8499999999999</v>
      </c>
      <c r="D59" s="36">
        <v>1051.55</v>
      </c>
      <c r="E59" s="36">
        <v>1045.55</v>
      </c>
      <c r="F59" s="36">
        <v>1038.25</v>
      </c>
      <c r="G59" s="36">
        <v>1032.25</v>
      </c>
      <c r="H59" s="36">
        <v>1058.8499999999999</v>
      </c>
      <c r="I59" s="36">
        <v>1064.8499999999999</v>
      </c>
      <c r="J59" s="36">
        <v>1072.1499999999999</v>
      </c>
      <c r="K59" s="31">
        <v>1057.55</v>
      </c>
      <c r="L59" s="31">
        <v>1044.25</v>
      </c>
      <c r="M59" s="31">
        <v>170.27307999999999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3189.85</v>
      </c>
      <c r="D60" s="36">
        <v>3184.1833333333329</v>
      </c>
      <c r="E60" s="36">
        <v>3120.6666666666661</v>
      </c>
      <c r="F60" s="36">
        <v>3051.4833333333331</v>
      </c>
      <c r="G60" s="36">
        <v>2987.9666666666662</v>
      </c>
      <c r="H60" s="36">
        <v>3253.3666666666659</v>
      </c>
      <c r="I60" s="36">
        <v>3316.8833333333332</v>
      </c>
      <c r="J60" s="36">
        <v>3386.0666666666657</v>
      </c>
      <c r="K60" s="31">
        <v>3247.7</v>
      </c>
      <c r="L60" s="31">
        <v>3115</v>
      </c>
      <c r="M60" s="31">
        <v>4.6351199999999997</v>
      </c>
      <c r="N60" s="1"/>
      <c r="O60" s="1"/>
    </row>
    <row r="61" spans="1:15" ht="12.75" customHeight="1">
      <c r="A61" s="33">
        <v>51</v>
      </c>
      <c r="B61" s="53" t="s">
        <v>830</v>
      </c>
      <c r="C61" s="31">
        <v>316.5</v>
      </c>
      <c r="D61" s="36">
        <v>318.84999999999997</v>
      </c>
      <c r="E61" s="36">
        <v>312.69999999999993</v>
      </c>
      <c r="F61" s="36">
        <v>308.89999999999998</v>
      </c>
      <c r="G61" s="36">
        <v>302.74999999999994</v>
      </c>
      <c r="H61" s="36">
        <v>322.64999999999992</v>
      </c>
      <c r="I61" s="36">
        <v>328.7999999999999</v>
      </c>
      <c r="J61" s="36">
        <v>332.59999999999991</v>
      </c>
      <c r="K61" s="31">
        <v>325</v>
      </c>
      <c r="L61" s="31">
        <v>315.05</v>
      </c>
      <c r="M61" s="31">
        <v>19.734739999999999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2463.6</v>
      </c>
      <c r="D62" s="36">
        <v>2418.6666666666665</v>
      </c>
      <c r="E62" s="36">
        <v>2361.9333333333329</v>
      </c>
      <c r="F62" s="36">
        <v>2260.2666666666664</v>
      </c>
      <c r="G62" s="36">
        <v>2203.5333333333328</v>
      </c>
      <c r="H62" s="36">
        <v>2520.333333333333</v>
      </c>
      <c r="I62" s="36">
        <v>2577.0666666666666</v>
      </c>
      <c r="J62" s="36">
        <v>2678.7333333333331</v>
      </c>
      <c r="K62" s="31">
        <v>2475.4</v>
      </c>
      <c r="L62" s="31">
        <v>2317</v>
      </c>
      <c r="M62" s="31">
        <v>23.132919999999999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9162.5</v>
      </c>
      <c r="D63" s="36">
        <v>9125.6666666666661</v>
      </c>
      <c r="E63" s="36">
        <v>8963.5333333333328</v>
      </c>
      <c r="F63" s="36">
        <v>8764.5666666666675</v>
      </c>
      <c r="G63" s="36">
        <v>8602.4333333333343</v>
      </c>
      <c r="H63" s="36">
        <v>9324.6333333333314</v>
      </c>
      <c r="I63" s="36">
        <v>9486.7666666666664</v>
      </c>
      <c r="J63" s="36">
        <v>9685.7333333333299</v>
      </c>
      <c r="K63" s="31">
        <v>9287.7999999999993</v>
      </c>
      <c r="L63" s="31">
        <v>8926.7000000000007</v>
      </c>
      <c r="M63" s="31">
        <v>10.340299999999999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7022.75</v>
      </c>
      <c r="D64" s="36">
        <v>6992.25</v>
      </c>
      <c r="E64" s="36">
        <v>6935.5</v>
      </c>
      <c r="F64" s="36">
        <v>6848.25</v>
      </c>
      <c r="G64" s="36">
        <v>6791.5</v>
      </c>
      <c r="H64" s="36">
        <v>7079.5</v>
      </c>
      <c r="I64" s="36">
        <v>7136.25</v>
      </c>
      <c r="J64" s="36">
        <v>7223.5</v>
      </c>
      <c r="K64" s="31">
        <v>7049</v>
      </c>
      <c r="L64" s="31">
        <v>6905</v>
      </c>
      <c r="M64" s="31">
        <v>15.51275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1582.65</v>
      </c>
      <c r="D65" s="36">
        <v>1590.25</v>
      </c>
      <c r="E65" s="36">
        <v>1570.6</v>
      </c>
      <c r="F65" s="36">
        <v>1558.55</v>
      </c>
      <c r="G65" s="36">
        <v>1538.8999999999999</v>
      </c>
      <c r="H65" s="36">
        <v>1602.3</v>
      </c>
      <c r="I65" s="36">
        <v>1621.95</v>
      </c>
      <c r="J65" s="36">
        <v>1634</v>
      </c>
      <c r="K65" s="31">
        <v>1609.9</v>
      </c>
      <c r="L65" s="31">
        <v>1578.2</v>
      </c>
      <c r="M65" s="31">
        <v>12.05575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8096.3</v>
      </c>
      <c r="D66" s="36">
        <v>8190.45</v>
      </c>
      <c r="E66" s="36">
        <v>7871.1</v>
      </c>
      <c r="F66" s="36">
        <v>7645.9000000000005</v>
      </c>
      <c r="G66" s="36">
        <v>7326.5500000000011</v>
      </c>
      <c r="H66" s="36">
        <v>8415.65</v>
      </c>
      <c r="I66" s="36">
        <v>8735</v>
      </c>
      <c r="J66" s="36">
        <v>8960.1999999999989</v>
      </c>
      <c r="K66" s="31">
        <v>8509.7999999999993</v>
      </c>
      <c r="L66" s="31">
        <v>7965.25</v>
      </c>
      <c r="M66" s="31">
        <v>1.0874900000000001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2066.0500000000002</v>
      </c>
      <c r="D67" s="36">
        <v>2071.2166666666667</v>
      </c>
      <c r="E67" s="36">
        <v>2044.9333333333334</v>
      </c>
      <c r="F67" s="36">
        <v>2023.8166666666666</v>
      </c>
      <c r="G67" s="36">
        <v>1997.5333333333333</v>
      </c>
      <c r="H67" s="36">
        <v>2092.3333333333335</v>
      </c>
      <c r="I67" s="36">
        <v>2118.6166666666672</v>
      </c>
      <c r="J67" s="36">
        <v>2139.7333333333336</v>
      </c>
      <c r="K67" s="31">
        <v>2097.5</v>
      </c>
      <c r="L67" s="31">
        <v>2050.1</v>
      </c>
      <c r="M67" s="31">
        <v>1.0886899999999999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2290.85</v>
      </c>
      <c r="D68" s="36">
        <v>2286.3999999999996</v>
      </c>
      <c r="E68" s="36">
        <v>2259.8499999999995</v>
      </c>
      <c r="F68" s="36">
        <v>2228.85</v>
      </c>
      <c r="G68" s="36">
        <v>2202.2999999999997</v>
      </c>
      <c r="H68" s="36">
        <v>2317.3999999999992</v>
      </c>
      <c r="I68" s="36">
        <v>2343.9499999999994</v>
      </c>
      <c r="J68" s="36">
        <v>2374.9499999999989</v>
      </c>
      <c r="K68" s="31">
        <v>2312.9499999999998</v>
      </c>
      <c r="L68" s="31">
        <v>2255.4</v>
      </c>
      <c r="M68" s="31">
        <v>2.6465999999999998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362.15</v>
      </c>
      <c r="D69" s="36">
        <v>363.75</v>
      </c>
      <c r="E69" s="36">
        <v>358.4</v>
      </c>
      <c r="F69" s="36">
        <v>354.65</v>
      </c>
      <c r="G69" s="36">
        <v>349.29999999999995</v>
      </c>
      <c r="H69" s="36">
        <v>367.5</v>
      </c>
      <c r="I69" s="36">
        <v>372.85</v>
      </c>
      <c r="J69" s="36">
        <v>376.6</v>
      </c>
      <c r="K69" s="31">
        <v>369.1</v>
      </c>
      <c r="L69" s="31">
        <v>360</v>
      </c>
      <c r="M69" s="31">
        <v>20.562539999999998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180.85</v>
      </c>
      <c r="D70" s="36">
        <v>181.30000000000004</v>
      </c>
      <c r="E70" s="36">
        <v>179.10000000000008</v>
      </c>
      <c r="F70" s="36">
        <v>177.35000000000005</v>
      </c>
      <c r="G70" s="36">
        <v>175.15000000000009</v>
      </c>
      <c r="H70" s="36">
        <v>183.05000000000007</v>
      </c>
      <c r="I70" s="36">
        <v>185.25000000000006</v>
      </c>
      <c r="J70" s="36">
        <v>187.00000000000006</v>
      </c>
      <c r="K70" s="31">
        <v>183.5</v>
      </c>
      <c r="L70" s="31">
        <v>179.55</v>
      </c>
      <c r="M70" s="31">
        <v>195.22291999999999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258.75</v>
      </c>
      <c r="D71" s="36">
        <v>260.08333333333331</v>
      </c>
      <c r="E71" s="36">
        <v>256.36666666666662</v>
      </c>
      <c r="F71" s="36">
        <v>253.98333333333329</v>
      </c>
      <c r="G71" s="36">
        <v>250.26666666666659</v>
      </c>
      <c r="H71" s="36">
        <v>262.46666666666664</v>
      </c>
      <c r="I71" s="36">
        <v>266.18333333333334</v>
      </c>
      <c r="J71" s="36">
        <v>268.56666666666666</v>
      </c>
      <c r="K71" s="31">
        <v>263.8</v>
      </c>
      <c r="L71" s="31">
        <v>257.7</v>
      </c>
      <c r="M71" s="31">
        <v>191.96992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131.9</v>
      </c>
      <c r="D72" s="36">
        <v>132.76666666666665</v>
      </c>
      <c r="E72" s="36">
        <v>130.5333333333333</v>
      </c>
      <c r="F72" s="36">
        <v>129.16666666666666</v>
      </c>
      <c r="G72" s="36">
        <v>126.93333333333331</v>
      </c>
      <c r="H72" s="36">
        <v>134.1333333333333</v>
      </c>
      <c r="I72" s="36">
        <v>136.36666666666665</v>
      </c>
      <c r="J72" s="36">
        <v>137.73333333333329</v>
      </c>
      <c r="K72" s="31">
        <v>135</v>
      </c>
      <c r="L72" s="31">
        <v>131.4</v>
      </c>
      <c r="M72" s="31">
        <v>87.248390000000001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59.15</v>
      </c>
      <c r="D73" s="36">
        <v>59.266666666666673</v>
      </c>
      <c r="E73" s="36">
        <v>58.633333333333347</v>
      </c>
      <c r="F73" s="36">
        <v>58.116666666666674</v>
      </c>
      <c r="G73" s="36">
        <v>57.483333333333348</v>
      </c>
      <c r="H73" s="36">
        <v>59.783333333333346</v>
      </c>
      <c r="I73" s="36">
        <v>60.416666666666671</v>
      </c>
      <c r="J73" s="36">
        <v>60.933333333333344</v>
      </c>
      <c r="K73" s="31">
        <v>59.9</v>
      </c>
      <c r="L73" s="31">
        <v>58.75</v>
      </c>
      <c r="M73" s="31">
        <v>176.37114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1367.3</v>
      </c>
      <c r="D74" s="36">
        <v>1369.0833333333333</v>
      </c>
      <c r="E74" s="36">
        <v>1360.2166666666665</v>
      </c>
      <c r="F74" s="36">
        <v>1353.1333333333332</v>
      </c>
      <c r="G74" s="36">
        <v>1344.2666666666664</v>
      </c>
      <c r="H74" s="36">
        <v>1376.1666666666665</v>
      </c>
      <c r="I74" s="36">
        <v>1385.0333333333333</v>
      </c>
      <c r="J74" s="36">
        <v>1392.1166666666666</v>
      </c>
      <c r="K74" s="31">
        <v>1377.95</v>
      </c>
      <c r="L74" s="31">
        <v>1362</v>
      </c>
      <c r="M74" s="31">
        <v>5.4901200000000001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5289.5</v>
      </c>
      <c r="D75" s="36">
        <v>5229.75</v>
      </c>
      <c r="E75" s="36">
        <v>5144.8500000000004</v>
      </c>
      <c r="F75" s="36">
        <v>5000.2000000000007</v>
      </c>
      <c r="G75" s="36">
        <v>4915.3000000000011</v>
      </c>
      <c r="H75" s="36">
        <v>5374.4</v>
      </c>
      <c r="I75" s="36">
        <v>5459.2999999999993</v>
      </c>
      <c r="J75" s="36">
        <v>5603.9499999999989</v>
      </c>
      <c r="K75" s="31">
        <v>5314.65</v>
      </c>
      <c r="L75" s="31">
        <v>5085.1000000000004</v>
      </c>
      <c r="M75" s="31">
        <v>0.36753000000000002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567.20000000000005</v>
      </c>
      <c r="D76" s="36">
        <v>564.85</v>
      </c>
      <c r="E76" s="36">
        <v>559.70000000000005</v>
      </c>
      <c r="F76" s="36">
        <v>552.20000000000005</v>
      </c>
      <c r="G76" s="36">
        <v>547.05000000000007</v>
      </c>
      <c r="H76" s="36">
        <v>572.35</v>
      </c>
      <c r="I76" s="36">
        <v>577.49999999999989</v>
      </c>
      <c r="J76" s="36">
        <v>585</v>
      </c>
      <c r="K76" s="31">
        <v>570</v>
      </c>
      <c r="L76" s="31">
        <v>557.35</v>
      </c>
      <c r="M76" s="31">
        <v>8.4413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1755</v>
      </c>
      <c r="D77" s="36">
        <v>1752.3166666666666</v>
      </c>
      <c r="E77" s="36">
        <v>1734.6333333333332</v>
      </c>
      <c r="F77" s="36">
        <v>1714.2666666666667</v>
      </c>
      <c r="G77" s="36">
        <v>1696.5833333333333</v>
      </c>
      <c r="H77" s="36">
        <v>1772.6833333333332</v>
      </c>
      <c r="I77" s="36">
        <v>1790.3666666666666</v>
      </c>
      <c r="J77" s="36">
        <v>1810.7333333333331</v>
      </c>
      <c r="K77" s="31">
        <v>1770</v>
      </c>
      <c r="L77" s="31">
        <v>1731.95</v>
      </c>
      <c r="M77" s="31">
        <v>8.0461899999999993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199.45</v>
      </c>
      <c r="D78" s="36">
        <v>200.46666666666667</v>
      </c>
      <c r="E78" s="36">
        <v>196.98333333333335</v>
      </c>
      <c r="F78" s="36">
        <v>194.51666666666668</v>
      </c>
      <c r="G78" s="36">
        <v>191.03333333333336</v>
      </c>
      <c r="H78" s="36">
        <v>202.93333333333334</v>
      </c>
      <c r="I78" s="36">
        <v>206.41666666666663</v>
      </c>
      <c r="J78" s="36">
        <v>208.88333333333333</v>
      </c>
      <c r="K78" s="31">
        <v>203.95</v>
      </c>
      <c r="L78" s="31">
        <v>198</v>
      </c>
      <c r="M78" s="31">
        <v>378.17129999999997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1111.2</v>
      </c>
      <c r="D79" s="36">
        <v>1120.5</v>
      </c>
      <c r="E79" s="36">
        <v>1097.95</v>
      </c>
      <c r="F79" s="36">
        <v>1084.7</v>
      </c>
      <c r="G79" s="36">
        <v>1062.1500000000001</v>
      </c>
      <c r="H79" s="36">
        <v>1133.75</v>
      </c>
      <c r="I79" s="36">
        <v>1156.3000000000002</v>
      </c>
      <c r="J79" s="36">
        <v>1169.55</v>
      </c>
      <c r="K79" s="31">
        <v>1143.05</v>
      </c>
      <c r="L79" s="31">
        <v>1107.25</v>
      </c>
      <c r="M79" s="31">
        <v>18.115410000000001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243.1</v>
      </c>
      <c r="D80" s="36">
        <v>244.36666666666667</v>
      </c>
      <c r="E80" s="36">
        <v>239.23333333333335</v>
      </c>
      <c r="F80" s="36">
        <v>235.36666666666667</v>
      </c>
      <c r="G80" s="36">
        <v>230.23333333333335</v>
      </c>
      <c r="H80" s="36">
        <v>248.23333333333335</v>
      </c>
      <c r="I80" s="36">
        <v>253.36666666666667</v>
      </c>
      <c r="J80" s="36">
        <v>257.23333333333335</v>
      </c>
      <c r="K80" s="31">
        <v>249.5</v>
      </c>
      <c r="L80" s="31">
        <v>240.5</v>
      </c>
      <c r="M80" s="31">
        <v>229.74438000000001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595.20000000000005</v>
      </c>
      <c r="D81" s="36">
        <v>600.08333333333337</v>
      </c>
      <c r="E81" s="36">
        <v>588.41666666666674</v>
      </c>
      <c r="F81" s="36">
        <v>581.63333333333333</v>
      </c>
      <c r="G81" s="36">
        <v>569.9666666666667</v>
      </c>
      <c r="H81" s="36">
        <v>606.86666666666679</v>
      </c>
      <c r="I81" s="36">
        <v>618.53333333333353</v>
      </c>
      <c r="J81" s="36">
        <v>625.31666666666683</v>
      </c>
      <c r="K81" s="31">
        <v>611.75</v>
      </c>
      <c r="L81" s="31">
        <v>593.29999999999995</v>
      </c>
      <c r="M81" s="31">
        <v>54.467880000000001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1224.8</v>
      </c>
      <c r="D82" s="36">
        <v>1221.2</v>
      </c>
      <c r="E82" s="36">
        <v>1214.1500000000001</v>
      </c>
      <c r="F82" s="36">
        <v>1203.5</v>
      </c>
      <c r="G82" s="36">
        <v>1196.45</v>
      </c>
      <c r="H82" s="36">
        <v>1231.8500000000001</v>
      </c>
      <c r="I82" s="36">
        <v>1238.8999999999999</v>
      </c>
      <c r="J82" s="36">
        <v>1249.5500000000002</v>
      </c>
      <c r="K82" s="31">
        <v>1228.25</v>
      </c>
      <c r="L82" s="31">
        <v>1210.55</v>
      </c>
      <c r="M82" s="31">
        <v>57.791690000000003</v>
      </c>
      <c r="N82" s="1"/>
      <c r="O82" s="1"/>
    </row>
    <row r="83" spans="1:15" ht="12.75" customHeight="1">
      <c r="A83" s="33">
        <v>73</v>
      </c>
      <c r="B83" s="53" t="s">
        <v>829</v>
      </c>
      <c r="C83" s="31">
        <v>490.85</v>
      </c>
      <c r="D83" s="36">
        <v>490.2</v>
      </c>
      <c r="E83" s="36">
        <v>483</v>
      </c>
      <c r="F83" s="36">
        <v>475.15000000000003</v>
      </c>
      <c r="G83" s="36">
        <v>467.95000000000005</v>
      </c>
      <c r="H83" s="36">
        <v>498.04999999999995</v>
      </c>
      <c r="I83" s="36">
        <v>505.24999999999989</v>
      </c>
      <c r="J83" s="36">
        <v>513.09999999999991</v>
      </c>
      <c r="K83" s="31">
        <v>497.4</v>
      </c>
      <c r="L83" s="31">
        <v>482.35</v>
      </c>
      <c r="M83" s="31">
        <v>6.6946599999999998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256.60000000000002</v>
      </c>
      <c r="D84" s="36">
        <v>258.56666666666666</v>
      </c>
      <c r="E84" s="36">
        <v>253.88333333333333</v>
      </c>
      <c r="F84" s="36">
        <v>251.16666666666666</v>
      </c>
      <c r="G84" s="36">
        <v>246.48333333333332</v>
      </c>
      <c r="H84" s="36">
        <v>261.2833333333333</v>
      </c>
      <c r="I84" s="36">
        <v>265.96666666666658</v>
      </c>
      <c r="J84" s="36">
        <v>268.68333333333334</v>
      </c>
      <c r="K84" s="31">
        <v>263.25</v>
      </c>
      <c r="L84" s="31">
        <v>255.85</v>
      </c>
      <c r="M84" s="31">
        <v>75.772490000000005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1428.75</v>
      </c>
      <c r="D85" s="36">
        <v>1431.2333333333333</v>
      </c>
      <c r="E85" s="36">
        <v>1412.5166666666667</v>
      </c>
      <c r="F85" s="36">
        <v>1396.2833333333333</v>
      </c>
      <c r="G85" s="36">
        <v>1377.5666666666666</v>
      </c>
      <c r="H85" s="36">
        <v>1447.4666666666667</v>
      </c>
      <c r="I85" s="36">
        <v>1466.1833333333334</v>
      </c>
      <c r="J85" s="36">
        <v>1482.4166666666667</v>
      </c>
      <c r="K85" s="31">
        <v>1449.95</v>
      </c>
      <c r="L85" s="31">
        <v>1415</v>
      </c>
      <c r="M85" s="31">
        <v>1.1266499999999999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760.45</v>
      </c>
      <c r="D86" s="36">
        <v>758.1</v>
      </c>
      <c r="E86" s="36">
        <v>748.35</v>
      </c>
      <c r="F86" s="36">
        <v>736.25</v>
      </c>
      <c r="G86" s="36">
        <v>726.5</v>
      </c>
      <c r="H86" s="36">
        <v>770.2</v>
      </c>
      <c r="I86" s="36">
        <v>779.95</v>
      </c>
      <c r="J86" s="36">
        <v>792.05000000000007</v>
      </c>
      <c r="K86" s="31">
        <v>767.85</v>
      </c>
      <c r="L86" s="31">
        <v>746</v>
      </c>
      <c r="M86" s="31">
        <v>15.55331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6025.6</v>
      </c>
      <c r="D87" s="36">
        <v>5968.95</v>
      </c>
      <c r="E87" s="36">
        <v>5881.65</v>
      </c>
      <c r="F87" s="36">
        <v>5737.7</v>
      </c>
      <c r="G87" s="36">
        <v>5650.4</v>
      </c>
      <c r="H87" s="36">
        <v>6112.9</v>
      </c>
      <c r="I87" s="36">
        <v>6200.2000000000007</v>
      </c>
      <c r="J87" s="36">
        <v>6344.15</v>
      </c>
      <c r="K87" s="31">
        <v>6056.25</v>
      </c>
      <c r="L87" s="31">
        <v>5825</v>
      </c>
      <c r="M87" s="31">
        <v>0.55318000000000001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1301</v>
      </c>
      <c r="D88" s="36">
        <v>1291.2333333333333</v>
      </c>
      <c r="E88" s="36">
        <v>1271.8666666666668</v>
      </c>
      <c r="F88" s="36">
        <v>1242.7333333333333</v>
      </c>
      <c r="G88" s="36">
        <v>1223.3666666666668</v>
      </c>
      <c r="H88" s="36">
        <v>1320.3666666666668</v>
      </c>
      <c r="I88" s="36">
        <v>1339.7333333333331</v>
      </c>
      <c r="J88" s="36">
        <v>1368.8666666666668</v>
      </c>
      <c r="K88" s="31">
        <v>1310.5999999999999</v>
      </c>
      <c r="L88" s="31">
        <v>1262.0999999999999</v>
      </c>
      <c r="M88" s="31">
        <v>3.2062200000000001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1545.5</v>
      </c>
      <c r="D89" s="36">
        <v>1552.4333333333332</v>
      </c>
      <c r="E89" s="36">
        <v>1523.1666666666663</v>
      </c>
      <c r="F89" s="36">
        <v>1500.833333333333</v>
      </c>
      <c r="G89" s="36">
        <v>1471.5666666666662</v>
      </c>
      <c r="H89" s="36">
        <v>1574.7666666666664</v>
      </c>
      <c r="I89" s="36">
        <v>1604.0333333333333</v>
      </c>
      <c r="J89" s="36">
        <v>1626.3666666666666</v>
      </c>
      <c r="K89" s="31">
        <v>1581.7</v>
      </c>
      <c r="L89" s="31">
        <v>1530.1</v>
      </c>
      <c r="M89" s="31">
        <v>0.73341000000000001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505.15</v>
      </c>
      <c r="D90" s="36">
        <v>510.60000000000008</v>
      </c>
      <c r="E90" s="36">
        <v>496.20000000000016</v>
      </c>
      <c r="F90" s="36">
        <v>487.25000000000006</v>
      </c>
      <c r="G90" s="36">
        <v>472.85000000000014</v>
      </c>
      <c r="H90" s="36">
        <v>519.55000000000018</v>
      </c>
      <c r="I90" s="36">
        <v>533.95000000000016</v>
      </c>
      <c r="J90" s="36">
        <v>542.9000000000002</v>
      </c>
      <c r="K90" s="31">
        <v>525</v>
      </c>
      <c r="L90" s="31">
        <v>501.65</v>
      </c>
      <c r="M90" s="31">
        <v>6.1045699999999998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30341.599999999999</v>
      </c>
      <c r="D91" s="36">
        <v>30574.399999999998</v>
      </c>
      <c r="E91" s="36">
        <v>29998.799999999996</v>
      </c>
      <c r="F91" s="36">
        <v>29655.999999999996</v>
      </c>
      <c r="G91" s="36">
        <v>29080.399999999994</v>
      </c>
      <c r="H91" s="36">
        <v>30917.199999999997</v>
      </c>
      <c r="I91" s="36">
        <v>31492.799999999996</v>
      </c>
      <c r="J91" s="36">
        <v>31835.599999999999</v>
      </c>
      <c r="K91" s="31">
        <v>31150</v>
      </c>
      <c r="L91" s="31">
        <v>30231.599999999999</v>
      </c>
      <c r="M91" s="31">
        <v>0.51919999999999999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923.7</v>
      </c>
      <c r="D92" s="36">
        <v>929.88333333333333</v>
      </c>
      <c r="E92" s="36">
        <v>902.76666666666665</v>
      </c>
      <c r="F92" s="36">
        <v>881.83333333333337</v>
      </c>
      <c r="G92" s="36">
        <v>854.7166666666667</v>
      </c>
      <c r="H92" s="36">
        <v>950.81666666666661</v>
      </c>
      <c r="I92" s="36">
        <v>977.93333333333317</v>
      </c>
      <c r="J92" s="36">
        <v>998.86666666666656</v>
      </c>
      <c r="K92" s="31">
        <v>957</v>
      </c>
      <c r="L92" s="31">
        <v>908.95</v>
      </c>
      <c r="M92" s="31">
        <v>7.3029999999999999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13.95</v>
      </c>
      <c r="D93" s="36">
        <v>14.166666666666666</v>
      </c>
      <c r="E93" s="36">
        <v>13.583333333333332</v>
      </c>
      <c r="F93" s="36">
        <v>13.216666666666667</v>
      </c>
      <c r="G93" s="36">
        <v>12.633333333333333</v>
      </c>
      <c r="H93" s="36">
        <v>14.533333333333331</v>
      </c>
      <c r="I93" s="36">
        <v>15.116666666666664</v>
      </c>
      <c r="J93" s="36">
        <v>15.483333333333331</v>
      </c>
      <c r="K93" s="31">
        <v>14.75</v>
      </c>
      <c r="L93" s="31">
        <v>13.8</v>
      </c>
      <c r="M93" s="31">
        <v>403.77722999999997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4920.2</v>
      </c>
      <c r="D94" s="36">
        <v>4926.7333333333336</v>
      </c>
      <c r="E94" s="36">
        <v>4873.4666666666672</v>
      </c>
      <c r="F94" s="36">
        <v>4826.7333333333336</v>
      </c>
      <c r="G94" s="36">
        <v>4773.4666666666672</v>
      </c>
      <c r="H94" s="36">
        <v>4973.4666666666672</v>
      </c>
      <c r="I94" s="36">
        <v>5026.7333333333336</v>
      </c>
      <c r="J94" s="36">
        <v>5073.4666666666672</v>
      </c>
      <c r="K94" s="31">
        <v>4980</v>
      </c>
      <c r="L94" s="31">
        <v>4880</v>
      </c>
      <c r="M94" s="31">
        <v>3.2710699999999999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1820.7</v>
      </c>
      <c r="D95" s="36">
        <v>1793.1499999999999</v>
      </c>
      <c r="E95" s="36">
        <v>1733.5499999999997</v>
      </c>
      <c r="F95" s="36">
        <v>1646.3999999999999</v>
      </c>
      <c r="G95" s="36">
        <v>1586.7999999999997</v>
      </c>
      <c r="H95" s="36">
        <v>1880.2999999999997</v>
      </c>
      <c r="I95" s="36">
        <v>1939.8999999999996</v>
      </c>
      <c r="J95" s="36">
        <v>2027.0499999999997</v>
      </c>
      <c r="K95" s="31">
        <v>1852.75</v>
      </c>
      <c r="L95" s="31">
        <v>1706</v>
      </c>
      <c r="M95" s="31">
        <v>5.9099000000000004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588.4</v>
      </c>
      <c r="D96" s="36">
        <v>589.23333333333335</v>
      </c>
      <c r="E96" s="36">
        <v>585.4666666666667</v>
      </c>
      <c r="F96" s="36">
        <v>582.5333333333333</v>
      </c>
      <c r="G96" s="36">
        <v>578.76666666666665</v>
      </c>
      <c r="H96" s="36">
        <v>592.16666666666674</v>
      </c>
      <c r="I96" s="36">
        <v>595.93333333333339</v>
      </c>
      <c r="J96" s="36">
        <v>598.86666666666679</v>
      </c>
      <c r="K96" s="31">
        <v>593</v>
      </c>
      <c r="L96" s="31">
        <v>586.29999999999995</v>
      </c>
      <c r="M96" s="31">
        <v>0.79640999999999995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122.1</v>
      </c>
      <c r="D97" s="36">
        <v>121.81666666666666</v>
      </c>
      <c r="E97" s="36">
        <v>119.23333333333332</v>
      </c>
      <c r="F97" s="36">
        <v>116.36666666666666</v>
      </c>
      <c r="G97" s="36">
        <v>113.78333333333332</v>
      </c>
      <c r="H97" s="36">
        <v>124.68333333333332</v>
      </c>
      <c r="I97" s="36">
        <v>127.26666666666667</v>
      </c>
      <c r="J97" s="36">
        <v>130.13333333333333</v>
      </c>
      <c r="K97" s="31">
        <v>124.4</v>
      </c>
      <c r="L97" s="31">
        <v>118.95</v>
      </c>
      <c r="M97" s="31">
        <v>77.803359999999998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548.5</v>
      </c>
      <c r="D98" s="36">
        <v>547.15</v>
      </c>
      <c r="E98" s="36">
        <v>537.9</v>
      </c>
      <c r="F98" s="36">
        <v>527.29999999999995</v>
      </c>
      <c r="G98" s="36">
        <v>518.04999999999995</v>
      </c>
      <c r="H98" s="36">
        <v>557.75</v>
      </c>
      <c r="I98" s="36">
        <v>567</v>
      </c>
      <c r="J98" s="36">
        <v>577.6</v>
      </c>
      <c r="K98" s="31">
        <v>556.4</v>
      </c>
      <c r="L98" s="31">
        <v>536.54999999999995</v>
      </c>
      <c r="M98" s="31">
        <v>49.583399999999997</v>
      </c>
      <c r="N98" s="1"/>
      <c r="O98" s="1"/>
    </row>
    <row r="99" spans="1:15" ht="12.75" customHeight="1">
      <c r="A99" s="33">
        <v>89</v>
      </c>
      <c r="B99" s="53" t="s">
        <v>825</v>
      </c>
      <c r="C99" s="31">
        <v>453.05</v>
      </c>
      <c r="D99" s="36">
        <v>451</v>
      </c>
      <c r="E99" s="36">
        <v>444.15</v>
      </c>
      <c r="F99" s="36">
        <v>435.25</v>
      </c>
      <c r="G99" s="36">
        <v>428.4</v>
      </c>
      <c r="H99" s="36">
        <v>459.9</v>
      </c>
      <c r="I99" s="36">
        <v>466.75</v>
      </c>
      <c r="J99" s="36">
        <v>475.65</v>
      </c>
      <c r="K99" s="31">
        <v>457.85</v>
      </c>
      <c r="L99" s="31">
        <v>442.1</v>
      </c>
      <c r="M99" s="31">
        <v>8.8369800000000005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4979.2</v>
      </c>
      <c r="D100" s="36">
        <v>5031.416666666667</v>
      </c>
      <c r="E100" s="36">
        <v>4907.8833333333341</v>
      </c>
      <c r="F100" s="36">
        <v>4836.5666666666675</v>
      </c>
      <c r="G100" s="36">
        <v>4713.0333333333347</v>
      </c>
      <c r="H100" s="36">
        <v>5102.7333333333336</v>
      </c>
      <c r="I100" s="36">
        <v>5226.2666666666664</v>
      </c>
      <c r="J100" s="36">
        <v>5297.583333333333</v>
      </c>
      <c r="K100" s="31">
        <v>5154.95</v>
      </c>
      <c r="L100" s="31">
        <v>4960.1000000000004</v>
      </c>
      <c r="M100" s="31">
        <v>0.36070000000000002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353.9</v>
      </c>
      <c r="D101" s="36">
        <v>354.43333333333334</v>
      </c>
      <c r="E101" s="36">
        <v>346.86666666666667</v>
      </c>
      <c r="F101" s="36">
        <v>339.83333333333331</v>
      </c>
      <c r="G101" s="36">
        <v>332.26666666666665</v>
      </c>
      <c r="H101" s="36">
        <v>361.4666666666667</v>
      </c>
      <c r="I101" s="36">
        <v>369.03333333333342</v>
      </c>
      <c r="J101" s="36">
        <v>376.06666666666672</v>
      </c>
      <c r="K101" s="31">
        <v>362</v>
      </c>
      <c r="L101" s="31">
        <v>347.4</v>
      </c>
      <c r="M101" s="31">
        <v>3.3722500000000002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217.75</v>
      </c>
      <c r="D102" s="36">
        <v>219.45000000000002</v>
      </c>
      <c r="E102" s="36">
        <v>214.40000000000003</v>
      </c>
      <c r="F102" s="36">
        <v>211.05</v>
      </c>
      <c r="G102" s="36">
        <v>206.00000000000003</v>
      </c>
      <c r="H102" s="36">
        <v>222.80000000000004</v>
      </c>
      <c r="I102" s="36">
        <v>227.85000000000005</v>
      </c>
      <c r="J102" s="36">
        <v>231.20000000000005</v>
      </c>
      <c r="K102" s="31">
        <v>224.5</v>
      </c>
      <c r="L102" s="31">
        <v>216.1</v>
      </c>
      <c r="M102" s="31">
        <v>12.146369999999999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757.15</v>
      </c>
      <c r="D103" s="36">
        <v>756.45000000000016</v>
      </c>
      <c r="E103" s="36">
        <v>751.40000000000032</v>
      </c>
      <c r="F103" s="36">
        <v>745.6500000000002</v>
      </c>
      <c r="G103" s="36">
        <v>740.60000000000036</v>
      </c>
      <c r="H103" s="36">
        <v>762.20000000000027</v>
      </c>
      <c r="I103" s="36">
        <v>767.25000000000023</v>
      </c>
      <c r="J103" s="36">
        <v>773.00000000000023</v>
      </c>
      <c r="K103" s="31">
        <v>761.5</v>
      </c>
      <c r="L103" s="31">
        <v>750.7</v>
      </c>
      <c r="M103" s="31">
        <v>3.1464500000000002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564.25</v>
      </c>
      <c r="D104" s="36">
        <v>567.1</v>
      </c>
      <c r="E104" s="36">
        <v>559.5</v>
      </c>
      <c r="F104" s="36">
        <v>554.75</v>
      </c>
      <c r="G104" s="36">
        <v>547.15</v>
      </c>
      <c r="H104" s="36">
        <v>571.85</v>
      </c>
      <c r="I104" s="36">
        <v>579.45000000000016</v>
      </c>
      <c r="J104" s="36">
        <v>584.20000000000005</v>
      </c>
      <c r="K104" s="31">
        <v>574.70000000000005</v>
      </c>
      <c r="L104" s="31">
        <v>562.35</v>
      </c>
      <c r="M104" s="31">
        <v>44.102269999999997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204.65</v>
      </c>
      <c r="D105" s="36">
        <v>204.21666666666667</v>
      </c>
      <c r="E105" s="36">
        <v>200.43333333333334</v>
      </c>
      <c r="F105" s="36">
        <v>196.21666666666667</v>
      </c>
      <c r="G105" s="36">
        <v>192.43333333333334</v>
      </c>
      <c r="H105" s="36">
        <v>208.43333333333334</v>
      </c>
      <c r="I105" s="36">
        <v>212.2166666666667</v>
      </c>
      <c r="J105" s="36">
        <v>216.43333333333334</v>
      </c>
      <c r="K105" s="31">
        <v>208</v>
      </c>
      <c r="L105" s="31">
        <v>200</v>
      </c>
      <c r="M105" s="31">
        <v>10.61285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1248.3499999999999</v>
      </c>
      <c r="D106" s="36">
        <v>1242.0333333333333</v>
      </c>
      <c r="E106" s="36">
        <v>1226.5666666666666</v>
      </c>
      <c r="F106" s="36">
        <v>1204.7833333333333</v>
      </c>
      <c r="G106" s="36">
        <v>1189.3166666666666</v>
      </c>
      <c r="H106" s="36">
        <v>1263.8166666666666</v>
      </c>
      <c r="I106" s="36">
        <v>1279.2833333333333</v>
      </c>
      <c r="J106" s="36">
        <v>1301.0666666666666</v>
      </c>
      <c r="K106" s="31">
        <v>1257.5</v>
      </c>
      <c r="L106" s="31">
        <v>1220.25</v>
      </c>
      <c r="M106" s="31">
        <v>1.77783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189.75</v>
      </c>
      <c r="D107" s="36">
        <v>189.78333333333333</v>
      </c>
      <c r="E107" s="36">
        <v>186.96666666666667</v>
      </c>
      <c r="F107" s="36">
        <v>184.18333333333334</v>
      </c>
      <c r="G107" s="36">
        <v>181.36666666666667</v>
      </c>
      <c r="H107" s="36">
        <v>192.56666666666666</v>
      </c>
      <c r="I107" s="36">
        <v>195.38333333333333</v>
      </c>
      <c r="J107" s="36">
        <v>198.16666666666666</v>
      </c>
      <c r="K107" s="31">
        <v>192.6</v>
      </c>
      <c r="L107" s="31">
        <v>187</v>
      </c>
      <c r="M107" s="31">
        <v>38.026960000000003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2677</v>
      </c>
      <c r="D108" s="36">
        <v>2664.8333333333335</v>
      </c>
      <c r="E108" s="36">
        <v>2644.7166666666672</v>
      </c>
      <c r="F108" s="36">
        <v>2612.4333333333338</v>
      </c>
      <c r="G108" s="36">
        <v>2592.3166666666675</v>
      </c>
      <c r="H108" s="36">
        <v>2697.1166666666668</v>
      </c>
      <c r="I108" s="36">
        <v>2717.2333333333327</v>
      </c>
      <c r="J108" s="36">
        <v>2749.5166666666664</v>
      </c>
      <c r="K108" s="31">
        <v>2684.95</v>
      </c>
      <c r="L108" s="31">
        <v>2632.55</v>
      </c>
      <c r="M108" s="31">
        <v>1.1157300000000001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57.25</v>
      </c>
      <c r="D109" s="36">
        <v>57.916666666666664</v>
      </c>
      <c r="E109" s="36">
        <v>56.43333333333333</v>
      </c>
      <c r="F109" s="36">
        <v>55.616666666666667</v>
      </c>
      <c r="G109" s="36">
        <v>54.133333333333333</v>
      </c>
      <c r="H109" s="36">
        <v>58.733333333333327</v>
      </c>
      <c r="I109" s="36">
        <v>60.216666666666661</v>
      </c>
      <c r="J109" s="36">
        <v>61.033333333333324</v>
      </c>
      <c r="K109" s="31">
        <v>59.4</v>
      </c>
      <c r="L109" s="31">
        <v>57.1</v>
      </c>
      <c r="M109" s="31">
        <v>110.64221999999999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1686.05</v>
      </c>
      <c r="D110" s="36">
        <v>1703.6000000000001</v>
      </c>
      <c r="E110" s="36">
        <v>1657.4500000000003</v>
      </c>
      <c r="F110" s="36">
        <v>1628.8500000000001</v>
      </c>
      <c r="G110" s="36">
        <v>1582.7000000000003</v>
      </c>
      <c r="H110" s="36">
        <v>1732.2000000000003</v>
      </c>
      <c r="I110" s="36">
        <v>1778.3500000000004</v>
      </c>
      <c r="J110" s="36">
        <v>1806.9500000000003</v>
      </c>
      <c r="K110" s="31">
        <v>1749.75</v>
      </c>
      <c r="L110" s="31">
        <v>1675</v>
      </c>
      <c r="M110" s="31">
        <v>219.95292000000001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626.1</v>
      </c>
      <c r="D111" s="36">
        <v>630.33333333333337</v>
      </c>
      <c r="E111" s="36">
        <v>617.86666666666679</v>
      </c>
      <c r="F111" s="36">
        <v>609.63333333333344</v>
      </c>
      <c r="G111" s="36">
        <v>597.16666666666686</v>
      </c>
      <c r="H111" s="36">
        <v>638.56666666666672</v>
      </c>
      <c r="I111" s="36">
        <v>651.03333333333319</v>
      </c>
      <c r="J111" s="36">
        <v>659.26666666666665</v>
      </c>
      <c r="K111" s="31">
        <v>642.79999999999995</v>
      </c>
      <c r="L111" s="31">
        <v>622.1</v>
      </c>
      <c r="M111" s="31">
        <v>1.1626000000000001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1505.95</v>
      </c>
      <c r="D112" s="36">
        <v>1468</v>
      </c>
      <c r="E112" s="36">
        <v>1426</v>
      </c>
      <c r="F112" s="36">
        <v>1346.05</v>
      </c>
      <c r="G112" s="36">
        <v>1304.05</v>
      </c>
      <c r="H112" s="36">
        <v>1547.95</v>
      </c>
      <c r="I112" s="36">
        <v>1589.95</v>
      </c>
      <c r="J112" s="36">
        <v>1669.9</v>
      </c>
      <c r="K112" s="31">
        <v>1510</v>
      </c>
      <c r="L112" s="31">
        <v>1388.05</v>
      </c>
      <c r="M112" s="31">
        <v>3.8193999999999999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6870.8</v>
      </c>
      <c r="D113" s="36">
        <v>6875.1833333333334</v>
      </c>
      <c r="E113" s="36">
        <v>6810.166666666667</v>
      </c>
      <c r="F113" s="36">
        <v>6749.5333333333338</v>
      </c>
      <c r="G113" s="36">
        <v>6684.5166666666673</v>
      </c>
      <c r="H113" s="36">
        <v>6935.8166666666666</v>
      </c>
      <c r="I113" s="36">
        <v>7000.833333333333</v>
      </c>
      <c r="J113" s="36">
        <v>7061.4666666666662</v>
      </c>
      <c r="K113" s="31">
        <v>6940.2</v>
      </c>
      <c r="L113" s="31">
        <v>6814.55</v>
      </c>
      <c r="M113" s="31">
        <v>0.51898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871.75</v>
      </c>
      <c r="D114" s="36">
        <v>863.0333333333333</v>
      </c>
      <c r="E114" s="36">
        <v>815.61666666666656</v>
      </c>
      <c r="F114" s="36">
        <v>759.48333333333323</v>
      </c>
      <c r="G114" s="36">
        <v>712.06666666666649</v>
      </c>
      <c r="H114" s="36">
        <v>919.16666666666663</v>
      </c>
      <c r="I114" s="36">
        <v>966.58333333333337</v>
      </c>
      <c r="J114" s="36">
        <v>1022.7166666666667</v>
      </c>
      <c r="K114" s="31">
        <v>910.45</v>
      </c>
      <c r="L114" s="31">
        <v>806.9</v>
      </c>
      <c r="M114" s="31">
        <v>9.9336099999999998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344</v>
      </c>
      <c r="D115" s="36">
        <v>345.4666666666667</v>
      </c>
      <c r="E115" s="36">
        <v>340.68333333333339</v>
      </c>
      <c r="F115" s="36">
        <v>337.36666666666667</v>
      </c>
      <c r="G115" s="36">
        <v>332.58333333333337</v>
      </c>
      <c r="H115" s="36">
        <v>348.78333333333342</v>
      </c>
      <c r="I115" s="36">
        <v>353.56666666666672</v>
      </c>
      <c r="J115" s="36">
        <v>356.88333333333344</v>
      </c>
      <c r="K115" s="31">
        <v>350.25</v>
      </c>
      <c r="L115" s="31">
        <v>342.15</v>
      </c>
      <c r="M115" s="31">
        <v>12.022080000000001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447.75</v>
      </c>
      <c r="D116" s="36">
        <v>445.36666666666662</v>
      </c>
      <c r="E116" s="36">
        <v>439.73333333333323</v>
      </c>
      <c r="F116" s="36">
        <v>431.71666666666664</v>
      </c>
      <c r="G116" s="36">
        <v>426.08333333333326</v>
      </c>
      <c r="H116" s="36">
        <v>453.38333333333321</v>
      </c>
      <c r="I116" s="36">
        <v>459.01666666666654</v>
      </c>
      <c r="J116" s="36">
        <v>467.03333333333319</v>
      </c>
      <c r="K116" s="31">
        <v>451</v>
      </c>
      <c r="L116" s="31">
        <v>437.35</v>
      </c>
      <c r="M116" s="31">
        <v>1.34667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1096.05</v>
      </c>
      <c r="D117" s="36">
        <v>1091.9833333333333</v>
      </c>
      <c r="E117" s="36">
        <v>1075.9666666666667</v>
      </c>
      <c r="F117" s="36">
        <v>1055.8833333333334</v>
      </c>
      <c r="G117" s="36">
        <v>1039.8666666666668</v>
      </c>
      <c r="H117" s="36">
        <v>1112.0666666666666</v>
      </c>
      <c r="I117" s="36">
        <v>1128.0833333333335</v>
      </c>
      <c r="J117" s="36">
        <v>1148.1666666666665</v>
      </c>
      <c r="K117" s="31">
        <v>1108</v>
      </c>
      <c r="L117" s="31">
        <v>1071.9000000000001</v>
      </c>
      <c r="M117" s="31">
        <v>0.72255999999999998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1130.2</v>
      </c>
      <c r="D118" s="36">
        <v>1125.4333333333332</v>
      </c>
      <c r="E118" s="36">
        <v>1117.8666666666663</v>
      </c>
      <c r="F118" s="36">
        <v>1105.5333333333331</v>
      </c>
      <c r="G118" s="36">
        <v>1097.9666666666662</v>
      </c>
      <c r="H118" s="36">
        <v>1137.7666666666664</v>
      </c>
      <c r="I118" s="36">
        <v>1145.3333333333335</v>
      </c>
      <c r="J118" s="36">
        <v>1157.6666666666665</v>
      </c>
      <c r="K118" s="31">
        <v>1133</v>
      </c>
      <c r="L118" s="31">
        <v>1113.0999999999999</v>
      </c>
      <c r="M118" s="31">
        <v>14.45844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1463.35</v>
      </c>
      <c r="D119" s="36">
        <v>1472.45</v>
      </c>
      <c r="E119" s="36">
        <v>1448.9</v>
      </c>
      <c r="F119" s="36">
        <v>1434.45</v>
      </c>
      <c r="G119" s="36">
        <v>1410.9</v>
      </c>
      <c r="H119" s="36">
        <v>1486.9</v>
      </c>
      <c r="I119" s="36">
        <v>1510.4499999999998</v>
      </c>
      <c r="J119" s="36">
        <v>1524.9</v>
      </c>
      <c r="K119" s="31">
        <v>1496</v>
      </c>
      <c r="L119" s="31">
        <v>1458</v>
      </c>
      <c r="M119" s="31">
        <v>16.42266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135.55000000000001</v>
      </c>
      <c r="D120" s="36">
        <v>135.85</v>
      </c>
      <c r="E120" s="36">
        <v>134.69999999999999</v>
      </c>
      <c r="F120" s="36">
        <v>133.85</v>
      </c>
      <c r="G120" s="36">
        <v>132.69999999999999</v>
      </c>
      <c r="H120" s="36">
        <v>136.69999999999999</v>
      </c>
      <c r="I120" s="36">
        <v>137.85000000000002</v>
      </c>
      <c r="J120" s="36">
        <v>138.69999999999999</v>
      </c>
      <c r="K120" s="31">
        <v>137</v>
      </c>
      <c r="L120" s="31">
        <v>135</v>
      </c>
      <c r="M120" s="31">
        <v>35.393180000000001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1348.25</v>
      </c>
      <c r="D121" s="36">
        <v>1336.9833333333333</v>
      </c>
      <c r="E121" s="36">
        <v>1318.4666666666667</v>
      </c>
      <c r="F121" s="36">
        <v>1288.6833333333334</v>
      </c>
      <c r="G121" s="36">
        <v>1270.1666666666667</v>
      </c>
      <c r="H121" s="36">
        <v>1366.7666666666667</v>
      </c>
      <c r="I121" s="36">
        <v>1385.2833333333335</v>
      </c>
      <c r="J121" s="36">
        <v>1415.0666666666666</v>
      </c>
      <c r="K121" s="31">
        <v>1355.5</v>
      </c>
      <c r="L121" s="31">
        <v>1307.2</v>
      </c>
      <c r="M121" s="31">
        <v>2.4249900000000002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429.45</v>
      </c>
      <c r="D122" s="36">
        <v>431.76666666666665</v>
      </c>
      <c r="E122" s="36">
        <v>423.73333333333329</v>
      </c>
      <c r="F122" s="36">
        <v>418.01666666666665</v>
      </c>
      <c r="G122" s="36">
        <v>409.98333333333329</v>
      </c>
      <c r="H122" s="36">
        <v>437.48333333333329</v>
      </c>
      <c r="I122" s="36">
        <v>445.51666666666659</v>
      </c>
      <c r="J122" s="36">
        <v>451.23333333333329</v>
      </c>
      <c r="K122" s="31">
        <v>439.8</v>
      </c>
      <c r="L122" s="31">
        <v>426.05</v>
      </c>
      <c r="M122" s="31">
        <v>179.85246000000001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872.45</v>
      </c>
      <c r="D123" s="36">
        <v>879.55000000000007</v>
      </c>
      <c r="E123" s="36">
        <v>857.90000000000009</v>
      </c>
      <c r="F123" s="36">
        <v>843.35</v>
      </c>
      <c r="G123" s="36">
        <v>821.7</v>
      </c>
      <c r="H123" s="36">
        <v>894.10000000000014</v>
      </c>
      <c r="I123" s="36">
        <v>915.75</v>
      </c>
      <c r="J123" s="36">
        <v>930.30000000000018</v>
      </c>
      <c r="K123" s="31">
        <v>901.2</v>
      </c>
      <c r="L123" s="31">
        <v>865</v>
      </c>
      <c r="M123" s="31">
        <v>16.473459999999999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5549.25</v>
      </c>
      <c r="D124" s="36">
        <v>5570.5666666666666</v>
      </c>
      <c r="E124" s="36">
        <v>5509.5333333333328</v>
      </c>
      <c r="F124" s="36">
        <v>5469.8166666666666</v>
      </c>
      <c r="G124" s="36">
        <v>5408.7833333333328</v>
      </c>
      <c r="H124" s="36">
        <v>5610.2833333333328</v>
      </c>
      <c r="I124" s="36">
        <v>5671.3166666666675</v>
      </c>
      <c r="J124" s="36">
        <v>5711.0333333333328</v>
      </c>
      <c r="K124" s="31">
        <v>5631.6</v>
      </c>
      <c r="L124" s="31">
        <v>5530.85</v>
      </c>
      <c r="M124" s="31">
        <v>2.48089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2658.8</v>
      </c>
      <c r="D125" s="36">
        <v>2687.6</v>
      </c>
      <c r="E125" s="36">
        <v>2621.1999999999998</v>
      </c>
      <c r="F125" s="36">
        <v>2583.6</v>
      </c>
      <c r="G125" s="36">
        <v>2517.1999999999998</v>
      </c>
      <c r="H125" s="36">
        <v>2725.2</v>
      </c>
      <c r="I125" s="36">
        <v>2791.6000000000004</v>
      </c>
      <c r="J125" s="36">
        <v>2829.2</v>
      </c>
      <c r="K125" s="31">
        <v>2754</v>
      </c>
      <c r="L125" s="31">
        <v>2650</v>
      </c>
      <c r="M125" s="31">
        <v>3.4173499999999999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2920.6</v>
      </c>
      <c r="D126" s="36">
        <v>2955.2000000000003</v>
      </c>
      <c r="E126" s="36">
        <v>2861.4000000000005</v>
      </c>
      <c r="F126" s="36">
        <v>2802.2000000000003</v>
      </c>
      <c r="G126" s="36">
        <v>2708.4000000000005</v>
      </c>
      <c r="H126" s="36">
        <v>3014.4000000000005</v>
      </c>
      <c r="I126" s="36">
        <v>3108.2000000000007</v>
      </c>
      <c r="J126" s="36">
        <v>3167.4000000000005</v>
      </c>
      <c r="K126" s="31">
        <v>3049</v>
      </c>
      <c r="L126" s="31">
        <v>2896</v>
      </c>
      <c r="M126" s="31">
        <v>3.4504100000000002</v>
      </c>
      <c r="N126" s="1"/>
      <c r="O126" s="1"/>
    </row>
    <row r="127" spans="1:15" ht="12.75" customHeight="1">
      <c r="A127" s="33">
        <v>117</v>
      </c>
      <c r="B127" s="53" t="s">
        <v>881</v>
      </c>
      <c r="C127" s="31">
        <v>1498.25</v>
      </c>
      <c r="D127" s="36">
        <v>1492.8333333333333</v>
      </c>
      <c r="E127" s="36">
        <v>1470.6666666666665</v>
      </c>
      <c r="F127" s="36">
        <v>1443.0833333333333</v>
      </c>
      <c r="G127" s="36">
        <v>1420.9166666666665</v>
      </c>
      <c r="H127" s="36">
        <v>1520.4166666666665</v>
      </c>
      <c r="I127" s="36">
        <v>1542.583333333333</v>
      </c>
      <c r="J127" s="36">
        <v>1570.1666666666665</v>
      </c>
      <c r="K127" s="31">
        <v>1515</v>
      </c>
      <c r="L127" s="31">
        <v>1465.25</v>
      </c>
      <c r="M127" s="31">
        <v>0.60901000000000005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866.2</v>
      </c>
      <c r="D128" s="36">
        <v>871.80000000000007</v>
      </c>
      <c r="E128" s="36">
        <v>856.60000000000014</v>
      </c>
      <c r="F128" s="36">
        <v>847.00000000000011</v>
      </c>
      <c r="G128" s="36">
        <v>831.80000000000018</v>
      </c>
      <c r="H128" s="36">
        <v>881.40000000000009</v>
      </c>
      <c r="I128" s="36">
        <v>896.60000000000014</v>
      </c>
      <c r="J128" s="36">
        <v>906.2</v>
      </c>
      <c r="K128" s="31">
        <v>887</v>
      </c>
      <c r="L128" s="31">
        <v>862.2</v>
      </c>
      <c r="M128" s="31">
        <v>16.430440000000001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1072.75</v>
      </c>
      <c r="D129" s="36">
        <v>1070.0833333333333</v>
      </c>
      <c r="E129" s="36">
        <v>1062.7166666666665</v>
      </c>
      <c r="F129" s="36">
        <v>1052.6833333333332</v>
      </c>
      <c r="G129" s="36">
        <v>1045.3166666666664</v>
      </c>
      <c r="H129" s="36">
        <v>1080.1166666666666</v>
      </c>
      <c r="I129" s="36">
        <v>1087.4833333333333</v>
      </c>
      <c r="J129" s="36">
        <v>1097.5166666666667</v>
      </c>
      <c r="K129" s="31">
        <v>1077.45</v>
      </c>
      <c r="L129" s="31">
        <v>1060.05</v>
      </c>
      <c r="M129" s="31">
        <v>9.0012399999999992</v>
      </c>
      <c r="N129" s="1"/>
      <c r="O129" s="1"/>
    </row>
    <row r="130" spans="1:15" ht="12.75" customHeight="1">
      <c r="A130" s="33">
        <v>120</v>
      </c>
      <c r="B130" s="53" t="s">
        <v>831</v>
      </c>
      <c r="C130" s="31">
        <v>4332.5</v>
      </c>
      <c r="D130" s="36">
        <v>4281.166666666667</v>
      </c>
      <c r="E130" s="36">
        <v>4192.3333333333339</v>
      </c>
      <c r="F130" s="36">
        <v>4052.166666666667</v>
      </c>
      <c r="G130" s="36">
        <v>3963.3333333333339</v>
      </c>
      <c r="H130" s="36">
        <v>4421.3333333333339</v>
      </c>
      <c r="I130" s="36">
        <v>4510.1666666666679</v>
      </c>
      <c r="J130" s="36">
        <v>4650.3333333333339</v>
      </c>
      <c r="K130" s="31">
        <v>4370</v>
      </c>
      <c r="L130" s="31">
        <v>4141</v>
      </c>
      <c r="M130" s="31">
        <v>0.52734000000000003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1422.55</v>
      </c>
      <c r="D131" s="36">
        <v>1416.3666666666668</v>
      </c>
      <c r="E131" s="36">
        <v>1402.2333333333336</v>
      </c>
      <c r="F131" s="36">
        <v>1381.9166666666667</v>
      </c>
      <c r="G131" s="36">
        <v>1367.7833333333335</v>
      </c>
      <c r="H131" s="36">
        <v>1436.6833333333336</v>
      </c>
      <c r="I131" s="36">
        <v>1450.8166666666668</v>
      </c>
      <c r="J131" s="36">
        <v>1471.1333333333337</v>
      </c>
      <c r="K131" s="31">
        <v>1430.5</v>
      </c>
      <c r="L131" s="31">
        <v>1396.05</v>
      </c>
      <c r="M131" s="31">
        <v>1.39222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265.60000000000002</v>
      </c>
      <c r="D132" s="36">
        <v>267.2</v>
      </c>
      <c r="E132" s="36">
        <v>262.89999999999998</v>
      </c>
      <c r="F132" s="36">
        <v>260.2</v>
      </c>
      <c r="G132" s="36">
        <v>255.89999999999998</v>
      </c>
      <c r="H132" s="36">
        <v>269.89999999999998</v>
      </c>
      <c r="I132" s="36">
        <v>274.20000000000005</v>
      </c>
      <c r="J132" s="36">
        <v>276.89999999999998</v>
      </c>
      <c r="K132" s="31">
        <v>271.5</v>
      </c>
      <c r="L132" s="31">
        <v>264.5</v>
      </c>
      <c r="M132" s="31">
        <v>67.28331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2968.35</v>
      </c>
      <c r="D133" s="36">
        <v>2975.85</v>
      </c>
      <c r="E133" s="36">
        <v>2939.7</v>
      </c>
      <c r="F133" s="36">
        <v>2911.0499999999997</v>
      </c>
      <c r="G133" s="36">
        <v>2874.8999999999996</v>
      </c>
      <c r="H133" s="36">
        <v>3004.5</v>
      </c>
      <c r="I133" s="36">
        <v>3040.6500000000005</v>
      </c>
      <c r="J133" s="36">
        <v>3069.3</v>
      </c>
      <c r="K133" s="31">
        <v>3012</v>
      </c>
      <c r="L133" s="31">
        <v>2947.2</v>
      </c>
      <c r="M133" s="31">
        <v>3.8432599999999999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1942.85</v>
      </c>
      <c r="D134" s="36">
        <v>1941.2833333333335</v>
      </c>
      <c r="E134" s="36">
        <v>1921.5666666666671</v>
      </c>
      <c r="F134" s="36">
        <v>1900.2833333333335</v>
      </c>
      <c r="G134" s="36">
        <v>1880.5666666666671</v>
      </c>
      <c r="H134" s="36">
        <v>1962.5666666666671</v>
      </c>
      <c r="I134" s="36">
        <v>1982.2833333333338</v>
      </c>
      <c r="J134" s="36">
        <v>2003.5666666666671</v>
      </c>
      <c r="K134" s="31">
        <v>1961</v>
      </c>
      <c r="L134" s="31">
        <v>1920</v>
      </c>
      <c r="M134" s="31">
        <v>2.07002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860.45</v>
      </c>
      <c r="D135" s="36">
        <v>865.48333333333323</v>
      </c>
      <c r="E135" s="36">
        <v>848.96666666666647</v>
      </c>
      <c r="F135" s="36">
        <v>837.48333333333323</v>
      </c>
      <c r="G135" s="36">
        <v>820.96666666666647</v>
      </c>
      <c r="H135" s="36">
        <v>876.96666666666647</v>
      </c>
      <c r="I135" s="36">
        <v>893.48333333333312</v>
      </c>
      <c r="J135" s="36">
        <v>904.96666666666647</v>
      </c>
      <c r="K135" s="31">
        <v>882</v>
      </c>
      <c r="L135" s="31">
        <v>854</v>
      </c>
      <c r="M135" s="31">
        <v>0.59630000000000005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880.5</v>
      </c>
      <c r="D136" s="36">
        <v>881.58333333333337</v>
      </c>
      <c r="E136" s="36">
        <v>874.4666666666667</v>
      </c>
      <c r="F136" s="36">
        <v>868.43333333333328</v>
      </c>
      <c r="G136" s="36">
        <v>861.31666666666661</v>
      </c>
      <c r="H136" s="36">
        <v>887.61666666666679</v>
      </c>
      <c r="I136" s="36">
        <v>894.73333333333335</v>
      </c>
      <c r="J136" s="36">
        <v>900.76666666666688</v>
      </c>
      <c r="K136" s="31">
        <v>888.7</v>
      </c>
      <c r="L136" s="31">
        <v>875.55</v>
      </c>
      <c r="M136" s="31">
        <v>30.498729999999998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521.65</v>
      </c>
      <c r="D137" s="36">
        <v>521.7166666666667</v>
      </c>
      <c r="E137" s="36">
        <v>519.03333333333342</v>
      </c>
      <c r="F137" s="36">
        <v>516.41666666666674</v>
      </c>
      <c r="G137" s="36">
        <v>513.73333333333346</v>
      </c>
      <c r="H137" s="36">
        <v>524.33333333333337</v>
      </c>
      <c r="I137" s="36">
        <v>527.01666666666677</v>
      </c>
      <c r="J137" s="36">
        <v>529.63333333333333</v>
      </c>
      <c r="K137" s="31">
        <v>524.4</v>
      </c>
      <c r="L137" s="31">
        <v>519.1</v>
      </c>
      <c r="M137" s="31">
        <v>26.384650000000001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1957.85</v>
      </c>
      <c r="D138" s="36">
        <v>1970.4666666666665</v>
      </c>
      <c r="E138" s="36">
        <v>1937.4833333333329</v>
      </c>
      <c r="F138" s="36">
        <v>1917.1166666666663</v>
      </c>
      <c r="G138" s="36">
        <v>1884.1333333333328</v>
      </c>
      <c r="H138" s="36">
        <v>1990.833333333333</v>
      </c>
      <c r="I138" s="36">
        <v>2023.8166666666666</v>
      </c>
      <c r="J138" s="36">
        <v>2044.1833333333332</v>
      </c>
      <c r="K138" s="31">
        <v>2003.45</v>
      </c>
      <c r="L138" s="31">
        <v>1950.1</v>
      </c>
      <c r="M138" s="31">
        <v>9.8877299999999995</v>
      </c>
      <c r="N138" s="1"/>
      <c r="O138" s="1"/>
    </row>
    <row r="139" spans="1:15" ht="12.75" customHeight="1">
      <c r="A139" s="33">
        <v>129</v>
      </c>
      <c r="B139" s="53" t="s">
        <v>832</v>
      </c>
      <c r="C139" s="31">
        <v>2456.0500000000002</v>
      </c>
      <c r="D139" s="36">
        <v>2433.7000000000003</v>
      </c>
      <c r="E139" s="36">
        <v>2379.9500000000007</v>
      </c>
      <c r="F139" s="36">
        <v>2303.8500000000004</v>
      </c>
      <c r="G139" s="36">
        <v>2250.1000000000008</v>
      </c>
      <c r="H139" s="36">
        <v>2509.8000000000006</v>
      </c>
      <c r="I139" s="36">
        <v>2563.5499999999997</v>
      </c>
      <c r="J139" s="36">
        <v>2639.6500000000005</v>
      </c>
      <c r="K139" s="31">
        <v>2487.4499999999998</v>
      </c>
      <c r="L139" s="31">
        <v>2357.6</v>
      </c>
      <c r="M139" s="31">
        <v>4.32498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486.7</v>
      </c>
      <c r="D140" s="36">
        <v>489.63333333333338</v>
      </c>
      <c r="E140" s="36">
        <v>480.31666666666678</v>
      </c>
      <c r="F140" s="36">
        <v>473.93333333333339</v>
      </c>
      <c r="G140" s="36">
        <v>464.61666666666679</v>
      </c>
      <c r="H140" s="36">
        <v>496.01666666666677</v>
      </c>
      <c r="I140" s="36">
        <v>505.33333333333337</v>
      </c>
      <c r="J140" s="36">
        <v>511.71666666666675</v>
      </c>
      <c r="K140" s="31">
        <v>498.95</v>
      </c>
      <c r="L140" s="31">
        <v>483.25</v>
      </c>
      <c r="M140" s="31">
        <v>7.2928100000000002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2156.5500000000002</v>
      </c>
      <c r="D141" s="36">
        <v>2155.7666666666669</v>
      </c>
      <c r="E141" s="36">
        <v>2130.7833333333338</v>
      </c>
      <c r="F141" s="36">
        <v>2105.0166666666669</v>
      </c>
      <c r="G141" s="36">
        <v>2080.0333333333338</v>
      </c>
      <c r="H141" s="36">
        <v>2181.5333333333338</v>
      </c>
      <c r="I141" s="36">
        <v>2206.5166666666664</v>
      </c>
      <c r="J141" s="36">
        <v>2232.2833333333338</v>
      </c>
      <c r="K141" s="31">
        <v>2180.75</v>
      </c>
      <c r="L141" s="31">
        <v>2130</v>
      </c>
      <c r="M141" s="31">
        <v>2.7311200000000002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458.7</v>
      </c>
      <c r="D142" s="36">
        <v>459.48333333333335</v>
      </c>
      <c r="E142" s="36">
        <v>449.51666666666671</v>
      </c>
      <c r="F142" s="36">
        <v>440.33333333333337</v>
      </c>
      <c r="G142" s="36">
        <v>430.36666666666673</v>
      </c>
      <c r="H142" s="36">
        <v>468.66666666666669</v>
      </c>
      <c r="I142" s="36">
        <v>478.63333333333338</v>
      </c>
      <c r="J142" s="36">
        <v>487.81666666666666</v>
      </c>
      <c r="K142" s="31">
        <v>469.45</v>
      </c>
      <c r="L142" s="31">
        <v>450.3</v>
      </c>
      <c r="M142" s="31">
        <v>24.340229999999998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113.25</v>
      </c>
      <c r="D143" s="36">
        <v>115.06666666666666</v>
      </c>
      <c r="E143" s="36">
        <v>110.63333333333333</v>
      </c>
      <c r="F143" s="36">
        <v>108.01666666666667</v>
      </c>
      <c r="G143" s="36">
        <v>103.58333333333333</v>
      </c>
      <c r="H143" s="36">
        <v>117.68333333333332</v>
      </c>
      <c r="I143" s="36">
        <v>122.11666666666666</v>
      </c>
      <c r="J143" s="36">
        <v>124.73333333333332</v>
      </c>
      <c r="K143" s="31">
        <v>119.5</v>
      </c>
      <c r="L143" s="31">
        <v>112.45</v>
      </c>
      <c r="M143" s="31">
        <v>66.146450000000002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151.75</v>
      </c>
      <c r="D144" s="36">
        <v>153.15</v>
      </c>
      <c r="E144" s="36">
        <v>149.60000000000002</v>
      </c>
      <c r="F144" s="36">
        <v>147.45000000000002</v>
      </c>
      <c r="G144" s="36">
        <v>143.90000000000003</v>
      </c>
      <c r="H144" s="36">
        <v>155.30000000000001</v>
      </c>
      <c r="I144" s="36">
        <v>158.85000000000002</v>
      </c>
      <c r="J144" s="36">
        <v>161</v>
      </c>
      <c r="K144" s="31">
        <v>156.69999999999999</v>
      </c>
      <c r="L144" s="31">
        <v>151</v>
      </c>
      <c r="M144" s="31">
        <v>21.840509999999998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3367.85</v>
      </c>
      <c r="D145" s="36">
        <v>3373.75</v>
      </c>
      <c r="E145" s="36">
        <v>3344.1</v>
      </c>
      <c r="F145" s="36">
        <v>3320.35</v>
      </c>
      <c r="G145" s="36">
        <v>3290.7</v>
      </c>
      <c r="H145" s="36">
        <v>3397.5</v>
      </c>
      <c r="I145" s="36">
        <v>3427.1499999999996</v>
      </c>
      <c r="J145" s="36">
        <v>3450.9</v>
      </c>
      <c r="K145" s="31">
        <v>3403.4</v>
      </c>
      <c r="L145" s="31">
        <v>3350</v>
      </c>
      <c r="M145" s="31">
        <v>5.0647200000000003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7424.2</v>
      </c>
      <c r="D146" s="36">
        <v>7383.0666666666666</v>
      </c>
      <c r="E146" s="36">
        <v>7296.1333333333332</v>
      </c>
      <c r="F146" s="36">
        <v>7168.0666666666666</v>
      </c>
      <c r="G146" s="36">
        <v>7081.1333333333332</v>
      </c>
      <c r="H146" s="36">
        <v>7511.1333333333332</v>
      </c>
      <c r="I146" s="36">
        <v>7598.0666666666657</v>
      </c>
      <c r="J146" s="36">
        <v>7726.1333333333332</v>
      </c>
      <c r="K146" s="31">
        <v>7470</v>
      </c>
      <c r="L146" s="31">
        <v>7255</v>
      </c>
      <c r="M146" s="31">
        <v>3.4051999999999998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2274.75</v>
      </c>
      <c r="D147" s="36">
        <v>2268.7000000000003</v>
      </c>
      <c r="E147" s="36">
        <v>2251.9500000000007</v>
      </c>
      <c r="F147" s="36">
        <v>2229.1500000000005</v>
      </c>
      <c r="G147" s="36">
        <v>2212.400000000001</v>
      </c>
      <c r="H147" s="36">
        <v>2291.5000000000005</v>
      </c>
      <c r="I147" s="36">
        <v>2308.2499999999995</v>
      </c>
      <c r="J147" s="36">
        <v>2331.0500000000002</v>
      </c>
      <c r="K147" s="31">
        <v>2285.4499999999998</v>
      </c>
      <c r="L147" s="31">
        <v>2245.9</v>
      </c>
      <c r="M147" s="31">
        <v>3.8220200000000002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6044.1</v>
      </c>
      <c r="D148" s="36">
        <v>6076.4000000000005</v>
      </c>
      <c r="E148" s="36">
        <v>6001.8000000000011</v>
      </c>
      <c r="F148" s="36">
        <v>5959.5000000000009</v>
      </c>
      <c r="G148" s="36">
        <v>5884.9000000000015</v>
      </c>
      <c r="H148" s="36">
        <v>6118.7000000000007</v>
      </c>
      <c r="I148" s="36">
        <v>6193.3000000000011</v>
      </c>
      <c r="J148" s="36">
        <v>6235.6</v>
      </c>
      <c r="K148" s="31">
        <v>6151</v>
      </c>
      <c r="L148" s="31">
        <v>6034.1</v>
      </c>
      <c r="M148" s="31">
        <v>2.9059300000000001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545.5</v>
      </c>
      <c r="D149" s="36">
        <v>547.48333333333335</v>
      </c>
      <c r="E149" s="36">
        <v>538.01666666666665</v>
      </c>
      <c r="F149" s="36">
        <v>530.5333333333333</v>
      </c>
      <c r="G149" s="36">
        <v>521.06666666666661</v>
      </c>
      <c r="H149" s="36">
        <v>554.9666666666667</v>
      </c>
      <c r="I149" s="36">
        <v>564.43333333333339</v>
      </c>
      <c r="J149" s="36">
        <v>571.91666666666674</v>
      </c>
      <c r="K149" s="31">
        <v>556.95000000000005</v>
      </c>
      <c r="L149" s="31">
        <v>540</v>
      </c>
      <c r="M149" s="31">
        <v>3.10982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439.8</v>
      </c>
      <c r="D150" s="36">
        <v>442.2833333333333</v>
      </c>
      <c r="E150" s="36">
        <v>427.86666666666662</v>
      </c>
      <c r="F150" s="36">
        <v>415.93333333333334</v>
      </c>
      <c r="G150" s="36">
        <v>401.51666666666665</v>
      </c>
      <c r="H150" s="36">
        <v>454.21666666666658</v>
      </c>
      <c r="I150" s="36">
        <v>468.63333333333333</v>
      </c>
      <c r="J150" s="36">
        <v>480.56666666666655</v>
      </c>
      <c r="K150" s="31">
        <v>456.7</v>
      </c>
      <c r="L150" s="31">
        <v>430.35</v>
      </c>
      <c r="M150" s="31">
        <v>10.7843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180.2</v>
      </c>
      <c r="D151" s="36">
        <v>181.43333333333331</v>
      </c>
      <c r="E151" s="36">
        <v>178.46666666666661</v>
      </c>
      <c r="F151" s="36">
        <v>176.73333333333329</v>
      </c>
      <c r="G151" s="36">
        <v>173.76666666666659</v>
      </c>
      <c r="H151" s="36">
        <v>183.16666666666663</v>
      </c>
      <c r="I151" s="36">
        <v>186.13333333333333</v>
      </c>
      <c r="J151" s="36">
        <v>187.86666666666665</v>
      </c>
      <c r="K151" s="31">
        <v>184.4</v>
      </c>
      <c r="L151" s="31">
        <v>179.7</v>
      </c>
      <c r="M151" s="31">
        <v>5.3106299999999997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43.45</v>
      </c>
      <c r="D152" s="36">
        <v>43.883333333333333</v>
      </c>
      <c r="E152" s="36">
        <v>42.566666666666663</v>
      </c>
      <c r="F152" s="36">
        <v>41.68333333333333</v>
      </c>
      <c r="G152" s="36">
        <v>40.36666666666666</v>
      </c>
      <c r="H152" s="36">
        <v>44.766666666666666</v>
      </c>
      <c r="I152" s="36">
        <v>46.083333333333343</v>
      </c>
      <c r="J152" s="36">
        <v>46.966666666666669</v>
      </c>
      <c r="K152" s="31">
        <v>45.2</v>
      </c>
      <c r="L152" s="31">
        <v>43</v>
      </c>
      <c r="M152" s="31">
        <v>239.4513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3913.8</v>
      </c>
      <c r="D153" s="36">
        <v>3935.5333333333333</v>
      </c>
      <c r="E153" s="36">
        <v>3884.0666666666666</v>
      </c>
      <c r="F153" s="36">
        <v>3854.3333333333335</v>
      </c>
      <c r="G153" s="36">
        <v>3802.8666666666668</v>
      </c>
      <c r="H153" s="36">
        <v>3965.2666666666664</v>
      </c>
      <c r="I153" s="36">
        <v>4016.7333333333327</v>
      </c>
      <c r="J153" s="36">
        <v>4046.4666666666662</v>
      </c>
      <c r="K153" s="31">
        <v>3987</v>
      </c>
      <c r="L153" s="31">
        <v>3905.8</v>
      </c>
      <c r="M153" s="31">
        <v>5.1094999999999997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579.4</v>
      </c>
      <c r="D154" s="36">
        <v>581.81666666666672</v>
      </c>
      <c r="E154" s="36">
        <v>574.13333333333344</v>
      </c>
      <c r="F154" s="36">
        <v>568.86666666666667</v>
      </c>
      <c r="G154" s="36">
        <v>561.18333333333339</v>
      </c>
      <c r="H154" s="36">
        <v>587.08333333333348</v>
      </c>
      <c r="I154" s="36">
        <v>594.76666666666665</v>
      </c>
      <c r="J154" s="36">
        <v>600.03333333333353</v>
      </c>
      <c r="K154" s="31">
        <v>589.5</v>
      </c>
      <c r="L154" s="31">
        <v>576.54999999999995</v>
      </c>
      <c r="M154" s="31">
        <v>2.4354800000000001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437.75</v>
      </c>
      <c r="D155" s="36">
        <v>436.86666666666662</v>
      </c>
      <c r="E155" s="36">
        <v>432.88333333333321</v>
      </c>
      <c r="F155" s="36">
        <v>428.01666666666659</v>
      </c>
      <c r="G155" s="36">
        <v>424.03333333333319</v>
      </c>
      <c r="H155" s="36">
        <v>441.73333333333323</v>
      </c>
      <c r="I155" s="36">
        <v>445.7166666666667</v>
      </c>
      <c r="J155" s="36">
        <v>450.58333333333326</v>
      </c>
      <c r="K155" s="31">
        <v>440.85</v>
      </c>
      <c r="L155" s="31">
        <v>432</v>
      </c>
      <c r="M155" s="31">
        <v>6.8773900000000001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1815.05</v>
      </c>
      <c r="D156" s="36">
        <v>1802.5166666666664</v>
      </c>
      <c r="E156" s="36">
        <v>1775.3833333333328</v>
      </c>
      <c r="F156" s="36">
        <v>1735.7166666666662</v>
      </c>
      <c r="G156" s="36">
        <v>1708.5833333333326</v>
      </c>
      <c r="H156" s="36">
        <v>1842.1833333333329</v>
      </c>
      <c r="I156" s="36">
        <v>1869.3166666666666</v>
      </c>
      <c r="J156" s="36">
        <v>1908.9833333333331</v>
      </c>
      <c r="K156" s="31">
        <v>1829.65</v>
      </c>
      <c r="L156" s="31">
        <v>1762.85</v>
      </c>
      <c r="M156" s="31">
        <v>1.6595200000000001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199.75</v>
      </c>
      <c r="D157" s="36">
        <v>203.78333333333333</v>
      </c>
      <c r="E157" s="36">
        <v>194.06666666666666</v>
      </c>
      <c r="F157" s="36">
        <v>188.38333333333333</v>
      </c>
      <c r="G157" s="36">
        <v>178.66666666666666</v>
      </c>
      <c r="H157" s="36">
        <v>209.46666666666667</v>
      </c>
      <c r="I157" s="36">
        <v>219.18333333333331</v>
      </c>
      <c r="J157" s="36">
        <v>224.86666666666667</v>
      </c>
      <c r="K157" s="31">
        <v>213.5</v>
      </c>
      <c r="L157" s="31">
        <v>198.1</v>
      </c>
      <c r="M157" s="31">
        <v>155.45724000000001</v>
      </c>
      <c r="N157" s="1"/>
      <c r="O157" s="1"/>
    </row>
    <row r="158" spans="1:15" ht="12.75" customHeight="1">
      <c r="A158" s="33">
        <v>148</v>
      </c>
      <c r="B158" s="53" t="s">
        <v>849</v>
      </c>
      <c r="C158" s="31">
        <v>1099.55</v>
      </c>
      <c r="D158" s="36">
        <v>1095.6000000000001</v>
      </c>
      <c r="E158" s="36">
        <v>1071.4500000000003</v>
      </c>
      <c r="F158" s="36">
        <v>1043.3500000000001</v>
      </c>
      <c r="G158" s="36">
        <v>1019.2000000000003</v>
      </c>
      <c r="H158" s="36">
        <v>1123.7000000000003</v>
      </c>
      <c r="I158" s="36">
        <v>1147.8500000000004</v>
      </c>
      <c r="J158" s="36">
        <v>1175.9500000000003</v>
      </c>
      <c r="K158" s="31">
        <v>1119.75</v>
      </c>
      <c r="L158" s="31">
        <v>1067.5</v>
      </c>
      <c r="M158" s="31">
        <v>1.4165300000000001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92.95</v>
      </c>
      <c r="D159" s="36">
        <v>93.216666666666654</v>
      </c>
      <c r="E159" s="36">
        <v>91.983333333333306</v>
      </c>
      <c r="F159" s="36">
        <v>91.016666666666652</v>
      </c>
      <c r="G159" s="36">
        <v>89.783333333333303</v>
      </c>
      <c r="H159" s="36">
        <v>94.183333333333309</v>
      </c>
      <c r="I159" s="36">
        <v>95.416666666666657</v>
      </c>
      <c r="J159" s="36">
        <v>96.383333333333312</v>
      </c>
      <c r="K159" s="31">
        <v>94.45</v>
      </c>
      <c r="L159" s="31">
        <v>92.25</v>
      </c>
      <c r="M159" s="31">
        <v>42.736910000000002</v>
      </c>
      <c r="N159" s="1"/>
      <c r="O159" s="1"/>
    </row>
    <row r="160" spans="1:15" ht="12.75" customHeight="1">
      <c r="A160" s="33">
        <v>150</v>
      </c>
      <c r="B160" s="53" t="s">
        <v>833</v>
      </c>
      <c r="C160" s="31">
        <v>841</v>
      </c>
      <c r="D160" s="36">
        <v>842.19999999999993</v>
      </c>
      <c r="E160" s="36">
        <v>834.89999999999986</v>
      </c>
      <c r="F160" s="36">
        <v>828.8</v>
      </c>
      <c r="G160" s="36">
        <v>821.49999999999989</v>
      </c>
      <c r="H160" s="36">
        <v>848.29999999999984</v>
      </c>
      <c r="I160" s="36">
        <v>855.5999999999998</v>
      </c>
      <c r="J160" s="36">
        <v>861.69999999999982</v>
      </c>
      <c r="K160" s="31">
        <v>849.5</v>
      </c>
      <c r="L160" s="31">
        <v>836.1</v>
      </c>
      <c r="M160" s="31">
        <v>0.55713000000000001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2798.7</v>
      </c>
      <c r="D161" s="36">
        <v>2792.4666666666667</v>
      </c>
      <c r="E161" s="36">
        <v>2755.3833333333332</v>
      </c>
      <c r="F161" s="36">
        <v>2712.0666666666666</v>
      </c>
      <c r="G161" s="36">
        <v>2674.9833333333331</v>
      </c>
      <c r="H161" s="36">
        <v>2835.7833333333333</v>
      </c>
      <c r="I161" s="36">
        <v>2872.8666666666663</v>
      </c>
      <c r="J161" s="36">
        <v>2916.1833333333334</v>
      </c>
      <c r="K161" s="31">
        <v>2829.55</v>
      </c>
      <c r="L161" s="31">
        <v>2749.15</v>
      </c>
      <c r="M161" s="31">
        <v>2.4987900000000001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304.55</v>
      </c>
      <c r="D162" s="36">
        <v>305.23333333333329</v>
      </c>
      <c r="E162" s="36">
        <v>302.96666666666658</v>
      </c>
      <c r="F162" s="36">
        <v>301.38333333333327</v>
      </c>
      <c r="G162" s="36">
        <v>299.11666666666656</v>
      </c>
      <c r="H162" s="36">
        <v>306.81666666666661</v>
      </c>
      <c r="I162" s="36">
        <v>309.08333333333337</v>
      </c>
      <c r="J162" s="36">
        <v>310.66666666666663</v>
      </c>
      <c r="K162" s="31">
        <v>307.5</v>
      </c>
      <c r="L162" s="31">
        <v>303.64999999999998</v>
      </c>
      <c r="M162" s="31">
        <v>20.10127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423.9</v>
      </c>
      <c r="D163" s="36">
        <v>423.84999999999997</v>
      </c>
      <c r="E163" s="36">
        <v>420.04999999999995</v>
      </c>
      <c r="F163" s="36">
        <v>416.2</v>
      </c>
      <c r="G163" s="36">
        <v>412.4</v>
      </c>
      <c r="H163" s="36">
        <v>427.69999999999993</v>
      </c>
      <c r="I163" s="36">
        <v>431.5</v>
      </c>
      <c r="J163" s="36">
        <v>435.34999999999991</v>
      </c>
      <c r="K163" s="31">
        <v>427.65</v>
      </c>
      <c r="L163" s="31">
        <v>420</v>
      </c>
      <c r="M163" s="31">
        <v>0.80174999999999996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162.1</v>
      </c>
      <c r="D164" s="36">
        <v>162.76666666666665</v>
      </c>
      <c r="E164" s="36">
        <v>160.33333333333331</v>
      </c>
      <c r="F164" s="36">
        <v>158.56666666666666</v>
      </c>
      <c r="G164" s="36">
        <v>156.13333333333333</v>
      </c>
      <c r="H164" s="36">
        <v>164.5333333333333</v>
      </c>
      <c r="I164" s="36">
        <v>166.96666666666664</v>
      </c>
      <c r="J164" s="36">
        <v>168.73333333333329</v>
      </c>
      <c r="K164" s="31">
        <v>165.2</v>
      </c>
      <c r="L164" s="31">
        <v>161</v>
      </c>
      <c r="M164" s="31">
        <v>27.371749999999999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149.80000000000001</v>
      </c>
      <c r="D165" s="36">
        <v>149.9</v>
      </c>
      <c r="E165" s="36">
        <v>148.4</v>
      </c>
      <c r="F165" s="36">
        <v>147</v>
      </c>
      <c r="G165" s="36">
        <v>145.5</v>
      </c>
      <c r="H165" s="36">
        <v>151.30000000000001</v>
      </c>
      <c r="I165" s="36">
        <v>152.80000000000001</v>
      </c>
      <c r="J165" s="36">
        <v>154.20000000000002</v>
      </c>
      <c r="K165" s="31">
        <v>151.4</v>
      </c>
      <c r="L165" s="31">
        <v>148.5</v>
      </c>
      <c r="M165" s="31">
        <v>208.53016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642.35</v>
      </c>
      <c r="D166" s="36">
        <v>643.65</v>
      </c>
      <c r="E166" s="36">
        <v>634.4</v>
      </c>
      <c r="F166" s="36">
        <v>626.45000000000005</v>
      </c>
      <c r="G166" s="36">
        <v>617.20000000000005</v>
      </c>
      <c r="H166" s="36">
        <v>651.59999999999991</v>
      </c>
      <c r="I166" s="36">
        <v>660.84999999999991</v>
      </c>
      <c r="J166" s="36">
        <v>668.79999999999984</v>
      </c>
      <c r="K166" s="31">
        <v>652.9</v>
      </c>
      <c r="L166" s="31">
        <v>635.70000000000005</v>
      </c>
      <c r="M166" s="31">
        <v>4.4434100000000001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4089.25</v>
      </c>
      <c r="D167" s="36">
        <v>4084.4333333333329</v>
      </c>
      <c r="E167" s="36">
        <v>4058.8666666666659</v>
      </c>
      <c r="F167" s="36">
        <v>4028.4833333333331</v>
      </c>
      <c r="G167" s="36">
        <v>4002.9166666666661</v>
      </c>
      <c r="H167" s="36">
        <v>4114.8166666666657</v>
      </c>
      <c r="I167" s="36">
        <v>4140.3833333333323</v>
      </c>
      <c r="J167" s="36">
        <v>4170.7666666666655</v>
      </c>
      <c r="K167" s="31">
        <v>4110</v>
      </c>
      <c r="L167" s="31">
        <v>4054.05</v>
      </c>
      <c r="M167" s="31">
        <v>0.46368999999999999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974.5</v>
      </c>
      <c r="D168" s="36">
        <v>978.68333333333339</v>
      </c>
      <c r="E168" s="36">
        <v>948.46666666666681</v>
      </c>
      <c r="F168" s="36">
        <v>922.43333333333339</v>
      </c>
      <c r="G168" s="36">
        <v>892.21666666666681</v>
      </c>
      <c r="H168" s="36">
        <v>1004.7166666666668</v>
      </c>
      <c r="I168" s="36">
        <v>1034.9333333333334</v>
      </c>
      <c r="J168" s="36">
        <v>1060.9666666666667</v>
      </c>
      <c r="K168" s="31">
        <v>1008.9</v>
      </c>
      <c r="L168" s="31">
        <v>952.65</v>
      </c>
      <c r="M168" s="31">
        <v>7.2796500000000002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249.8</v>
      </c>
      <c r="D169" s="36">
        <v>248.6</v>
      </c>
      <c r="E169" s="36">
        <v>245.2</v>
      </c>
      <c r="F169" s="36">
        <v>240.6</v>
      </c>
      <c r="G169" s="36">
        <v>237.2</v>
      </c>
      <c r="H169" s="36">
        <v>253.2</v>
      </c>
      <c r="I169" s="36">
        <v>256.60000000000002</v>
      </c>
      <c r="J169" s="36">
        <v>261.2</v>
      </c>
      <c r="K169" s="31">
        <v>252</v>
      </c>
      <c r="L169" s="31">
        <v>244</v>
      </c>
      <c r="M169" s="31">
        <v>26.868829999999999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198.05</v>
      </c>
      <c r="D170" s="36">
        <v>196.83333333333334</v>
      </c>
      <c r="E170" s="36">
        <v>194.7166666666667</v>
      </c>
      <c r="F170" s="36">
        <v>191.38333333333335</v>
      </c>
      <c r="G170" s="36">
        <v>189.26666666666671</v>
      </c>
      <c r="H170" s="36">
        <v>200.16666666666669</v>
      </c>
      <c r="I170" s="36">
        <v>202.2833333333333</v>
      </c>
      <c r="J170" s="36">
        <v>205.61666666666667</v>
      </c>
      <c r="K170" s="31">
        <v>198.95</v>
      </c>
      <c r="L170" s="31">
        <v>193.5</v>
      </c>
      <c r="M170" s="31">
        <v>17.268889999999999</v>
      </c>
      <c r="N170" s="1"/>
      <c r="O170" s="1"/>
    </row>
    <row r="171" spans="1:15" ht="12.75" customHeight="1">
      <c r="A171" s="33">
        <v>161</v>
      </c>
      <c r="B171" s="53" t="s">
        <v>834</v>
      </c>
      <c r="C171" s="31">
        <v>729.85</v>
      </c>
      <c r="D171" s="36">
        <v>722.80000000000007</v>
      </c>
      <c r="E171" s="36">
        <v>707.90000000000009</v>
      </c>
      <c r="F171" s="36">
        <v>685.95</v>
      </c>
      <c r="G171" s="36">
        <v>671.05000000000007</v>
      </c>
      <c r="H171" s="36">
        <v>744.75000000000011</v>
      </c>
      <c r="I171" s="36">
        <v>759.65</v>
      </c>
      <c r="J171" s="36">
        <v>781.60000000000014</v>
      </c>
      <c r="K171" s="31">
        <v>737.7</v>
      </c>
      <c r="L171" s="31">
        <v>700.85</v>
      </c>
      <c r="M171" s="31">
        <v>7.19184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413.2</v>
      </c>
      <c r="D172" s="36">
        <v>412.18333333333334</v>
      </c>
      <c r="E172" s="36">
        <v>409.41666666666669</v>
      </c>
      <c r="F172" s="36">
        <v>405.63333333333333</v>
      </c>
      <c r="G172" s="36">
        <v>402.86666666666667</v>
      </c>
      <c r="H172" s="36">
        <v>415.9666666666667</v>
      </c>
      <c r="I172" s="36">
        <v>418.73333333333335</v>
      </c>
      <c r="J172" s="36">
        <v>422.51666666666671</v>
      </c>
      <c r="K172" s="31">
        <v>414.95</v>
      </c>
      <c r="L172" s="31">
        <v>408.4</v>
      </c>
      <c r="M172" s="31">
        <v>6.0063300000000002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1272.3</v>
      </c>
      <c r="D173" s="36">
        <v>1270.55</v>
      </c>
      <c r="E173" s="36">
        <v>1241.8499999999999</v>
      </c>
      <c r="F173" s="36">
        <v>1211.3999999999999</v>
      </c>
      <c r="G173" s="36">
        <v>1182.6999999999998</v>
      </c>
      <c r="H173" s="36">
        <v>1301</v>
      </c>
      <c r="I173" s="36">
        <v>1329.7000000000003</v>
      </c>
      <c r="J173" s="36">
        <v>1360.15</v>
      </c>
      <c r="K173" s="31">
        <v>1299.25</v>
      </c>
      <c r="L173" s="31">
        <v>1240.0999999999999</v>
      </c>
      <c r="M173" s="31">
        <v>1.39262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180.3</v>
      </c>
      <c r="D174" s="36">
        <v>181.21666666666667</v>
      </c>
      <c r="E174" s="36">
        <v>178.73333333333335</v>
      </c>
      <c r="F174" s="36">
        <v>177.16666666666669</v>
      </c>
      <c r="G174" s="36">
        <v>174.68333333333337</v>
      </c>
      <c r="H174" s="36">
        <v>182.78333333333333</v>
      </c>
      <c r="I174" s="36">
        <v>185.26666666666662</v>
      </c>
      <c r="J174" s="36">
        <v>186.83333333333331</v>
      </c>
      <c r="K174" s="31">
        <v>183.7</v>
      </c>
      <c r="L174" s="31">
        <v>179.65</v>
      </c>
      <c r="M174" s="31">
        <v>138.33150000000001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1214.3</v>
      </c>
      <c r="D175" s="36">
        <v>1219.7</v>
      </c>
      <c r="E175" s="36">
        <v>1204.4000000000001</v>
      </c>
      <c r="F175" s="36">
        <v>1194.5</v>
      </c>
      <c r="G175" s="36">
        <v>1179.2</v>
      </c>
      <c r="H175" s="36">
        <v>1229.6000000000001</v>
      </c>
      <c r="I175" s="36">
        <v>1244.8999999999999</v>
      </c>
      <c r="J175" s="36">
        <v>1254.8000000000002</v>
      </c>
      <c r="K175" s="31">
        <v>1235</v>
      </c>
      <c r="L175" s="31">
        <v>1209.8</v>
      </c>
      <c r="M175" s="31">
        <v>3.15557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79.8</v>
      </c>
      <c r="D176" s="36">
        <v>80.2</v>
      </c>
      <c r="E176" s="36">
        <v>79</v>
      </c>
      <c r="F176" s="36">
        <v>78.2</v>
      </c>
      <c r="G176" s="36">
        <v>77</v>
      </c>
      <c r="H176" s="36">
        <v>81</v>
      </c>
      <c r="I176" s="36">
        <v>82.200000000000017</v>
      </c>
      <c r="J176" s="36">
        <v>83</v>
      </c>
      <c r="K176" s="31">
        <v>81.400000000000006</v>
      </c>
      <c r="L176" s="31">
        <v>79.400000000000006</v>
      </c>
      <c r="M176" s="31">
        <v>263.20881000000003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2288.4</v>
      </c>
      <c r="D177" s="36">
        <v>2298.7666666666669</v>
      </c>
      <c r="E177" s="36">
        <v>2264.3833333333337</v>
      </c>
      <c r="F177" s="36">
        <v>2240.3666666666668</v>
      </c>
      <c r="G177" s="36">
        <v>2205.9833333333336</v>
      </c>
      <c r="H177" s="36">
        <v>2322.7833333333338</v>
      </c>
      <c r="I177" s="36">
        <v>2357.166666666667</v>
      </c>
      <c r="J177" s="36">
        <v>2381.1833333333338</v>
      </c>
      <c r="K177" s="31">
        <v>2333.15</v>
      </c>
      <c r="L177" s="31">
        <v>2274.75</v>
      </c>
      <c r="M177" s="31">
        <v>2.3616299999999999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331.35</v>
      </c>
      <c r="D178" s="36">
        <v>333.65000000000003</v>
      </c>
      <c r="E178" s="36">
        <v>325.30000000000007</v>
      </c>
      <c r="F178" s="36">
        <v>319.25000000000006</v>
      </c>
      <c r="G178" s="36">
        <v>310.90000000000009</v>
      </c>
      <c r="H178" s="36">
        <v>339.70000000000005</v>
      </c>
      <c r="I178" s="36">
        <v>348.05000000000007</v>
      </c>
      <c r="J178" s="36">
        <v>354.1</v>
      </c>
      <c r="K178" s="31">
        <v>342</v>
      </c>
      <c r="L178" s="31">
        <v>327.60000000000002</v>
      </c>
      <c r="M178" s="31">
        <v>29.945630000000001</v>
      </c>
      <c r="N178" s="1"/>
      <c r="O178" s="1"/>
    </row>
    <row r="179" spans="1:15" ht="12.75" customHeight="1">
      <c r="A179" s="33">
        <v>169</v>
      </c>
      <c r="B179" s="53" t="s">
        <v>882</v>
      </c>
      <c r="C179" s="31">
        <v>6553.2</v>
      </c>
      <c r="D179" s="36">
        <v>6577.6833333333334</v>
      </c>
      <c r="E179" s="36">
        <v>6492.5666666666666</v>
      </c>
      <c r="F179" s="36">
        <v>6431.9333333333334</v>
      </c>
      <c r="G179" s="36">
        <v>6346.8166666666666</v>
      </c>
      <c r="H179" s="36">
        <v>6638.3166666666666</v>
      </c>
      <c r="I179" s="36">
        <v>6723.4333333333334</v>
      </c>
      <c r="J179" s="36">
        <v>6784.0666666666666</v>
      </c>
      <c r="K179" s="31">
        <v>6662.8</v>
      </c>
      <c r="L179" s="31">
        <v>6517.05</v>
      </c>
      <c r="M179" s="31">
        <v>4.4310000000000002E-2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1820.5</v>
      </c>
      <c r="D180" s="36">
        <v>1810.7833333333335</v>
      </c>
      <c r="E180" s="36">
        <v>1783.4666666666672</v>
      </c>
      <c r="F180" s="36">
        <v>1746.4333333333336</v>
      </c>
      <c r="G180" s="36">
        <v>1719.1166666666672</v>
      </c>
      <c r="H180" s="36">
        <v>1847.8166666666671</v>
      </c>
      <c r="I180" s="36">
        <v>1875.1333333333332</v>
      </c>
      <c r="J180" s="36">
        <v>1912.166666666667</v>
      </c>
      <c r="K180" s="31">
        <v>1838.1</v>
      </c>
      <c r="L180" s="31">
        <v>1773.75</v>
      </c>
      <c r="M180" s="31">
        <v>1.0694999999999999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1879.8</v>
      </c>
      <c r="D181" s="36">
        <v>1902.7333333333333</v>
      </c>
      <c r="E181" s="36">
        <v>1848.3166666666666</v>
      </c>
      <c r="F181" s="36">
        <v>1816.8333333333333</v>
      </c>
      <c r="G181" s="36">
        <v>1762.4166666666665</v>
      </c>
      <c r="H181" s="36">
        <v>1934.2166666666667</v>
      </c>
      <c r="I181" s="36">
        <v>1988.6333333333332</v>
      </c>
      <c r="J181" s="36">
        <v>2020.1166666666668</v>
      </c>
      <c r="K181" s="31">
        <v>1957.15</v>
      </c>
      <c r="L181" s="31">
        <v>1871.25</v>
      </c>
      <c r="M181" s="31">
        <v>2.50305</v>
      </c>
      <c r="N181" s="1"/>
      <c r="O181" s="1"/>
    </row>
    <row r="182" spans="1:15" ht="12.75" customHeight="1">
      <c r="A182" s="33">
        <v>172</v>
      </c>
      <c r="B182" s="53" t="s">
        <v>883</v>
      </c>
      <c r="C182" s="31">
        <v>770.55</v>
      </c>
      <c r="D182" s="36">
        <v>769.16666666666663</v>
      </c>
      <c r="E182" s="36">
        <v>754.93333333333328</v>
      </c>
      <c r="F182" s="36">
        <v>739.31666666666661</v>
      </c>
      <c r="G182" s="36">
        <v>725.08333333333326</v>
      </c>
      <c r="H182" s="36">
        <v>784.7833333333333</v>
      </c>
      <c r="I182" s="36">
        <v>799.01666666666665</v>
      </c>
      <c r="J182" s="36">
        <v>814.63333333333333</v>
      </c>
      <c r="K182" s="31">
        <v>783.4</v>
      </c>
      <c r="L182" s="31">
        <v>753.55</v>
      </c>
      <c r="M182" s="31">
        <v>1.0697300000000001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962.45</v>
      </c>
      <c r="D183" s="36">
        <v>959.71666666666658</v>
      </c>
      <c r="E183" s="36">
        <v>950.03333333333319</v>
      </c>
      <c r="F183" s="36">
        <v>937.61666666666656</v>
      </c>
      <c r="G183" s="36">
        <v>927.93333333333317</v>
      </c>
      <c r="H183" s="36">
        <v>972.13333333333321</v>
      </c>
      <c r="I183" s="36">
        <v>981.81666666666661</v>
      </c>
      <c r="J183" s="36">
        <v>994.23333333333323</v>
      </c>
      <c r="K183" s="31">
        <v>969.4</v>
      </c>
      <c r="L183" s="31">
        <v>947.3</v>
      </c>
      <c r="M183" s="31">
        <v>7.5294499999999998</v>
      </c>
      <c r="N183" s="1"/>
      <c r="O183" s="1"/>
    </row>
    <row r="184" spans="1:15" ht="12.75" customHeight="1">
      <c r="A184" s="33">
        <v>174</v>
      </c>
      <c r="B184" s="53" t="s">
        <v>838</v>
      </c>
      <c r="C184" s="31">
        <v>1340.15</v>
      </c>
      <c r="D184" s="36">
        <v>1326.8833333333334</v>
      </c>
      <c r="E184" s="36">
        <v>1304.7666666666669</v>
      </c>
      <c r="F184" s="36">
        <v>1269.3833333333334</v>
      </c>
      <c r="G184" s="36">
        <v>1247.2666666666669</v>
      </c>
      <c r="H184" s="36">
        <v>1362.2666666666669</v>
      </c>
      <c r="I184" s="36">
        <v>1384.3833333333332</v>
      </c>
      <c r="J184" s="36">
        <v>1419.7666666666669</v>
      </c>
      <c r="K184" s="31">
        <v>1349</v>
      </c>
      <c r="L184" s="31">
        <v>1291.5</v>
      </c>
      <c r="M184" s="31">
        <v>9.9387000000000008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1137.8499999999999</v>
      </c>
      <c r="D185" s="36">
        <v>1131.6166666666666</v>
      </c>
      <c r="E185" s="36">
        <v>1089.2333333333331</v>
      </c>
      <c r="F185" s="36">
        <v>1040.6166666666666</v>
      </c>
      <c r="G185" s="36">
        <v>998.23333333333312</v>
      </c>
      <c r="H185" s="36">
        <v>1180.2333333333331</v>
      </c>
      <c r="I185" s="36">
        <v>1222.6166666666668</v>
      </c>
      <c r="J185" s="36">
        <v>1271.2333333333331</v>
      </c>
      <c r="K185" s="31">
        <v>1174</v>
      </c>
      <c r="L185" s="31">
        <v>1083</v>
      </c>
      <c r="M185" s="31">
        <v>1.72031</v>
      </c>
      <c r="N185" s="1"/>
      <c r="O185" s="1"/>
    </row>
    <row r="186" spans="1:15" ht="12.75" customHeight="1">
      <c r="A186" s="33">
        <v>176</v>
      </c>
      <c r="B186" s="53" t="s">
        <v>884</v>
      </c>
      <c r="C186" s="31">
        <v>732.7</v>
      </c>
      <c r="D186" s="36">
        <v>717.76666666666677</v>
      </c>
      <c r="E186" s="36">
        <v>691.03333333333353</v>
      </c>
      <c r="F186" s="36">
        <v>649.36666666666679</v>
      </c>
      <c r="G186" s="36">
        <v>622.63333333333355</v>
      </c>
      <c r="H186" s="36">
        <v>759.43333333333351</v>
      </c>
      <c r="I186" s="36">
        <v>786.16666666666686</v>
      </c>
      <c r="J186" s="36">
        <v>827.83333333333348</v>
      </c>
      <c r="K186" s="31">
        <v>744.5</v>
      </c>
      <c r="L186" s="31">
        <v>676.1</v>
      </c>
      <c r="M186" s="31">
        <v>12.581810000000001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3080.7</v>
      </c>
      <c r="D187" s="36">
        <v>3087.9</v>
      </c>
      <c r="E187" s="36">
        <v>3043.8</v>
      </c>
      <c r="F187" s="36">
        <v>3006.9</v>
      </c>
      <c r="G187" s="36">
        <v>2962.8</v>
      </c>
      <c r="H187" s="36">
        <v>3124.8</v>
      </c>
      <c r="I187" s="36">
        <v>3168.8999999999996</v>
      </c>
      <c r="J187" s="36">
        <v>3205.8</v>
      </c>
      <c r="K187" s="31">
        <v>3132</v>
      </c>
      <c r="L187" s="31">
        <v>3051</v>
      </c>
      <c r="M187" s="31">
        <v>0.58706999999999998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1235.05</v>
      </c>
      <c r="D188" s="36">
        <v>1223.7333333333333</v>
      </c>
      <c r="E188" s="36">
        <v>1207.4666666666667</v>
      </c>
      <c r="F188" s="36">
        <v>1179.8833333333334</v>
      </c>
      <c r="G188" s="36">
        <v>1163.6166666666668</v>
      </c>
      <c r="H188" s="36">
        <v>1251.3166666666666</v>
      </c>
      <c r="I188" s="36">
        <v>1267.5833333333335</v>
      </c>
      <c r="J188" s="36">
        <v>1295.1666666666665</v>
      </c>
      <c r="K188" s="31">
        <v>1240</v>
      </c>
      <c r="L188" s="31">
        <v>1196.1500000000001</v>
      </c>
      <c r="M188" s="31">
        <v>10.96345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772.5</v>
      </c>
      <c r="D189" s="36">
        <v>770.41666666666663</v>
      </c>
      <c r="E189" s="36">
        <v>762.23333333333323</v>
      </c>
      <c r="F189" s="36">
        <v>751.96666666666658</v>
      </c>
      <c r="G189" s="36">
        <v>743.78333333333319</v>
      </c>
      <c r="H189" s="36">
        <v>780.68333333333328</v>
      </c>
      <c r="I189" s="36">
        <v>788.86666666666667</v>
      </c>
      <c r="J189" s="36">
        <v>799.13333333333333</v>
      </c>
      <c r="K189" s="31">
        <v>778.6</v>
      </c>
      <c r="L189" s="31">
        <v>760.15</v>
      </c>
      <c r="M189" s="31">
        <v>1.1596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2277</v>
      </c>
      <c r="D190" s="36">
        <v>2276</v>
      </c>
      <c r="E190" s="36">
        <v>2261</v>
      </c>
      <c r="F190" s="36">
        <v>2245</v>
      </c>
      <c r="G190" s="36">
        <v>2230</v>
      </c>
      <c r="H190" s="36">
        <v>2292</v>
      </c>
      <c r="I190" s="36">
        <v>2307</v>
      </c>
      <c r="J190" s="36">
        <v>2323</v>
      </c>
      <c r="K190" s="31">
        <v>2291</v>
      </c>
      <c r="L190" s="31">
        <v>2260</v>
      </c>
      <c r="M190" s="31">
        <v>2.3809399999999998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430.05</v>
      </c>
      <c r="D191" s="36">
        <v>432.43333333333334</v>
      </c>
      <c r="E191" s="36">
        <v>426.66666666666669</v>
      </c>
      <c r="F191" s="36">
        <v>423.28333333333336</v>
      </c>
      <c r="G191" s="36">
        <v>417.51666666666671</v>
      </c>
      <c r="H191" s="36">
        <v>435.81666666666666</v>
      </c>
      <c r="I191" s="36">
        <v>441.58333333333331</v>
      </c>
      <c r="J191" s="36">
        <v>444.96666666666664</v>
      </c>
      <c r="K191" s="31">
        <v>438.2</v>
      </c>
      <c r="L191" s="31">
        <v>429.05</v>
      </c>
      <c r="M191" s="31">
        <v>5.2538900000000002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606</v>
      </c>
      <c r="D192" s="36">
        <v>610.31666666666672</v>
      </c>
      <c r="E192" s="36">
        <v>599.68333333333339</v>
      </c>
      <c r="F192" s="36">
        <v>593.36666666666667</v>
      </c>
      <c r="G192" s="36">
        <v>582.73333333333335</v>
      </c>
      <c r="H192" s="36">
        <v>616.63333333333344</v>
      </c>
      <c r="I192" s="36">
        <v>627.26666666666688</v>
      </c>
      <c r="J192" s="36">
        <v>633.58333333333348</v>
      </c>
      <c r="K192" s="31">
        <v>620.95000000000005</v>
      </c>
      <c r="L192" s="31">
        <v>604</v>
      </c>
      <c r="M192" s="31">
        <v>6.3563400000000003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2207.35</v>
      </c>
      <c r="D193" s="36">
        <v>2219.333333333333</v>
      </c>
      <c r="E193" s="36">
        <v>2186.7166666666662</v>
      </c>
      <c r="F193" s="36">
        <v>2166.083333333333</v>
      </c>
      <c r="G193" s="36">
        <v>2133.4666666666662</v>
      </c>
      <c r="H193" s="36">
        <v>2239.9666666666662</v>
      </c>
      <c r="I193" s="36">
        <v>2272.583333333333</v>
      </c>
      <c r="J193" s="36">
        <v>2293.2166666666662</v>
      </c>
      <c r="K193" s="31">
        <v>2251.9499999999998</v>
      </c>
      <c r="L193" s="31">
        <v>2198.6999999999998</v>
      </c>
      <c r="M193" s="31">
        <v>10.339919999999999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996.95</v>
      </c>
      <c r="D194" s="36">
        <v>993.98333333333323</v>
      </c>
      <c r="E194" s="36">
        <v>972.96666666666647</v>
      </c>
      <c r="F194" s="36">
        <v>948.98333333333323</v>
      </c>
      <c r="G194" s="36">
        <v>927.96666666666647</v>
      </c>
      <c r="H194" s="36">
        <v>1017.9666666666665</v>
      </c>
      <c r="I194" s="36">
        <v>1038.9833333333331</v>
      </c>
      <c r="J194" s="36">
        <v>1062.9666666666665</v>
      </c>
      <c r="K194" s="31">
        <v>1015</v>
      </c>
      <c r="L194" s="31">
        <v>970</v>
      </c>
      <c r="M194" s="31">
        <v>2.3108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1930.4</v>
      </c>
      <c r="D195" s="36">
        <v>1931.0666666666666</v>
      </c>
      <c r="E195" s="36">
        <v>1894.8833333333332</v>
      </c>
      <c r="F195" s="36">
        <v>1859.3666666666666</v>
      </c>
      <c r="G195" s="36">
        <v>1823.1833333333332</v>
      </c>
      <c r="H195" s="36">
        <v>1966.5833333333333</v>
      </c>
      <c r="I195" s="36">
        <v>2002.7666666666667</v>
      </c>
      <c r="J195" s="36">
        <v>2038.2833333333333</v>
      </c>
      <c r="K195" s="31">
        <v>1967.25</v>
      </c>
      <c r="L195" s="31">
        <v>1895.55</v>
      </c>
      <c r="M195" s="31">
        <v>0.41145999999999999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675.85</v>
      </c>
      <c r="D196" s="36">
        <v>685.29999999999984</v>
      </c>
      <c r="E196" s="36">
        <v>661.59999999999968</v>
      </c>
      <c r="F196" s="36">
        <v>647.3499999999998</v>
      </c>
      <c r="G196" s="36">
        <v>623.64999999999964</v>
      </c>
      <c r="H196" s="36">
        <v>699.54999999999973</v>
      </c>
      <c r="I196" s="36">
        <v>723.24999999999977</v>
      </c>
      <c r="J196" s="36">
        <v>737.49999999999977</v>
      </c>
      <c r="K196" s="31">
        <v>709</v>
      </c>
      <c r="L196" s="31">
        <v>671.05</v>
      </c>
      <c r="M196" s="31">
        <v>2.4667400000000002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158.19999999999999</v>
      </c>
      <c r="D197" s="36">
        <v>157.31666666666669</v>
      </c>
      <c r="E197" s="36">
        <v>154.73333333333338</v>
      </c>
      <c r="F197" s="36">
        <v>151.26666666666668</v>
      </c>
      <c r="G197" s="36">
        <v>148.68333333333337</v>
      </c>
      <c r="H197" s="36">
        <v>160.78333333333339</v>
      </c>
      <c r="I197" s="36">
        <v>163.3666666666667</v>
      </c>
      <c r="J197" s="36">
        <v>166.8333333333334</v>
      </c>
      <c r="K197" s="31">
        <v>159.9</v>
      </c>
      <c r="L197" s="31">
        <v>153.85</v>
      </c>
      <c r="M197" s="31">
        <v>17.114640000000001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3104.6</v>
      </c>
      <c r="D198" s="36">
        <v>3126.7666666666664</v>
      </c>
      <c r="E198" s="36">
        <v>3061.5333333333328</v>
      </c>
      <c r="F198" s="36">
        <v>3018.4666666666662</v>
      </c>
      <c r="G198" s="36">
        <v>2953.2333333333327</v>
      </c>
      <c r="H198" s="36">
        <v>3169.833333333333</v>
      </c>
      <c r="I198" s="36">
        <v>3235.0666666666666</v>
      </c>
      <c r="J198" s="36">
        <v>3278.1333333333332</v>
      </c>
      <c r="K198" s="31">
        <v>3192</v>
      </c>
      <c r="L198" s="31">
        <v>3083.7</v>
      </c>
      <c r="M198" s="31">
        <v>1.3114600000000001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541.75</v>
      </c>
      <c r="D199" s="36">
        <v>546.0333333333333</v>
      </c>
      <c r="E199" s="36">
        <v>535.61666666666656</v>
      </c>
      <c r="F199" s="36">
        <v>529.48333333333323</v>
      </c>
      <c r="G199" s="36">
        <v>519.06666666666649</v>
      </c>
      <c r="H199" s="36">
        <v>552.16666666666663</v>
      </c>
      <c r="I199" s="36">
        <v>562.58333333333337</v>
      </c>
      <c r="J199" s="36">
        <v>568.7166666666667</v>
      </c>
      <c r="K199" s="31">
        <v>556.45000000000005</v>
      </c>
      <c r="L199" s="31">
        <v>539.9</v>
      </c>
      <c r="M199" s="31">
        <v>9.7581299999999995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629.95000000000005</v>
      </c>
      <c r="D200" s="36">
        <v>633.31666666666672</v>
      </c>
      <c r="E200" s="36">
        <v>624.28333333333342</v>
      </c>
      <c r="F200" s="36">
        <v>618.61666666666667</v>
      </c>
      <c r="G200" s="36">
        <v>609.58333333333337</v>
      </c>
      <c r="H200" s="36">
        <v>638.98333333333346</v>
      </c>
      <c r="I200" s="36">
        <v>648.01666666666677</v>
      </c>
      <c r="J200" s="36">
        <v>653.68333333333351</v>
      </c>
      <c r="K200" s="31">
        <v>642.35</v>
      </c>
      <c r="L200" s="31">
        <v>627.65</v>
      </c>
      <c r="M200" s="31">
        <v>9.2087900000000005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217.45</v>
      </c>
      <c r="D201" s="36">
        <v>219.04999999999998</v>
      </c>
      <c r="E201" s="36">
        <v>213.74999999999997</v>
      </c>
      <c r="F201" s="36">
        <v>210.04999999999998</v>
      </c>
      <c r="G201" s="36">
        <v>204.74999999999997</v>
      </c>
      <c r="H201" s="36">
        <v>222.74999999999997</v>
      </c>
      <c r="I201" s="36">
        <v>228.04999999999998</v>
      </c>
      <c r="J201" s="36">
        <v>231.74999999999997</v>
      </c>
      <c r="K201" s="31">
        <v>224.35</v>
      </c>
      <c r="L201" s="31">
        <v>215.35</v>
      </c>
      <c r="M201" s="31">
        <v>196.13495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197.15</v>
      </c>
      <c r="D202" s="36">
        <v>199.01666666666665</v>
      </c>
      <c r="E202" s="36">
        <v>194.1333333333333</v>
      </c>
      <c r="F202" s="36">
        <v>191.11666666666665</v>
      </c>
      <c r="G202" s="36">
        <v>186.23333333333329</v>
      </c>
      <c r="H202" s="36">
        <v>202.0333333333333</v>
      </c>
      <c r="I202" s="36">
        <v>206.91666666666663</v>
      </c>
      <c r="J202" s="36">
        <v>209.93333333333331</v>
      </c>
      <c r="K202" s="31">
        <v>203.9</v>
      </c>
      <c r="L202" s="31">
        <v>196</v>
      </c>
      <c r="M202" s="31">
        <v>45.163939999999997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352.85</v>
      </c>
      <c r="D203" s="36">
        <v>352.13333333333338</v>
      </c>
      <c r="E203" s="36">
        <v>349.46666666666675</v>
      </c>
      <c r="F203" s="36">
        <v>346.08333333333337</v>
      </c>
      <c r="G203" s="36">
        <v>343.41666666666674</v>
      </c>
      <c r="H203" s="36">
        <v>355.51666666666677</v>
      </c>
      <c r="I203" s="36">
        <v>358.18333333333339</v>
      </c>
      <c r="J203" s="36">
        <v>361.56666666666678</v>
      </c>
      <c r="K203" s="31">
        <v>354.8</v>
      </c>
      <c r="L203" s="31">
        <v>348.75</v>
      </c>
      <c r="M203" s="31">
        <v>15.9398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1842.25</v>
      </c>
      <c r="D204" s="36">
        <v>1867.2166666666665</v>
      </c>
      <c r="E204" s="36">
        <v>1807.0333333333328</v>
      </c>
      <c r="F204" s="36">
        <v>1771.8166666666664</v>
      </c>
      <c r="G204" s="36">
        <v>1711.6333333333328</v>
      </c>
      <c r="H204" s="36">
        <v>1902.4333333333329</v>
      </c>
      <c r="I204" s="36">
        <v>1962.6166666666668</v>
      </c>
      <c r="J204" s="36">
        <v>1997.833333333333</v>
      </c>
      <c r="K204" s="31">
        <v>1927.4</v>
      </c>
      <c r="L204" s="31">
        <v>1832</v>
      </c>
      <c r="M204" s="31">
        <v>3.1032000000000002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1546.2</v>
      </c>
      <c r="D205" s="36">
        <v>1554.3500000000001</v>
      </c>
      <c r="E205" s="36">
        <v>1531.8500000000004</v>
      </c>
      <c r="F205" s="36">
        <v>1517.5000000000002</v>
      </c>
      <c r="G205" s="36">
        <v>1495.0000000000005</v>
      </c>
      <c r="H205" s="36">
        <v>1568.7000000000003</v>
      </c>
      <c r="I205" s="36">
        <v>1591.1999999999998</v>
      </c>
      <c r="J205" s="36">
        <v>1605.5500000000002</v>
      </c>
      <c r="K205" s="31">
        <v>1576.85</v>
      </c>
      <c r="L205" s="31">
        <v>1540</v>
      </c>
      <c r="M205" s="31">
        <v>25.89697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3795.55</v>
      </c>
      <c r="D206" s="36">
        <v>3803.5333333333333</v>
      </c>
      <c r="E206" s="36">
        <v>3770.0166666666664</v>
      </c>
      <c r="F206" s="36">
        <v>3744.4833333333331</v>
      </c>
      <c r="G206" s="36">
        <v>3710.9666666666662</v>
      </c>
      <c r="H206" s="36">
        <v>3829.0666666666666</v>
      </c>
      <c r="I206" s="36">
        <v>3862.5833333333339</v>
      </c>
      <c r="J206" s="36">
        <v>3888.1166666666668</v>
      </c>
      <c r="K206" s="31">
        <v>3837.05</v>
      </c>
      <c r="L206" s="31">
        <v>3778</v>
      </c>
      <c r="M206" s="31">
        <v>1.5293699999999999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1440.7</v>
      </c>
      <c r="D207" s="36">
        <v>1436.6333333333332</v>
      </c>
      <c r="E207" s="36">
        <v>1425.3166666666664</v>
      </c>
      <c r="F207" s="36">
        <v>1409.9333333333332</v>
      </c>
      <c r="G207" s="36">
        <v>1398.6166666666663</v>
      </c>
      <c r="H207" s="36">
        <v>1452.0166666666664</v>
      </c>
      <c r="I207" s="36">
        <v>1463.333333333333</v>
      </c>
      <c r="J207" s="36">
        <v>1478.7166666666665</v>
      </c>
      <c r="K207" s="31">
        <v>1447.95</v>
      </c>
      <c r="L207" s="31">
        <v>1421.25</v>
      </c>
      <c r="M207" s="31">
        <v>310.84334000000001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626.35</v>
      </c>
      <c r="D208" s="36">
        <v>629.6</v>
      </c>
      <c r="E208" s="36">
        <v>620.80000000000007</v>
      </c>
      <c r="F208" s="36">
        <v>615.25</v>
      </c>
      <c r="G208" s="36">
        <v>606.45000000000005</v>
      </c>
      <c r="H208" s="36">
        <v>635.15000000000009</v>
      </c>
      <c r="I208" s="36">
        <v>643.95000000000005</v>
      </c>
      <c r="J208" s="36">
        <v>649.50000000000011</v>
      </c>
      <c r="K208" s="31">
        <v>638.4</v>
      </c>
      <c r="L208" s="31">
        <v>624.04999999999995</v>
      </c>
      <c r="M208" s="31">
        <v>138.48953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92.95</v>
      </c>
      <c r="D209" s="36">
        <v>92.666666666666671</v>
      </c>
      <c r="E209" s="36">
        <v>91.033333333333346</v>
      </c>
      <c r="F209" s="36">
        <v>89.116666666666674</v>
      </c>
      <c r="G209" s="36">
        <v>87.483333333333348</v>
      </c>
      <c r="H209" s="36">
        <v>94.583333333333343</v>
      </c>
      <c r="I209" s="36">
        <v>96.216666666666669</v>
      </c>
      <c r="J209" s="36">
        <v>98.13333333333334</v>
      </c>
      <c r="K209" s="31">
        <v>94.3</v>
      </c>
      <c r="L209" s="31">
        <v>90.75</v>
      </c>
      <c r="M209" s="31">
        <v>290.57965000000002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414.4</v>
      </c>
      <c r="D210" s="36">
        <v>421.3</v>
      </c>
      <c r="E210" s="36">
        <v>404.6</v>
      </c>
      <c r="F210" s="36">
        <v>394.8</v>
      </c>
      <c r="G210" s="36">
        <v>378.1</v>
      </c>
      <c r="H210" s="36">
        <v>431.1</v>
      </c>
      <c r="I210" s="36">
        <v>447.79999999999995</v>
      </c>
      <c r="J210" s="36">
        <v>457.6</v>
      </c>
      <c r="K210" s="31">
        <v>438</v>
      </c>
      <c r="L210" s="31">
        <v>411.5</v>
      </c>
      <c r="M210" s="31">
        <v>3.3264100000000001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752</v>
      </c>
      <c r="D211" s="36">
        <v>758.15</v>
      </c>
      <c r="E211" s="36">
        <v>743.84999999999991</v>
      </c>
      <c r="F211" s="36">
        <v>735.69999999999993</v>
      </c>
      <c r="G211" s="36">
        <v>721.39999999999986</v>
      </c>
      <c r="H211" s="36">
        <v>766.3</v>
      </c>
      <c r="I211" s="36">
        <v>780.59999999999991</v>
      </c>
      <c r="J211" s="36">
        <v>788.75</v>
      </c>
      <c r="K211" s="31">
        <v>772.45</v>
      </c>
      <c r="L211" s="31">
        <v>750</v>
      </c>
      <c r="M211" s="31">
        <v>7.6002999999999998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1488.4</v>
      </c>
      <c r="D212" s="36">
        <v>1490.9333333333334</v>
      </c>
      <c r="E212" s="36">
        <v>1476.8666666666668</v>
      </c>
      <c r="F212" s="36">
        <v>1465.3333333333335</v>
      </c>
      <c r="G212" s="36">
        <v>1451.2666666666669</v>
      </c>
      <c r="H212" s="36">
        <v>1502.4666666666667</v>
      </c>
      <c r="I212" s="36">
        <v>1516.5333333333333</v>
      </c>
      <c r="J212" s="36">
        <v>1528.0666666666666</v>
      </c>
      <c r="K212" s="31">
        <v>1505</v>
      </c>
      <c r="L212" s="31">
        <v>1479.4</v>
      </c>
      <c r="M212" s="31">
        <v>9.7303999999999995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4572.55</v>
      </c>
      <c r="D213" s="36">
        <v>4610.1833333333334</v>
      </c>
      <c r="E213" s="36">
        <v>4522.3666666666668</v>
      </c>
      <c r="F213" s="36">
        <v>4472.1833333333334</v>
      </c>
      <c r="G213" s="36">
        <v>4384.3666666666668</v>
      </c>
      <c r="H213" s="36">
        <v>4660.3666666666668</v>
      </c>
      <c r="I213" s="36">
        <v>4748.1833333333343</v>
      </c>
      <c r="J213" s="36">
        <v>4798.3666666666668</v>
      </c>
      <c r="K213" s="31">
        <v>4698</v>
      </c>
      <c r="L213" s="31">
        <v>4560</v>
      </c>
      <c r="M213" s="31">
        <v>6.9352799999999997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557.65</v>
      </c>
      <c r="D214" s="36">
        <v>559.69999999999993</v>
      </c>
      <c r="E214" s="36">
        <v>554.74999999999989</v>
      </c>
      <c r="F214" s="36">
        <v>551.84999999999991</v>
      </c>
      <c r="G214" s="36">
        <v>546.89999999999986</v>
      </c>
      <c r="H214" s="36">
        <v>562.59999999999991</v>
      </c>
      <c r="I214" s="36">
        <v>567.54999999999995</v>
      </c>
      <c r="J214" s="36">
        <v>570.44999999999993</v>
      </c>
      <c r="K214" s="31">
        <v>564.65</v>
      </c>
      <c r="L214" s="31">
        <v>556.79999999999995</v>
      </c>
      <c r="M214" s="31">
        <v>53.207030000000003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3281.05</v>
      </c>
      <c r="D215" s="36">
        <v>3283.65</v>
      </c>
      <c r="E215" s="36">
        <v>3242.4</v>
      </c>
      <c r="F215" s="36">
        <v>3203.75</v>
      </c>
      <c r="G215" s="36">
        <v>3162.5</v>
      </c>
      <c r="H215" s="36">
        <v>3322.3</v>
      </c>
      <c r="I215" s="36">
        <v>3363.55</v>
      </c>
      <c r="J215" s="36">
        <v>3402.2000000000003</v>
      </c>
      <c r="K215" s="31">
        <v>3324.9</v>
      </c>
      <c r="L215" s="31">
        <v>3245</v>
      </c>
      <c r="M215" s="31">
        <v>15.03735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285</v>
      </c>
      <c r="D216" s="36">
        <v>286.56666666666666</v>
      </c>
      <c r="E216" s="36">
        <v>281.43333333333334</v>
      </c>
      <c r="F216" s="36">
        <v>277.86666666666667</v>
      </c>
      <c r="G216" s="36">
        <v>272.73333333333335</v>
      </c>
      <c r="H216" s="36">
        <v>290.13333333333333</v>
      </c>
      <c r="I216" s="36">
        <v>295.26666666666665</v>
      </c>
      <c r="J216" s="36">
        <v>298.83333333333331</v>
      </c>
      <c r="K216" s="31">
        <v>291.7</v>
      </c>
      <c r="L216" s="31">
        <v>283</v>
      </c>
      <c r="M216" s="31">
        <v>206.97044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471.1</v>
      </c>
      <c r="D217" s="36">
        <v>474.7833333333333</v>
      </c>
      <c r="E217" s="36">
        <v>465.36666666666662</v>
      </c>
      <c r="F217" s="36">
        <v>459.63333333333333</v>
      </c>
      <c r="G217" s="36">
        <v>450.21666666666664</v>
      </c>
      <c r="H217" s="36">
        <v>480.51666666666659</v>
      </c>
      <c r="I217" s="36">
        <v>489.93333333333334</v>
      </c>
      <c r="J217" s="36">
        <v>495.66666666666657</v>
      </c>
      <c r="K217" s="31">
        <v>484.2</v>
      </c>
      <c r="L217" s="31">
        <v>469.05</v>
      </c>
      <c r="M217" s="31">
        <v>46.590719999999997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2239.6999999999998</v>
      </c>
      <c r="D218" s="36">
        <v>2246.2333333333331</v>
      </c>
      <c r="E218" s="36">
        <v>2229.4666666666662</v>
      </c>
      <c r="F218" s="36">
        <v>2219.2333333333331</v>
      </c>
      <c r="G218" s="36">
        <v>2202.4666666666662</v>
      </c>
      <c r="H218" s="36">
        <v>2256.4666666666662</v>
      </c>
      <c r="I218" s="36">
        <v>2273.2333333333336</v>
      </c>
      <c r="J218" s="36">
        <v>2283.4666666666662</v>
      </c>
      <c r="K218" s="31">
        <v>2263</v>
      </c>
      <c r="L218" s="31">
        <v>2236</v>
      </c>
      <c r="M218" s="31">
        <v>21.688610000000001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293.7</v>
      </c>
      <c r="D219" s="36">
        <v>294.83333333333331</v>
      </c>
      <c r="E219" s="36">
        <v>291.86666666666662</v>
      </c>
      <c r="F219" s="36">
        <v>290.0333333333333</v>
      </c>
      <c r="G219" s="36">
        <v>287.06666666666661</v>
      </c>
      <c r="H219" s="36">
        <v>296.66666666666663</v>
      </c>
      <c r="I219" s="36">
        <v>299.63333333333333</v>
      </c>
      <c r="J219" s="36">
        <v>301.46666666666664</v>
      </c>
      <c r="K219" s="31">
        <v>297.8</v>
      </c>
      <c r="L219" s="31">
        <v>293</v>
      </c>
      <c r="M219" s="31">
        <v>4.6541499999999996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7004.3</v>
      </c>
      <c r="D220" s="36">
        <v>6988.916666666667</v>
      </c>
      <c r="E220" s="36">
        <v>6900.7333333333336</v>
      </c>
      <c r="F220" s="36">
        <v>6797.166666666667</v>
      </c>
      <c r="G220" s="36">
        <v>6708.9833333333336</v>
      </c>
      <c r="H220" s="36">
        <v>7092.4833333333336</v>
      </c>
      <c r="I220" s="36">
        <v>7180.6666666666661</v>
      </c>
      <c r="J220" s="36">
        <v>7284.2333333333336</v>
      </c>
      <c r="K220" s="31">
        <v>7077.1</v>
      </c>
      <c r="L220" s="31">
        <v>6885.35</v>
      </c>
      <c r="M220" s="31">
        <v>0.36568000000000001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915.55</v>
      </c>
      <c r="D221" s="36">
        <v>909.86666666666667</v>
      </c>
      <c r="E221" s="36">
        <v>897.73333333333335</v>
      </c>
      <c r="F221" s="36">
        <v>879.91666666666663</v>
      </c>
      <c r="G221" s="36">
        <v>867.7833333333333</v>
      </c>
      <c r="H221" s="36">
        <v>927.68333333333339</v>
      </c>
      <c r="I221" s="36">
        <v>939.81666666666683</v>
      </c>
      <c r="J221" s="36">
        <v>957.63333333333344</v>
      </c>
      <c r="K221" s="31">
        <v>922</v>
      </c>
      <c r="L221" s="31">
        <v>892.05</v>
      </c>
      <c r="M221" s="31">
        <v>0.94120000000000004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37840.5</v>
      </c>
      <c r="D222" s="36">
        <v>37750.35</v>
      </c>
      <c r="E222" s="36">
        <v>37391.149999999994</v>
      </c>
      <c r="F222" s="36">
        <v>36941.799999999996</v>
      </c>
      <c r="G222" s="36">
        <v>36582.599999999991</v>
      </c>
      <c r="H222" s="36">
        <v>38199.699999999997</v>
      </c>
      <c r="I222" s="36">
        <v>38558.899999999994</v>
      </c>
      <c r="J222" s="36">
        <v>39008.25</v>
      </c>
      <c r="K222" s="31">
        <v>38109.550000000003</v>
      </c>
      <c r="L222" s="31">
        <v>37301</v>
      </c>
      <c r="M222" s="31">
        <v>5.1679999999999997E-2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186.95</v>
      </c>
      <c r="D223" s="36">
        <v>187.36666666666667</v>
      </c>
      <c r="E223" s="36">
        <v>184.23333333333335</v>
      </c>
      <c r="F223" s="36">
        <v>181.51666666666668</v>
      </c>
      <c r="G223" s="36">
        <v>178.38333333333335</v>
      </c>
      <c r="H223" s="36">
        <v>190.08333333333334</v>
      </c>
      <c r="I223" s="36">
        <v>193.21666666666667</v>
      </c>
      <c r="J223" s="36">
        <v>195.93333333333334</v>
      </c>
      <c r="K223" s="31">
        <v>190.5</v>
      </c>
      <c r="L223" s="31">
        <v>184.65</v>
      </c>
      <c r="M223" s="31">
        <v>101.28325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1083.75</v>
      </c>
      <c r="D224" s="36">
        <v>1085.2666666666667</v>
      </c>
      <c r="E224" s="36">
        <v>1078.0333333333333</v>
      </c>
      <c r="F224" s="36">
        <v>1072.3166666666666</v>
      </c>
      <c r="G224" s="36">
        <v>1065.0833333333333</v>
      </c>
      <c r="H224" s="36">
        <v>1090.9833333333333</v>
      </c>
      <c r="I224" s="36">
        <v>1098.2166666666665</v>
      </c>
      <c r="J224" s="36">
        <v>1103.9333333333334</v>
      </c>
      <c r="K224" s="31">
        <v>1092.5</v>
      </c>
      <c r="L224" s="31">
        <v>1079.55</v>
      </c>
      <c r="M224" s="31">
        <v>269.07245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1662.65</v>
      </c>
      <c r="D225" s="36">
        <v>1661.2</v>
      </c>
      <c r="E225" s="36">
        <v>1652.5</v>
      </c>
      <c r="F225" s="36">
        <v>1642.35</v>
      </c>
      <c r="G225" s="36">
        <v>1633.6499999999999</v>
      </c>
      <c r="H225" s="36">
        <v>1671.3500000000001</v>
      </c>
      <c r="I225" s="36">
        <v>1680.0500000000004</v>
      </c>
      <c r="J225" s="36">
        <v>1690.2000000000003</v>
      </c>
      <c r="K225" s="31">
        <v>1669.9</v>
      </c>
      <c r="L225" s="31">
        <v>1651.05</v>
      </c>
      <c r="M225" s="31">
        <v>2.0928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599.1</v>
      </c>
      <c r="D226" s="36">
        <v>599</v>
      </c>
      <c r="E226" s="36">
        <v>593.1</v>
      </c>
      <c r="F226" s="36">
        <v>587.1</v>
      </c>
      <c r="G226" s="36">
        <v>581.20000000000005</v>
      </c>
      <c r="H226" s="36">
        <v>605</v>
      </c>
      <c r="I226" s="36">
        <v>610.90000000000009</v>
      </c>
      <c r="J226" s="36">
        <v>616.9</v>
      </c>
      <c r="K226" s="31">
        <v>604.9</v>
      </c>
      <c r="L226" s="31">
        <v>593</v>
      </c>
      <c r="M226" s="31">
        <v>14.601929999999999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741.7</v>
      </c>
      <c r="D227" s="36">
        <v>745.9</v>
      </c>
      <c r="E227" s="36">
        <v>730.05</v>
      </c>
      <c r="F227" s="36">
        <v>718.4</v>
      </c>
      <c r="G227" s="36">
        <v>702.55</v>
      </c>
      <c r="H227" s="36">
        <v>757.55</v>
      </c>
      <c r="I227" s="36">
        <v>773.40000000000009</v>
      </c>
      <c r="J227" s="36">
        <v>785.05</v>
      </c>
      <c r="K227" s="31">
        <v>761.75</v>
      </c>
      <c r="L227" s="31">
        <v>734.25</v>
      </c>
      <c r="M227" s="31">
        <v>11.31691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79.400000000000006</v>
      </c>
      <c r="D228" s="36">
        <v>79.966666666666669</v>
      </c>
      <c r="E228" s="36">
        <v>78.433333333333337</v>
      </c>
      <c r="F228" s="36">
        <v>77.466666666666669</v>
      </c>
      <c r="G228" s="36">
        <v>75.933333333333337</v>
      </c>
      <c r="H228" s="36">
        <v>80.933333333333337</v>
      </c>
      <c r="I228" s="36">
        <v>82.466666666666669</v>
      </c>
      <c r="J228" s="36">
        <v>83.433333333333337</v>
      </c>
      <c r="K228" s="31">
        <v>81.5</v>
      </c>
      <c r="L228" s="31">
        <v>79</v>
      </c>
      <c r="M228" s="31">
        <v>112.04197000000001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77.8</v>
      </c>
      <c r="D229" s="36">
        <v>77.95</v>
      </c>
      <c r="E229" s="36">
        <v>77.100000000000009</v>
      </c>
      <c r="F229" s="36">
        <v>76.400000000000006</v>
      </c>
      <c r="G229" s="36">
        <v>75.550000000000011</v>
      </c>
      <c r="H229" s="36">
        <v>78.650000000000006</v>
      </c>
      <c r="I229" s="36">
        <v>79.5</v>
      </c>
      <c r="J229" s="36">
        <v>80.2</v>
      </c>
      <c r="K229" s="31">
        <v>78.8</v>
      </c>
      <c r="L229" s="31">
        <v>77.25</v>
      </c>
      <c r="M229" s="31">
        <v>561.33743000000004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111.25</v>
      </c>
      <c r="D230" s="36">
        <v>111.46666666666665</v>
      </c>
      <c r="E230" s="36">
        <v>110.0333333333333</v>
      </c>
      <c r="F230" s="36">
        <v>108.81666666666665</v>
      </c>
      <c r="G230" s="36">
        <v>107.3833333333333</v>
      </c>
      <c r="H230" s="36">
        <v>112.68333333333331</v>
      </c>
      <c r="I230" s="36">
        <v>114.11666666666667</v>
      </c>
      <c r="J230" s="36">
        <v>115.33333333333331</v>
      </c>
      <c r="K230" s="31">
        <v>112.9</v>
      </c>
      <c r="L230" s="31">
        <v>110.25</v>
      </c>
      <c r="M230" s="31">
        <v>75.933909999999997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351.95</v>
      </c>
      <c r="D231" s="36">
        <v>339.56666666666666</v>
      </c>
      <c r="E231" s="36">
        <v>325.63333333333333</v>
      </c>
      <c r="F231" s="36">
        <v>299.31666666666666</v>
      </c>
      <c r="G231" s="36">
        <v>285.38333333333333</v>
      </c>
      <c r="H231" s="36">
        <v>365.88333333333333</v>
      </c>
      <c r="I231" s="36">
        <v>379.81666666666661</v>
      </c>
      <c r="J231" s="36">
        <v>406.13333333333333</v>
      </c>
      <c r="K231" s="31">
        <v>353.5</v>
      </c>
      <c r="L231" s="31">
        <v>313.25</v>
      </c>
      <c r="M231" s="31">
        <v>81.997020000000006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58.9</v>
      </c>
      <c r="D232" s="36">
        <v>59.083333333333336</v>
      </c>
      <c r="E232" s="36">
        <v>58.216666666666669</v>
      </c>
      <c r="F232" s="36">
        <v>57.533333333333331</v>
      </c>
      <c r="G232" s="36">
        <v>56.666666666666664</v>
      </c>
      <c r="H232" s="36">
        <v>59.766666666666673</v>
      </c>
      <c r="I232" s="36">
        <v>60.633333333333333</v>
      </c>
      <c r="J232" s="36">
        <v>61.316666666666677</v>
      </c>
      <c r="K232" s="31">
        <v>59.95</v>
      </c>
      <c r="L232" s="31">
        <v>58.4</v>
      </c>
      <c r="M232" s="31">
        <v>179.13768999999999</v>
      </c>
      <c r="N232" s="1"/>
      <c r="O232" s="1"/>
    </row>
    <row r="233" spans="1:15" ht="12.75" customHeight="1">
      <c r="A233" s="33">
        <v>223</v>
      </c>
      <c r="B233" s="53" t="s">
        <v>815</v>
      </c>
      <c r="C233" s="31">
        <v>222.5</v>
      </c>
      <c r="D233" s="36">
        <v>224</v>
      </c>
      <c r="E233" s="36">
        <v>219.55</v>
      </c>
      <c r="F233" s="36">
        <v>216.60000000000002</v>
      </c>
      <c r="G233" s="36">
        <v>212.15000000000003</v>
      </c>
      <c r="H233" s="36">
        <v>226.95</v>
      </c>
      <c r="I233" s="36">
        <v>231.39999999999998</v>
      </c>
      <c r="J233" s="36">
        <v>234.34999999999997</v>
      </c>
      <c r="K233" s="31">
        <v>228.45</v>
      </c>
      <c r="L233" s="31">
        <v>221.05</v>
      </c>
      <c r="M233" s="31">
        <v>78.843850000000003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428</v>
      </c>
      <c r="D234" s="36">
        <v>427.7833333333333</v>
      </c>
      <c r="E234" s="36">
        <v>426.66666666666663</v>
      </c>
      <c r="F234" s="36">
        <v>425.33333333333331</v>
      </c>
      <c r="G234" s="36">
        <v>424.21666666666664</v>
      </c>
      <c r="H234" s="36">
        <v>429.11666666666662</v>
      </c>
      <c r="I234" s="36">
        <v>430.23333333333329</v>
      </c>
      <c r="J234" s="36">
        <v>431.56666666666661</v>
      </c>
      <c r="K234" s="31">
        <v>428.9</v>
      </c>
      <c r="L234" s="31">
        <v>426.45</v>
      </c>
      <c r="M234" s="31">
        <v>122.27545000000001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253.85</v>
      </c>
      <c r="D235" s="36">
        <v>255.15</v>
      </c>
      <c r="E235" s="36">
        <v>250.3</v>
      </c>
      <c r="F235" s="36">
        <v>246.75</v>
      </c>
      <c r="G235" s="36">
        <v>241.9</v>
      </c>
      <c r="H235" s="36">
        <v>258.70000000000005</v>
      </c>
      <c r="I235" s="36">
        <v>263.54999999999995</v>
      </c>
      <c r="J235" s="36">
        <v>267.10000000000002</v>
      </c>
      <c r="K235" s="31">
        <v>260</v>
      </c>
      <c r="L235" s="31">
        <v>251.6</v>
      </c>
      <c r="M235" s="31">
        <v>18.083369999999999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212.4</v>
      </c>
      <c r="D236" s="36">
        <v>212.81666666666669</v>
      </c>
      <c r="E236" s="36">
        <v>209.18333333333339</v>
      </c>
      <c r="F236" s="36">
        <v>205.9666666666667</v>
      </c>
      <c r="G236" s="36">
        <v>202.3333333333334</v>
      </c>
      <c r="H236" s="36">
        <v>216.03333333333339</v>
      </c>
      <c r="I236" s="36">
        <v>219.66666666666666</v>
      </c>
      <c r="J236" s="36">
        <v>222.88333333333338</v>
      </c>
      <c r="K236" s="31">
        <v>216.45</v>
      </c>
      <c r="L236" s="31">
        <v>209.6</v>
      </c>
      <c r="M236" s="31">
        <v>40.869840000000003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162.80000000000001</v>
      </c>
      <c r="D237" s="36">
        <v>163.96666666666667</v>
      </c>
      <c r="E237" s="36">
        <v>160.93333333333334</v>
      </c>
      <c r="F237" s="36">
        <v>159.06666666666666</v>
      </c>
      <c r="G237" s="36">
        <v>156.03333333333333</v>
      </c>
      <c r="H237" s="36">
        <v>165.83333333333334</v>
      </c>
      <c r="I237" s="36">
        <v>168.8666666666667</v>
      </c>
      <c r="J237" s="36">
        <v>170.73333333333335</v>
      </c>
      <c r="K237" s="31">
        <v>167</v>
      </c>
      <c r="L237" s="31">
        <v>162.1</v>
      </c>
      <c r="M237" s="31">
        <v>162.21987999999999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2683.65</v>
      </c>
      <c r="D238" s="36">
        <v>2695.5666666666666</v>
      </c>
      <c r="E238" s="36">
        <v>2661.1333333333332</v>
      </c>
      <c r="F238" s="36">
        <v>2638.6166666666668</v>
      </c>
      <c r="G238" s="36">
        <v>2604.1833333333334</v>
      </c>
      <c r="H238" s="36">
        <v>2718.083333333333</v>
      </c>
      <c r="I238" s="36">
        <v>2752.5166666666664</v>
      </c>
      <c r="J238" s="36">
        <v>2775.0333333333328</v>
      </c>
      <c r="K238" s="31">
        <v>2730</v>
      </c>
      <c r="L238" s="31">
        <v>2673.05</v>
      </c>
      <c r="M238" s="31">
        <v>1.48532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499.8</v>
      </c>
      <c r="D239" s="36">
        <v>505.84999999999997</v>
      </c>
      <c r="E239" s="36">
        <v>491.19999999999993</v>
      </c>
      <c r="F239" s="36">
        <v>482.59999999999997</v>
      </c>
      <c r="G239" s="36">
        <v>467.94999999999993</v>
      </c>
      <c r="H239" s="36">
        <v>514.44999999999993</v>
      </c>
      <c r="I239" s="36">
        <v>529.09999999999991</v>
      </c>
      <c r="J239" s="36">
        <v>537.69999999999993</v>
      </c>
      <c r="K239" s="31">
        <v>520.5</v>
      </c>
      <c r="L239" s="31">
        <v>497.25</v>
      </c>
      <c r="M239" s="31">
        <v>24.637309999999999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133.55000000000001</v>
      </c>
      <c r="D240" s="36">
        <v>134.1</v>
      </c>
      <c r="E240" s="36">
        <v>132.6</v>
      </c>
      <c r="F240" s="36">
        <v>131.65</v>
      </c>
      <c r="G240" s="36">
        <v>130.15</v>
      </c>
      <c r="H240" s="36">
        <v>135.04999999999998</v>
      </c>
      <c r="I240" s="36">
        <v>136.54999999999998</v>
      </c>
      <c r="J240" s="36">
        <v>137.49999999999997</v>
      </c>
      <c r="K240" s="31">
        <v>135.6</v>
      </c>
      <c r="L240" s="31">
        <v>133.15</v>
      </c>
      <c r="M240" s="31">
        <v>88.843680000000006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585.85</v>
      </c>
      <c r="D241" s="36">
        <v>582.65</v>
      </c>
      <c r="E241" s="36">
        <v>572.29999999999995</v>
      </c>
      <c r="F241" s="36">
        <v>558.75</v>
      </c>
      <c r="G241" s="36">
        <v>548.4</v>
      </c>
      <c r="H241" s="36">
        <v>596.19999999999993</v>
      </c>
      <c r="I241" s="36">
        <v>606.55000000000007</v>
      </c>
      <c r="J241" s="36">
        <v>620.09999999999991</v>
      </c>
      <c r="K241" s="31">
        <v>593</v>
      </c>
      <c r="L241" s="31">
        <v>569.1</v>
      </c>
      <c r="M241" s="31">
        <v>66.719769999999997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166.2</v>
      </c>
      <c r="D242" s="36">
        <v>167.66666666666666</v>
      </c>
      <c r="E242" s="36">
        <v>163.88333333333333</v>
      </c>
      <c r="F242" s="36">
        <v>161.56666666666666</v>
      </c>
      <c r="G242" s="36">
        <v>157.78333333333333</v>
      </c>
      <c r="H242" s="36">
        <v>169.98333333333332</v>
      </c>
      <c r="I242" s="36">
        <v>173.76666666666668</v>
      </c>
      <c r="J242" s="36">
        <v>176.08333333333331</v>
      </c>
      <c r="K242" s="31">
        <v>171.45</v>
      </c>
      <c r="L242" s="31">
        <v>165.35</v>
      </c>
      <c r="M242" s="31">
        <v>314.66480000000001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56.9</v>
      </c>
      <c r="D243" s="36">
        <v>57.54999999999999</v>
      </c>
      <c r="E243" s="36">
        <v>55.899999999999977</v>
      </c>
      <c r="F243" s="36">
        <v>54.899999999999984</v>
      </c>
      <c r="G243" s="36">
        <v>53.249999999999972</v>
      </c>
      <c r="H243" s="36">
        <v>58.549999999999983</v>
      </c>
      <c r="I243" s="36">
        <v>60.2</v>
      </c>
      <c r="J243" s="36">
        <v>61.199999999999989</v>
      </c>
      <c r="K243" s="31">
        <v>59.2</v>
      </c>
      <c r="L243" s="31">
        <v>56.55</v>
      </c>
      <c r="M243" s="31">
        <v>126.0271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929.95</v>
      </c>
      <c r="D244" s="36">
        <v>932.18333333333339</v>
      </c>
      <c r="E244" s="36">
        <v>924.16666666666674</v>
      </c>
      <c r="F244" s="36">
        <v>918.38333333333333</v>
      </c>
      <c r="G244" s="36">
        <v>910.36666666666667</v>
      </c>
      <c r="H244" s="36">
        <v>937.96666666666681</v>
      </c>
      <c r="I244" s="36">
        <v>945.98333333333346</v>
      </c>
      <c r="J244" s="36">
        <v>951.76666666666688</v>
      </c>
      <c r="K244" s="31">
        <v>940.2</v>
      </c>
      <c r="L244" s="31">
        <v>926.4</v>
      </c>
      <c r="M244" s="31">
        <v>15.112830000000001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142.85</v>
      </c>
      <c r="D245" s="36">
        <v>145.13333333333333</v>
      </c>
      <c r="E245" s="36">
        <v>139.31666666666666</v>
      </c>
      <c r="F245" s="36">
        <v>135.78333333333333</v>
      </c>
      <c r="G245" s="36">
        <v>129.96666666666667</v>
      </c>
      <c r="H245" s="36">
        <v>148.66666666666666</v>
      </c>
      <c r="I245" s="36">
        <v>154.48333333333332</v>
      </c>
      <c r="J245" s="36">
        <v>158.01666666666665</v>
      </c>
      <c r="K245" s="31">
        <v>150.94999999999999</v>
      </c>
      <c r="L245" s="31">
        <v>141.6</v>
      </c>
      <c r="M245" s="31">
        <v>899.10843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1273</v>
      </c>
      <c r="D246" s="36">
        <v>1280.6499999999999</v>
      </c>
      <c r="E246" s="36">
        <v>1257.3499999999997</v>
      </c>
      <c r="F246" s="36">
        <v>1241.6999999999998</v>
      </c>
      <c r="G246" s="36">
        <v>1218.3999999999996</v>
      </c>
      <c r="H246" s="36">
        <v>1296.2999999999997</v>
      </c>
      <c r="I246" s="36">
        <v>1319.6</v>
      </c>
      <c r="J246" s="36">
        <v>1335.2499999999998</v>
      </c>
      <c r="K246" s="31">
        <v>1303.95</v>
      </c>
      <c r="L246" s="31">
        <v>1265</v>
      </c>
      <c r="M246" s="31">
        <v>0.67110999999999998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425.45</v>
      </c>
      <c r="D247" s="36">
        <v>424.39999999999992</v>
      </c>
      <c r="E247" s="36">
        <v>420.44999999999982</v>
      </c>
      <c r="F247" s="36">
        <v>415.44999999999987</v>
      </c>
      <c r="G247" s="36">
        <v>411.49999999999977</v>
      </c>
      <c r="H247" s="36">
        <v>429.39999999999986</v>
      </c>
      <c r="I247" s="36">
        <v>433.35</v>
      </c>
      <c r="J247" s="36">
        <v>438.34999999999991</v>
      </c>
      <c r="K247" s="31">
        <v>428.35</v>
      </c>
      <c r="L247" s="31">
        <v>419.4</v>
      </c>
      <c r="M247" s="31">
        <v>22.037320000000001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283.60000000000002</v>
      </c>
      <c r="D248" s="36">
        <v>283.23333333333335</v>
      </c>
      <c r="E248" s="36">
        <v>279.7166666666667</v>
      </c>
      <c r="F248" s="36">
        <v>275.83333333333337</v>
      </c>
      <c r="G248" s="36">
        <v>272.31666666666672</v>
      </c>
      <c r="H248" s="36">
        <v>287.11666666666667</v>
      </c>
      <c r="I248" s="36">
        <v>290.63333333333333</v>
      </c>
      <c r="J248" s="36">
        <v>294.51666666666665</v>
      </c>
      <c r="K248" s="31">
        <v>286.75</v>
      </c>
      <c r="L248" s="31">
        <v>279.35000000000002</v>
      </c>
      <c r="M248" s="31">
        <v>159.03523000000001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1533.55</v>
      </c>
      <c r="D249" s="36">
        <v>1530.3166666666666</v>
      </c>
      <c r="E249" s="36">
        <v>1517.6833333333332</v>
      </c>
      <c r="F249" s="36">
        <v>1501.8166666666666</v>
      </c>
      <c r="G249" s="36">
        <v>1489.1833333333332</v>
      </c>
      <c r="H249" s="36">
        <v>1546.1833333333332</v>
      </c>
      <c r="I249" s="36">
        <v>1558.8166666666664</v>
      </c>
      <c r="J249" s="36">
        <v>1574.6833333333332</v>
      </c>
      <c r="K249" s="31">
        <v>1542.95</v>
      </c>
      <c r="L249" s="31">
        <v>1514.45</v>
      </c>
      <c r="M249" s="31">
        <v>84.087019999999995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34.799999999999997</v>
      </c>
      <c r="D250" s="36">
        <v>35</v>
      </c>
      <c r="E250" s="36">
        <v>34.4</v>
      </c>
      <c r="F250" s="36">
        <v>34</v>
      </c>
      <c r="G250" s="36">
        <v>33.4</v>
      </c>
      <c r="H250" s="36">
        <v>35.4</v>
      </c>
      <c r="I250" s="36">
        <v>35.999999999999993</v>
      </c>
      <c r="J250" s="36">
        <v>36.4</v>
      </c>
      <c r="K250" s="31">
        <v>35.6</v>
      </c>
      <c r="L250" s="31">
        <v>34.6</v>
      </c>
      <c r="M250" s="31">
        <v>596.91106000000002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5475.55</v>
      </c>
      <c r="D251" s="36">
        <v>5408.3666666666668</v>
      </c>
      <c r="E251" s="36">
        <v>5272.4333333333334</v>
      </c>
      <c r="F251" s="36">
        <v>5069.3166666666666</v>
      </c>
      <c r="G251" s="36">
        <v>4933.3833333333332</v>
      </c>
      <c r="H251" s="36">
        <v>5611.4833333333336</v>
      </c>
      <c r="I251" s="36">
        <v>5747.4166666666679</v>
      </c>
      <c r="J251" s="36">
        <v>5950.5333333333338</v>
      </c>
      <c r="K251" s="31">
        <v>5544.3</v>
      </c>
      <c r="L251" s="31">
        <v>5205.25</v>
      </c>
      <c r="M251" s="31">
        <v>7.5855399999999999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1483.85</v>
      </c>
      <c r="D252" s="36">
        <v>1488.1333333333332</v>
      </c>
      <c r="E252" s="36">
        <v>1477.2666666666664</v>
      </c>
      <c r="F252" s="36">
        <v>1470.6833333333332</v>
      </c>
      <c r="G252" s="36">
        <v>1459.8166666666664</v>
      </c>
      <c r="H252" s="36">
        <v>1494.7166666666665</v>
      </c>
      <c r="I252" s="36">
        <v>1505.5833333333333</v>
      </c>
      <c r="J252" s="36">
        <v>1512.1666666666665</v>
      </c>
      <c r="K252" s="31">
        <v>1499</v>
      </c>
      <c r="L252" s="31">
        <v>1481.55</v>
      </c>
      <c r="M252" s="31">
        <v>68.574020000000004</v>
      </c>
      <c r="N252" s="1"/>
      <c r="O252" s="1"/>
    </row>
    <row r="253" spans="1:15" ht="12.75" customHeight="1">
      <c r="A253" s="33">
        <v>243</v>
      </c>
      <c r="B253" s="53" t="s">
        <v>835</v>
      </c>
      <c r="C253" s="31">
        <v>3587.6</v>
      </c>
      <c r="D253" s="36">
        <v>3623.6833333333329</v>
      </c>
      <c r="E253" s="36">
        <v>3514.9166666666661</v>
      </c>
      <c r="F253" s="36">
        <v>3442.2333333333331</v>
      </c>
      <c r="G253" s="36">
        <v>3333.4666666666662</v>
      </c>
      <c r="H253" s="36">
        <v>3696.3666666666659</v>
      </c>
      <c r="I253" s="36">
        <v>3805.1333333333332</v>
      </c>
      <c r="J253" s="36">
        <v>3877.8166666666657</v>
      </c>
      <c r="K253" s="31">
        <v>3732.45</v>
      </c>
      <c r="L253" s="31">
        <v>3551</v>
      </c>
      <c r="M253" s="31">
        <v>0.40494000000000002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1127.75</v>
      </c>
      <c r="D254" s="36">
        <v>1116.3333333333333</v>
      </c>
      <c r="E254" s="36">
        <v>1094.6666666666665</v>
      </c>
      <c r="F254" s="36">
        <v>1061.5833333333333</v>
      </c>
      <c r="G254" s="36">
        <v>1039.9166666666665</v>
      </c>
      <c r="H254" s="36">
        <v>1149.4166666666665</v>
      </c>
      <c r="I254" s="36">
        <v>1171.083333333333</v>
      </c>
      <c r="J254" s="36">
        <v>1204.1666666666665</v>
      </c>
      <c r="K254" s="31">
        <v>1138</v>
      </c>
      <c r="L254" s="31">
        <v>1083.25</v>
      </c>
      <c r="M254" s="31">
        <v>6.52121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3546.65</v>
      </c>
      <c r="D255" s="36">
        <v>3526.6000000000004</v>
      </c>
      <c r="E255" s="36">
        <v>3491.6500000000005</v>
      </c>
      <c r="F255" s="36">
        <v>3436.65</v>
      </c>
      <c r="G255" s="36">
        <v>3401.7000000000003</v>
      </c>
      <c r="H255" s="36">
        <v>3581.6000000000008</v>
      </c>
      <c r="I255" s="36">
        <v>3616.5500000000006</v>
      </c>
      <c r="J255" s="36">
        <v>3671.5500000000011</v>
      </c>
      <c r="K255" s="31">
        <v>3561.55</v>
      </c>
      <c r="L255" s="31">
        <v>3471.6</v>
      </c>
      <c r="M255" s="31">
        <v>12.467560000000001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1205.3</v>
      </c>
      <c r="D256" s="36">
        <v>1203.75</v>
      </c>
      <c r="E256" s="36">
        <v>1186.55</v>
      </c>
      <c r="F256" s="36">
        <v>1167.8</v>
      </c>
      <c r="G256" s="36">
        <v>1150.5999999999999</v>
      </c>
      <c r="H256" s="36">
        <v>1222.5</v>
      </c>
      <c r="I256" s="36">
        <v>1239.6999999999998</v>
      </c>
      <c r="J256" s="36">
        <v>1258.45</v>
      </c>
      <c r="K256" s="31">
        <v>1220.95</v>
      </c>
      <c r="L256" s="31">
        <v>1185</v>
      </c>
      <c r="M256" s="31">
        <v>3.8367200000000001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1642.9</v>
      </c>
      <c r="D257" s="36">
        <v>1637.9666666666665</v>
      </c>
      <c r="E257" s="36">
        <v>1615.9333333333329</v>
      </c>
      <c r="F257" s="36">
        <v>1588.9666666666665</v>
      </c>
      <c r="G257" s="36">
        <v>1566.9333333333329</v>
      </c>
      <c r="H257" s="36">
        <v>1664.9333333333329</v>
      </c>
      <c r="I257" s="36">
        <v>1686.9666666666662</v>
      </c>
      <c r="J257" s="36">
        <v>1713.9333333333329</v>
      </c>
      <c r="K257" s="31">
        <v>1660</v>
      </c>
      <c r="L257" s="31">
        <v>1611</v>
      </c>
      <c r="M257" s="31">
        <v>2.39628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4054.3</v>
      </c>
      <c r="D258" s="36">
        <v>4068.8333333333335</v>
      </c>
      <c r="E258" s="36">
        <v>4028.3166666666666</v>
      </c>
      <c r="F258" s="36">
        <v>4002.333333333333</v>
      </c>
      <c r="G258" s="36">
        <v>3961.8166666666662</v>
      </c>
      <c r="H258" s="36">
        <v>4094.8166666666671</v>
      </c>
      <c r="I258" s="36">
        <v>4135.3333333333339</v>
      </c>
      <c r="J258" s="36">
        <v>4161.3166666666675</v>
      </c>
      <c r="K258" s="31">
        <v>4109.3500000000004</v>
      </c>
      <c r="L258" s="31">
        <v>4042.85</v>
      </c>
      <c r="M258" s="31">
        <v>1.0151300000000001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1770.6</v>
      </c>
      <c r="D259" s="36">
        <v>1796.25</v>
      </c>
      <c r="E259" s="36">
        <v>1734.35</v>
      </c>
      <c r="F259" s="36">
        <v>1698.1</v>
      </c>
      <c r="G259" s="36">
        <v>1636.1999999999998</v>
      </c>
      <c r="H259" s="36">
        <v>1832.5</v>
      </c>
      <c r="I259" s="36">
        <v>1894.4</v>
      </c>
      <c r="J259" s="36">
        <v>1930.65</v>
      </c>
      <c r="K259" s="31">
        <v>1858.15</v>
      </c>
      <c r="L259" s="31">
        <v>1760</v>
      </c>
      <c r="M259" s="31">
        <v>5.5887500000000001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867.5</v>
      </c>
      <c r="D260" s="36">
        <v>863.2166666666667</v>
      </c>
      <c r="E260" s="36">
        <v>855.48333333333335</v>
      </c>
      <c r="F260" s="36">
        <v>843.4666666666667</v>
      </c>
      <c r="G260" s="36">
        <v>835.73333333333335</v>
      </c>
      <c r="H260" s="36">
        <v>875.23333333333335</v>
      </c>
      <c r="I260" s="36">
        <v>882.9666666666667</v>
      </c>
      <c r="J260" s="36">
        <v>894.98333333333335</v>
      </c>
      <c r="K260" s="31">
        <v>870.95</v>
      </c>
      <c r="L260" s="31">
        <v>851.2</v>
      </c>
      <c r="M260" s="31">
        <v>1.4167000000000001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320.35000000000002</v>
      </c>
      <c r="D261" s="36">
        <v>321.96666666666664</v>
      </c>
      <c r="E261" s="36">
        <v>317.48333333333329</v>
      </c>
      <c r="F261" s="36">
        <v>314.61666666666667</v>
      </c>
      <c r="G261" s="36">
        <v>310.13333333333333</v>
      </c>
      <c r="H261" s="36">
        <v>324.83333333333326</v>
      </c>
      <c r="I261" s="36">
        <v>329.31666666666661</v>
      </c>
      <c r="J261" s="36">
        <v>332.18333333333322</v>
      </c>
      <c r="K261" s="31">
        <v>326.45</v>
      </c>
      <c r="L261" s="31">
        <v>319.10000000000002</v>
      </c>
      <c r="M261" s="31">
        <v>15.18562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78.599999999999994</v>
      </c>
      <c r="D262" s="36">
        <v>76.649999999999991</v>
      </c>
      <c r="E262" s="36">
        <v>73.449999999999989</v>
      </c>
      <c r="F262" s="36">
        <v>68.3</v>
      </c>
      <c r="G262" s="36">
        <v>65.099999999999994</v>
      </c>
      <c r="H262" s="36">
        <v>81.799999999999983</v>
      </c>
      <c r="I262" s="36">
        <v>85</v>
      </c>
      <c r="J262" s="36">
        <v>90.149999999999977</v>
      </c>
      <c r="K262" s="31">
        <v>79.849999999999994</v>
      </c>
      <c r="L262" s="31">
        <v>71.5</v>
      </c>
      <c r="M262" s="31">
        <v>248.20588000000001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516.65</v>
      </c>
      <c r="D263" s="36">
        <v>518.98333333333335</v>
      </c>
      <c r="E263" s="36">
        <v>510.9666666666667</v>
      </c>
      <c r="F263" s="36">
        <v>505.2833333333333</v>
      </c>
      <c r="G263" s="36">
        <v>497.26666666666665</v>
      </c>
      <c r="H263" s="36">
        <v>524.66666666666674</v>
      </c>
      <c r="I263" s="36">
        <v>532.68333333333339</v>
      </c>
      <c r="J263" s="36">
        <v>538.36666666666679</v>
      </c>
      <c r="K263" s="31">
        <v>527</v>
      </c>
      <c r="L263" s="31">
        <v>513.29999999999995</v>
      </c>
      <c r="M263" s="31">
        <v>31.697990000000001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818.05</v>
      </c>
      <c r="D264" s="36">
        <v>821.94999999999993</v>
      </c>
      <c r="E264" s="36">
        <v>811.49999999999989</v>
      </c>
      <c r="F264" s="36">
        <v>804.94999999999993</v>
      </c>
      <c r="G264" s="36">
        <v>794.49999999999989</v>
      </c>
      <c r="H264" s="36">
        <v>828.49999999999989</v>
      </c>
      <c r="I264" s="36">
        <v>838.94999999999993</v>
      </c>
      <c r="J264" s="36">
        <v>845.49999999999989</v>
      </c>
      <c r="K264" s="31">
        <v>832.4</v>
      </c>
      <c r="L264" s="31">
        <v>815.4</v>
      </c>
      <c r="M264" s="31">
        <v>18.84038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132.80000000000001</v>
      </c>
      <c r="D265" s="36">
        <v>131.71666666666667</v>
      </c>
      <c r="E265" s="36">
        <v>127.83333333333334</v>
      </c>
      <c r="F265" s="36">
        <v>122.86666666666667</v>
      </c>
      <c r="G265" s="36">
        <v>118.98333333333335</v>
      </c>
      <c r="H265" s="36">
        <v>136.68333333333334</v>
      </c>
      <c r="I265" s="36">
        <v>140.56666666666666</v>
      </c>
      <c r="J265" s="36">
        <v>145.53333333333333</v>
      </c>
      <c r="K265" s="31">
        <v>135.6</v>
      </c>
      <c r="L265" s="31">
        <v>126.75</v>
      </c>
      <c r="M265" s="31">
        <v>254.9813</v>
      </c>
      <c r="N265" s="1"/>
      <c r="O265" s="1"/>
    </row>
    <row r="266" spans="1:15" ht="12.75" customHeight="1">
      <c r="A266" s="33">
        <v>256</v>
      </c>
      <c r="B266" s="53" t="s">
        <v>885</v>
      </c>
      <c r="C266" s="31">
        <v>423.65</v>
      </c>
      <c r="D266" s="36">
        <v>428.5333333333333</v>
      </c>
      <c r="E266" s="36">
        <v>415.11666666666662</v>
      </c>
      <c r="F266" s="36">
        <v>406.58333333333331</v>
      </c>
      <c r="G266" s="36">
        <v>393.16666666666663</v>
      </c>
      <c r="H266" s="36">
        <v>437.06666666666661</v>
      </c>
      <c r="I266" s="36">
        <v>450.48333333333335</v>
      </c>
      <c r="J266" s="36">
        <v>459.01666666666659</v>
      </c>
      <c r="K266" s="31">
        <v>441.95</v>
      </c>
      <c r="L266" s="31">
        <v>420</v>
      </c>
      <c r="M266" s="31">
        <v>8.1506299999999996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702.85</v>
      </c>
      <c r="D267" s="36">
        <v>705.86666666666667</v>
      </c>
      <c r="E267" s="36">
        <v>695.98333333333335</v>
      </c>
      <c r="F267" s="36">
        <v>689.11666666666667</v>
      </c>
      <c r="G267" s="36">
        <v>679.23333333333335</v>
      </c>
      <c r="H267" s="36">
        <v>712.73333333333335</v>
      </c>
      <c r="I267" s="36">
        <v>722.61666666666679</v>
      </c>
      <c r="J267" s="36">
        <v>729.48333333333335</v>
      </c>
      <c r="K267" s="31">
        <v>715.75</v>
      </c>
      <c r="L267" s="31">
        <v>699</v>
      </c>
      <c r="M267" s="31">
        <v>9.9643200000000007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833.1</v>
      </c>
      <c r="D268" s="36">
        <v>834.65</v>
      </c>
      <c r="E268" s="36">
        <v>825.4</v>
      </c>
      <c r="F268" s="36">
        <v>817.7</v>
      </c>
      <c r="G268" s="36">
        <v>808.45</v>
      </c>
      <c r="H268" s="36">
        <v>842.34999999999991</v>
      </c>
      <c r="I268" s="36">
        <v>851.59999999999991</v>
      </c>
      <c r="J268" s="36">
        <v>859.29999999999984</v>
      </c>
      <c r="K268" s="31">
        <v>843.9</v>
      </c>
      <c r="L268" s="31">
        <v>826.95</v>
      </c>
      <c r="M268" s="31">
        <v>14.67887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454.85</v>
      </c>
      <c r="D269" s="36">
        <v>459.26666666666671</v>
      </c>
      <c r="E269" s="36">
        <v>449.73333333333341</v>
      </c>
      <c r="F269" s="36">
        <v>444.61666666666667</v>
      </c>
      <c r="G269" s="36">
        <v>435.08333333333337</v>
      </c>
      <c r="H269" s="36">
        <v>464.38333333333344</v>
      </c>
      <c r="I269" s="36">
        <v>473.91666666666674</v>
      </c>
      <c r="J269" s="36">
        <v>479.03333333333347</v>
      </c>
      <c r="K269" s="31">
        <v>468.8</v>
      </c>
      <c r="L269" s="31">
        <v>454.15</v>
      </c>
      <c r="M269" s="31">
        <v>19.628270000000001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449.6</v>
      </c>
      <c r="D270" s="36">
        <v>450.38333333333338</v>
      </c>
      <c r="E270" s="36">
        <v>444.21666666666675</v>
      </c>
      <c r="F270" s="36">
        <v>438.83333333333337</v>
      </c>
      <c r="G270" s="36">
        <v>432.66666666666674</v>
      </c>
      <c r="H270" s="36">
        <v>455.76666666666677</v>
      </c>
      <c r="I270" s="36">
        <v>461.93333333333339</v>
      </c>
      <c r="J270" s="36">
        <v>467.31666666666678</v>
      </c>
      <c r="K270" s="31">
        <v>456.55</v>
      </c>
      <c r="L270" s="31">
        <v>445</v>
      </c>
      <c r="M270" s="31">
        <v>3.4347400000000001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572.15</v>
      </c>
      <c r="D271" s="36">
        <v>576.2166666666667</v>
      </c>
      <c r="E271" s="36">
        <v>562.83333333333337</v>
      </c>
      <c r="F271" s="36">
        <v>553.51666666666665</v>
      </c>
      <c r="G271" s="36">
        <v>540.13333333333333</v>
      </c>
      <c r="H271" s="36">
        <v>585.53333333333342</v>
      </c>
      <c r="I271" s="36">
        <v>598.91666666666663</v>
      </c>
      <c r="J271" s="36">
        <v>608.23333333333346</v>
      </c>
      <c r="K271" s="31">
        <v>589.6</v>
      </c>
      <c r="L271" s="31">
        <v>566.9</v>
      </c>
      <c r="M271" s="31">
        <v>3.6097299999999999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800.9</v>
      </c>
      <c r="D272" s="36">
        <v>797.86666666666679</v>
      </c>
      <c r="E272" s="36">
        <v>780.73333333333358</v>
      </c>
      <c r="F272" s="36">
        <v>760.56666666666683</v>
      </c>
      <c r="G272" s="36">
        <v>743.43333333333362</v>
      </c>
      <c r="H272" s="36">
        <v>818.03333333333353</v>
      </c>
      <c r="I272" s="36">
        <v>835.16666666666674</v>
      </c>
      <c r="J272" s="36">
        <v>855.33333333333348</v>
      </c>
      <c r="K272" s="31">
        <v>815</v>
      </c>
      <c r="L272" s="31">
        <v>777.7</v>
      </c>
      <c r="M272" s="31">
        <v>3.21454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446.3</v>
      </c>
      <c r="D273" s="36">
        <v>440.2833333333333</v>
      </c>
      <c r="E273" s="36">
        <v>431.56666666666661</v>
      </c>
      <c r="F273" s="36">
        <v>416.83333333333331</v>
      </c>
      <c r="G273" s="36">
        <v>408.11666666666662</v>
      </c>
      <c r="H273" s="36">
        <v>455.01666666666659</v>
      </c>
      <c r="I273" s="36">
        <v>463.73333333333329</v>
      </c>
      <c r="J273" s="36">
        <v>478.46666666666658</v>
      </c>
      <c r="K273" s="31">
        <v>449</v>
      </c>
      <c r="L273" s="31">
        <v>425.55</v>
      </c>
      <c r="M273" s="31">
        <v>8.7043099999999995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834</v>
      </c>
      <c r="D274" s="36">
        <v>836.36666666666667</v>
      </c>
      <c r="E274" s="36">
        <v>824.98333333333335</v>
      </c>
      <c r="F274" s="36">
        <v>815.9666666666667</v>
      </c>
      <c r="G274" s="36">
        <v>804.58333333333337</v>
      </c>
      <c r="H274" s="36">
        <v>845.38333333333333</v>
      </c>
      <c r="I274" s="36">
        <v>856.76666666666677</v>
      </c>
      <c r="J274" s="36">
        <v>865.7833333333333</v>
      </c>
      <c r="K274" s="31">
        <v>847.75</v>
      </c>
      <c r="L274" s="31">
        <v>827.35</v>
      </c>
      <c r="M274" s="31">
        <v>4.6377600000000001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3476.3</v>
      </c>
      <c r="D275" s="36">
        <v>3502.25</v>
      </c>
      <c r="E275" s="36">
        <v>3411.5</v>
      </c>
      <c r="F275" s="36">
        <v>3346.7</v>
      </c>
      <c r="G275" s="36">
        <v>3255.95</v>
      </c>
      <c r="H275" s="36">
        <v>3567.05</v>
      </c>
      <c r="I275" s="36">
        <v>3657.8</v>
      </c>
      <c r="J275" s="36">
        <v>3722.6000000000004</v>
      </c>
      <c r="K275" s="31">
        <v>3593</v>
      </c>
      <c r="L275" s="31">
        <v>3437.45</v>
      </c>
      <c r="M275" s="31">
        <v>5.6623900000000003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247.6</v>
      </c>
      <c r="D276" s="36">
        <v>249.73333333333335</v>
      </c>
      <c r="E276" s="36">
        <v>243.4666666666667</v>
      </c>
      <c r="F276" s="36">
        <v>239.33333333333334</v>
      </c>
      <c r="G276" s="36">
        <v>233.06666666666669</v>
      </c>
      <c r="H276" s="36">
        <v>253.8666666666667</v>
      </c>
      <c r="I276" s="36">
        <v>260.13333333333333</v>
      </c>
      <c r="J276" s="36">
        <v>264.26666666666671</v>
      </c>
      <c r="K276" s="31">
        <v>256</v>
      </c>
      <c r="L276" s="31">
        <v>245.6</v>
      </c>
      <c r="M276" s="31">
        <v>5.1430199999999999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1482</v>
      </c>
      <c r="D277" s="36">
        <v>1468.0166666666667</v>
      </c>
      <c r="E277" s="36">
        <v>1442.0333333333333</v>
      </c>
      <c r="F277" s="36">
        <v>1402.0666666666666</v>
      </c>
      <c r="G277" s="36">
        <v>1376.0833333333333</v>
      </c>
      <c r="H277" s="36">
        <v>1507.9833333333333</v>
      </c>
      <c r="I277" s="36">
        <v>1533.9666666666665</v>
      </c>
      <c r="J277" s="36">
        <v>1573.9333333333334</v>
      </c>
      <c r="K277" s="31">
        <v>1494</v>
      </c>
      <c r="L277" s="31">
        <v>1428.05</v>
      </c>
      <c r="M277" s="31">
        <v>19.86064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282.25</v>
      </c>
      <c r="D278" s="36">
        <v>283.41666666666669</v>
      </c>
      <c r="E278" s="36">
        <v>279.83333333333337</v>
      </c>
      <c r="F278" s="36">
        <v>277.41666666666669</v>
      </c>
      <c r="G278" s="36">
        <v>273.83333333333337</v>
      </c>
      <c r="H278" s="36">
        <v>285.83333333333337</v>
      </c>
      <c r="I278" s="36">
        <v>289.41666666666674</v>
      </c>
      <c r="J278" s="36">
        <v>291.83333333333337</v>
      </c>
      <c r="K278" s="31">
        <v>287</v>
      </c>
      <c r="L278" s="31">
        <v>281</v>
      </c>
      <c r="M278" s="31">
        <v>5.4781300000000002</v>
      </c>
      <c r="N278" s="1"/>
      <c r="O278" s="1"/>
    </row>
    <row r="279" spans="1:15" ht="12.75" customHeight="1">
      <c r="A279" s="33">
        <v>269</v>
      </c>
      <c r="B279" s="53" t="s">
        <v>837</v>
      </c>
      <c r="C279" s="31">
        <v>3776.85</v>
      </c>
      <c r="D279" s="36">
        <v>3756.1666666666665</v>
      </c>
      <c r="E279" s="36">
        <v>3703.9333333333329</v>
      </c>
      <c r="F279" s="36">
        <v>3631.0166666666664</v>
      </c>
      <c r="G279" s="36">
        <v>3578.7833333333328</v>
      </c>
      <c r="H279" s="36">
        <v>3829.083333333333</v>
      </c>
      <c r="I279" s="36">
        <v>3881.3166666666666</v>
      </c>
      <c r="J279" s="36">
        <v>3954.2333333333331</v>
      </c>
      <c r="K279" s="31">
        <v>3808.4</v>
      </c>
      <c r="L279" s="31">
        <v>3683.25</v>
      </c>
      <c r="M279" s="31">
        <v>0.24349999999999999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1146.9000000000001</v>
      </c>
      <c r="D280" s="36">
        <v>1136.4166666666667</v>
      </c>
      <c r="E280" s="36">
        <v>1120.8333333333335</v>
      </c>
      <c r="F280" s="36">
        <v>1094.7666666666667</v>
      </c>
      <c r="G280" s="36">
        <v>1079.1833333333334</v>
      </c>
      <c r="H280" s="36">
        <v>1162.4833333333336</v>
      </c>
      <c r="I280" s="36">
        <v>1178.0666666666671</v>
      </c>
      <c r="J280" s="36">
        <v>1204.1333333333337</v>
      </c>
      <c r="K280" s="31">
        <v>1152</v>
      </c>
      <c r="L280" s="31">
        <v>1110.3499999999999</v>
      </c>
      <c r="M280" s="31">
        <v>4.3571600000000004</v>
      </c>
      <c r="N280" s="1"/>
      <c r="O280" s="1"/>
    </row>
    <row r="281" spans="1:15" ht="12.75" customHeight="1">
      <c r="A281" s="33">
        <v>271</v>
      </c>
      <c r="B281" s="53" t="s">
        <v>824</v>
      </c>
      <c r="C281" s="31">
        <v>1065.75</v>
      </c>
      <c r="D281" s="36">
        <v>1066.4000000000001</v>
      </c>
      <c r="E281" s="36">
        <v>1050.0000000000002</v>
      </c>
      <c r="F281" s="36">
        <v>1034.2500000000002</v>
      </c>
      <c r="G281" s="36">
        <v>1017.8500000000004</v>
      </c>
      <c r="H281" s="36">
        <v>1082.1500000000001</v>
      </c>
      <c r="I281" s="36">
        <v>1098.5499999999997</v>
      </c>
      <c r="J281" s="36">
        <v>1114.3</v>
      </c>
      <c r="K281" s="31">
        <v>1082.8</v>
      </c>
      <c r="L281" s="31">
        <v>1050.6500000000001</v>
      </c>
      <c r="M281" s="31">
        <v>3.46915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415.15</v>
      </c>
      <c r="D282" s="36">
        <v>408.91666666666669</v>
      </c>
      <c r="E282" s="36">
        <v>399.83333333333337</v>
      </c>
      <c r="F282" s="36">
        <v>384.51666666666671</v>
      </c>
      <c r="G282" s="36">
        <v>375.43333333333339</v>
      </c>
      <c r="H282" s="36">
        <v>424.23333333333335</v>
      </c>
      <c r="I282" s="36">
        <v>433.31666666666672</v>
      </c>
      <c r="J282" s="36">
        <v>448.63333333333333</v>
      </c>
      <c r="K282" s="31">
        <v>418</v>
      </c>
      <c r="L282" s="31">
        <v>393.6</v>
      </c>
      <c r="M282" s="31">
        <v>44.553199999999997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264.3</v>
      </c>
      <c r="D283" s="36">
        <v>266.91666666666669</v>
      </c>
      <c r="E283" s="36">
        <v>261.38333333333338</v>
      </c>
      <c r="F283" s="36">
        <v>258.4666666666667</v>
      </c>
      <c r="G283" s="36">
        <v>252.93333333333339</v>
      </c>
      <c r="H283" s="36">
        <v>269.83333333333337</v>
      </c>
      <c r="I283" s="36">
        <v>275.36666666666667</v>
      </c>
      <c r="J283" s="36">
        <v>278.28333333333336</v>
      </c>
      <c r="K283" s="31">
        <v>272.45</v>
      </c>
      <c r="L283" s="31">
        <v>264</v>
      </c>
      <c r="M283" s="31">
        <v>5.5566899999999997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185</v>
      </c>
      <c r="D284" s="36">
        <v>183.75</v>
      </c>
      <c r="E284" s="36">
        <v>180.25</v>
      </c>
      <c r="F284" s="36">
        <v>175.5</v>
      </c>
      <c r="G284" s="36">
        <v>172</v>
      </c>
      <c r="H284" s="36">
        <v>188.5</v>
      </c>
      <c r="I284" s="36">
        <v>192</v>
      </c>
      <c r="J284" s="36">
        <v>196.75</v>
      </c>
      <c r="K284" s="31">
        <v>187.25</v>
      </c>
      <c r="L284" s="31">
        <v>179</v>
      </c>
      <c r="M284" s="31">
        <v>22.06766</v>
      </c>
      <c r="N284" s="1"/>
      <c r="O284" s="1"/>
    </row>
    <row r="285" spans="1:15" ht="12.75" customHeight="1">
      <c r="A285" s="33">
        <v>275</v>
      </c>
      <c r="B285" s="53" t="s">
        <v>886</v>
      </c>
      <c r="C285" s="31">
        <v>2787.35</v>
      </c>
      <c r="D285" s="36">
        <v>2801.9333333333329</v>
      </c>
      <c r="E285" s="36">
        <v>2755.4666666666658</v>
      </c>
      <c r="F285" s="36">
        <v>2723.583333333333</v>
      </c>
      <c r="G285" s="36">
        <v>2677.1166666666659</v>
      </c>
      <c r="H285" s="36">
        <v>2833.8166666666657</v>
      </c>
      <c r="I285" s="36">
        <v>2880.2833333333328</v>
      </c>
      <c r="J285" s="36">
        <v>2912.1666666666656</v>
      </c>
      <c r="K285" s="31">
        <v>2848.4</v>
      </c>
      <c r="L285" s="31">
        <v>2770.05</v>
      </c>
      <c r="M285" s="31">
        <v>1.25044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679.6</v>
      </c>
      <c r="D286" s="36">
        <v>680.86666666666667</v>
      </c>
      <c r="E286" s="36">
        <v>672.7833333333333</v>
      </c>
      <c r="F286" s="36">
        <v>665.96666666666658</v>
      </c>
      <c r="G286" s="36">
        <v>657.88333333333321</v>
      </c>
      <c r="H286" s="36">
        <v>687.68333333333339</v>
      </c>
      <c r="I286" s="36">
        <v>695.76666666666665</v>
      </c>
      <c r="J286" s="36">
        <v>702.58333333333348</v>
      </c>
      <c r="K286" s="31">
        <v>688.95</v>
      </c>
      <c r="L286" s="31">
        <v>674.05</v>
      </c>
      <c r="M286" s="31">
        <v>8.5714400000000008</v>
      </c>
      <c r="N286" s="1"/>
      <c r="O286" s="1"/>
    </row>
    <row r="287" spans="1:15" ht="12.75" customHeight="1">
      <c r="A287" s="33">
        <v>277</v>
      </c>
      <c r="B287" s="53" t="s">
        <v>836</v>
      </c>
      <c r="C287" s="31">
        <v>604.29999999999995</v>
      </c>
      <c r="D287" s="36">
        <v>601.5</v>
      </c>
      <c r="E287" s="36">
        <v>596.04999999999995</v>
      </c>
      <c r="F287" s="36">
        <v>587.79999999999995</v>
      </c>
      <c r="G287" s="36">
        <v>582.34999999999991</v>
      </c>
      <c r="H287" s="36">
        <v>609.75</v>
      </c>
      <c r="I287" s="36">
        <v>615.20000000000005</v>
      </c>
      <c r="J287" s="36">
        <v>623.45000000000005</v>
      </c>
      <c r="K287" s="31">
        <v>606.95000000000005</v>
      </c>
      <c r="L287" s="31">
        <v>593.25</v>
      </c>
      <c r="M287" s="31">
        <v>3.50996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1775.6</v>
      </c>
      <c r="D288" s="36">
        <v>1769.7666666666664</v>
      </c>
      <c r="E288" s="36">
        <v>1759.7333333333329</v>
      </c>
      <c r="F288" s="36">
        <v>1743.8666666666666</v>
      </c>
      <c r="G288" s="36">
        <v>1733.833333333333</v>
      </c>
      <c r="H288" s="36">
        <v>1785.6333333333328</v>
      </c>
      <c r="I288" s="36">
        <v>1795.6666666666665</v>
      </c>
      <c r="J288" s="36">
        <v>1811.5333333333326</v>
      </c>
      <c r="K288" s="31">
        <v>1779.8</v>
      </c>
      <c r="L288" s="31">
        <v>1753.9</v>
      </c>
      <c r="M288" s="31">
        <v>82.311300000000003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2059.4</v>
      </c>
      <c r="D289" s="36">
        <v>2067.9333333333329</v>
      </c>
      <c r="E289" s="36">
        <v>2045.8666666666659</v>
      </c>
      <c r="F289" s="36">
        <v>2032.333333333333</v>
      </c>
      <c r="G289" s="36">
        <v>2010.266666666666</v>
      </c>
      <c r="H289" s="36">
        <v>2081.4666666666658</v>
      </c>
      <c r="I289" s="36">
        <v>2103.5333333333324</v>
      </c>
      <c r="J289" s="36">
        <v>2117.0666666666657</v>
      </c>
      <c r="K289" s="31">
        <v>2090</v>
      </c>
      <c r="L289" s="31">
        <v>2054.4</v>
      </c>
      <c r="M289" s="31">
        <v>0.44409999999999999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159</v>
      </c>
      <c r="D290" s="36">
        <v>158.88333333333333</v>
      </c>
      <c r="E290" s="36">
        <v>156.86666666666665</v>
      </c>
      <c r="F290" s="36">
        <v>154.73333333333332</v>
      </c>
      <c r="G290" s="36">
        <v>152.71666666666664</v>
      </c>
      <c r="H290" s="36">
        <v>161.01666666666665</v>
      </c>
      <c r="I290" s="36">
        <v>163.0333333333333</v>
      </c>
      <c r="J290" s="36">
        <v>165.16666666666666</v>
      </c>
      <c r="K290" s="31">
        <v>160.9</v>
      </c>
      <c r="L290" s="31">
        <v>156.75</v>
      </c>
      <c r="M290" s="31">
        <v>49.880029999999998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5446.3</v>
      </c>
      <c r="D291" s="36">
        <v>5440.5666666666666</v>
      </c>
      <c r="E291" s="36">
        <v>5411.1333333333332</v>
      </c>
      <c r="F291" s="36">
        <v>5375.9666666666662</v>
      </c>
      <c r="G291" s="36">
        <v>5346.5333333333328</v>
      </c>
      <c r="H291" s="36">
        <v>5475.7333333333336</v>
      </c>
      <c r="I291" s="36">
        <v>5505.1666666666661</v>
      </c>
      <c r="J291" s="36">
        <v>5540.3333333333339</v>
      </c>
      <c r="K291" s="31">
        <v>5470</v>
      </c>
      <c r="L291" s="31">
        <v>5405.4</v>
      </c>
      <c r="M291" s="31">
        <v>1.31297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591.4</v>
      </c>
      <c r="D292" s="36">
        <v>592.83333333333337</v>
      </c>
      <c r="E292" s="36">
        <v>588.01666666666677</v>
      </c>
      <c r="F292" s="36">
        <v>584.63333333333344</v>
      </c>
      <c r="G292" s="36">
        <v>579.81666666666683</v>
      </c>
      <c r="H292" s="36">
        <v>596.2166666666667</v>
      </c>
      <c r="I292" s="36">
        <v>601.0333333333333</v>
      </c>
      <c r="J292" s="36">
        <v>604.41666666666663</v>
      </c>
      <c r="K292" s="31">
        <v>597.65</v>
      </c>
      <c r="L292" s="31">
        <v>589.45000000000005</v>
      </c>
      <c r="M292" s="31">
        <v>10.7599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4927.5</v>
      </c>
      <c r="D293" s="36">
        <v>4948.4666666666662</v>
      </c>
      <c r="E293" s="36">
        <v>4894.0333333333328</v>
      </c>
      <c r="F293" s="36">
        <v>4860.5666666666666</v>
      </c>
      <c r="G293" s="36">
        <v>4806.1333333333332</v>
      </c>
      <c r="H293" s="36">
        <v>4981.9333333333325</v>
      </c>
      <c r="I293" s="36">
        <v>5036.366666666665</v>
      </c>
      <c r="J293" s="36">
        <v>5069.8333333333321</v>
      </c>
      <c r="K293" s="31">
        <v>5002.8999999999996</v>
      </c>
      <c r="L293" s="31">
        <v>4915</v>
      </c>
      <c r="M293" s="31">
        <v>5.1772099999999996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15124.75</v>
      </c>
      <c r="D294" s="36">
        <v>15425.216666666667</v>
      </c>
      <c r="E294" s="36">
        <v>14200.433333333334</v>
      </c>
      <c r="F294" s="36">
        <v>13276.116666666667</v>
      </c>
      <c r="G294" s="36">
        <v>12051.333333333334</v>
      </c>
      <c r="H294" s="36">
        <v>16349.533333333335</v>
      </c>
      <c r="I294" s="36">
        <v>17574.316666666666</v>
      </c>
      <c r="J294" s="36">
        <v>18498.633333333335</v>
      </c>
      <c r="K294" s="31">
        <v>16650</v>
      </c>
      <c r="L294" s="31">
        <v>14500.9</v>
      </c>
      <c r="M294" s="31">
        <v>2.0977299999999999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3706.4</v>
      </c>
      <c r="D295" s="36">
        <v>3701.2333333333336</v>
      </c>
      <c r="E295" s="36">
        <v>3675.2666666666673</v>
      </c>
      <c r="F295" s="36">
        <v>3644.1333333333337</v>
      </c>
      <c r="G295" s="36">
        <v>3618.1666666666674</v>
      </c>
      <c r="H295" s="36">
        <v>3732.3666666666672</v>
      </c>
      <c r="I295" s="36">
        <v>3758.3333333333335</v>
      </c>
      <c r="J295" s="36">
        <v>3789.4666666666672</v>
      </c>
      <c r="K295" s="31">
        <v>3727.2</v>
      </c>
      <c r="L295" s="31">
        <v>3670.1</v>
      </c>
      <c r="M295" s="31">
        <v>23.876930000000002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462.1</v>
      </c>
      <c r="D296" s="36">
        <v>462.9666666666667</v>
      </c>
      <c r="E296" s="36">
        <v>453.93333333333339</v>
      </c>
      <c r="F296" s="36">
        <v>445.76666666666671</v>
      </c>
      <c r="G296" s="36">
        <v>436.73333333333341</v>
      </c>
      <c r="H296" s="36">
        <v>471.13333333333338</v>
      </c>
      <c r="I296" s="36">
        <v>480.16666666666669</v>
      </c>
      <c r="J296" s="36">
        <v>488.33333333333337</v>
      </c>
      <c r="K296" s="31">
        <v>472</v>
      </c>
      <c r="L296" s="31">
        <v>454.8</v>
      </c>
      <c r="M296" s="31">
        <v>7.9506100000000002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392.2</v>
      </c>
      <c r="D297" s="36">
        <v>394</v>
      </c>
      <c r="E297" s="36">
        <v>388.4</v>
      </c>
      <c r="F297" s="36">
        <v>384.59999999999997</v>
      </c>
      <c r="G297" s="36">
        <v>378.99999999999994</v>
      </c>
      <c r="H297" s="36">
        <v>397.8</v>
      </c>
      <c r="I297" s="36">
        <v>403.40000000000003</v>
      </c>
      <c r="J297" s="36">
        <v>407.20000000000005</v>
      </c>
      <c r="K297" s="31">
        <v>399.6</v>
      </c>
      <c r="L297" s="31">
        <v>390.2</v>
      </c>
      <c r="M297" s="31">
        <v>17.860659999999999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232.35</v>
      </c>
      <c r="D298" s="36">
        <v>233.98333333333335</v>
      </c>
      <c r="E298" s="36">
        <v>228.9666666666667</v>
      </c>
      <c r="F298" s="36">
        <v>225.58333333333334</v>
      </c>
      <c r="G298" s="36">
        <v>220.56666666666669</v>
      </c>
      <c r="H298" s="36">
        <v>237.3666666666667</v>
      </c>
      <c r="I298" s="36">
        <v>242.38333333333335</v>
      </c>
      <c r="J298" s="36">
        <v>245.76666666666671</v>
      </c>
      <c r="K298" s="31">
        <v>239</v>
      </c>
      <c r="L298" s="31">
        <v>230.6</v>
      </c>
      <c r="M298" s="31">
        <v>14.76416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132.5</v>
      </c>
      <c r="D299" s="36">
        <v>133.29999999999998</v>
      </c>
      <c r="E299" s="36">
        <v>130.89999999999998</v>
      </c>
      <c r="F299" s="36">
        <v>129.29999999999998</v>
      </c>
      <c r="G299" s="36">
        <v>126.89999999999998</v>
      </c>
      <c r="H299" s="36">
        <v>134.89999999999998</v>
      </c>
      <c r="I299" s="36">
        <v>137.30000000000001</v>
      </c>
      <c r="J299" s="36">
        <v>138.89999999999998</v>
      </c>
      <c r="K299" s="31">
        <v>135.69999999999999</v>
      </c>
      <c r="L299" s="31">
        <v>131.69999999999999</v>
      </c>
      <c r="M299" s="31">
        <v>45.37377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892.5</v>
      </c>
      <c r="D300" s="36">
        <v>898.15</v>
      </c>
      <c r="E300" s="36">
        <v>883.3</v>
      </c>
      <c r="F300" s="36">
        <v>874.1</v>
      </c>
      <c r="G300" s="36">
        <v>859.25</v>
      </c>
      <c r="H300" s="36">
        <v>907.34999999999991</v>
      </c>
      <c r="I300" s="36">
        <v>922.2</v>
      </c>
      <c r="J300" s="36">
        <v>931.39999999999986</v>
      </c>
      <c r="K300" s="31">
        <v>913</v>
      </c>
      <c r="L300" s="31">
        <v>888.95</v>
      </c>
      <c r="M300" s="31">
        <v>77.884100000000004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6376.7</v>
      </c>
      <c r="D301" s="36">
        <v>6417.7166666666672</v>
      </c>
      <c r="E301" s="36">
        <v>6311.1333333333341</v>
      </c>
      <c r="F301" s="36">
        <v>6245.5666666666666</v>
      </c>
      <c r="G301" s="36">
        <v>6138.9833333333336</v>
      </c>
      <c r="H301" s="36">
        <v>6483.2833333333347</v>
      </c>
      <c r="I301" s="36">
        <v>6589.8666666666668</v>
      </c>
      <c r="J301" s="36">
        <v>6655.4333333333352</v>
      </c>
      <c r="K301" s="31">
        <v>6524.3</v>
      </c>
      <c r="L301" s="31">
        <v>6352.15</v>
      </c>
      <c r="M301" s="31">
        <v>0.55374999999999996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1599.95</v>
      </c>
      <c r="D302" s="36">
        <v>1605.0666666666666</v>
      </c>
      <c r="E302" s="36">
        <v>1586.9333333333332</v>
      </c>
      <c r="F302" s="36">
        <v>1573.9166666666665</v>
      </c>
      <c r="G302" s="36">
        <v>1555.7833333333331</v>
      </c>
      <c r="H302" s="36">
        <v>1618.0833333333333</v>
      </c>
      <c r="I302" s="36">
        <v>1636.2166666666665</v>
      </c>
      <c r="J302" s="36">
        <v>1649.2333333333333</v>
      </c>
      <c r="K302" s="31">
        <v>1623.2</v>
      </c>
      <c r="L302" s="31">
        <v>1592.05</v>
      </c>
      <c r="M302" s="31">
        <v>5.5808999999999997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1095.1500000000001</v>
      </c>
      <c r="D303" s="36">
        <v>1097.4666666666667</v>
      </c>
      <c r="E303" s="36">
        <v>1087.7833333333333</v>
      </c>
      <c r="F303" s="36">
        <v>1080.4166666666665</v>
      </c>
      <c r="G303" s="36">
        <v>1070.7333333333331</v>
      </c>
      <c r="H303" s="36">
        <v>1104.8333333333335</v>
      </c>
      <c r="I303" s="36">
        <v>1114.5166666666669</v>
      </c>
      <c r="J303" s="36">
        <v>1121.8833333333337</v>
      </c>
      <c r="K303" s="31">
        <v>1107.1500000000001</v>
      </c>
      <c r="L303" s="31">
        <v>1090.0999999999999</v>
      </c>
      <c r="M303" s="31">
        <v>1.4461599999999999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66.3</v>
      </c>
      <c r="D304" s="36">
        <v>66.216666666666654</v>
      </c>
      <c r="E304" s="36">
        <v>64.633333333333312</v>
      </c>
      <c r="F304" s="36">
        <v>62.966666666666654</v>
      </c>
      <c r="G304" s="36">
        <v>61.383333333333312</v>
      </c>
      <c r="H304" s="36">
        <v>67.883333333333312</v>
      </c>
      <c r="I304" s="36">
        <v>69.466666666666654</v>
      </c>
      <c r="J304" s="36">
        <v>71.133333333333312</v>
      </c>
      <c r="K304" s="31">
        <v>67.8</v>
      </c>
      <c r="L304" s="31">
        <v>64.55</v>
      </c>
      <c r="M304" s="31">
        <v>29.889340000000001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131809.4</v>
      </c>
      <c r="D305" s="36">
        <v>132305.76666666666</v>
      </c>
      <c r="E305" s="36">
        <v>130767.63333333333</v>
      </c>
      <c r="F305" s="36">
        <v>129725.86666666667</v>
      </c>
      <c r="G305" s="36">
        <v>128187.73333333334</v>
      </c>
      <c r="H305" s="36">
        <v>133347.53333333333</v>
      </c>
      <c r="I305" s="36">
        <v>134885.66666666663</v>
      </c>
      <c r="J305" s="36">
        <v>135927.43333333332</v>
      </c>
      <c r="K305" s="31">
        <v>133843.9</v>
      </c>
      <c r="L305" s="31">
        <v>131264</v>
      </c>
      <c r="M305" s="31">
        <v>7.9850000000000004E-2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1672.8</v>
      </c>
      <c r="D306" s="36">
        <v>1678.7833333333335</v>
      </c>
      <c r="E306" s="36">
        <v>1655.0166666666671</v>
      </c>
      <c r="F306" s="36">
        <v>1637.2333333333336</v>
      </c>
      <c r="G306" s="36">
        <v>1613.4666666666672</v>
      </c>
      <c r="H306" s="36">
        <v>1696.5666666666671</v>
      </c>
      <c r="I306" s="36">
        <v>1720.3333333333335</v>
      </c>
      <c r="J306" s="36">
        <v>1738.116666666667</v>
      </c>
      <c r="K306" s="31">
        <v>1702.55</v>
      </c>
      <c r="L306" s="31">
        <v>1661</v>
      </c>
      <c r="M306" s="31">
        <v>3.8512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1148.05</v>
      </c>
      <c r="D307" s="36">
        <v>1156.8333333333333</v>
      </c>
      <c r="E307" s="36">
        <v>1132.2166666666665</v>
      </c>
      <c r="F307" s="36">
        <v>1116.3833333333332</v>
      </c>
      <c r="G307" s="36">
        <v>1091.7666666666664</v>
      </c>
      <c r="H307" s="36">
        <v>1172.6666666666665</v>
      </c>
      <c r="I307" s="36">
        <v>1197.2833333333333</v>
      </c>
      <c r="J307" s="36">
        <v>1213.1166666666666</v>
      </c>
      <c r="K307" s="31">
        <v>1181.45</v>
      </c>
      <c r="L307" s="31">
        <v>1141</v>
      </c>
      <c r="M307" s="31">
        <v>6.0901399999999999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1370.25</v>
      </c>
      <c r="D308" s="36">
        <v>1367.7666666666667</v>
      </c>
      <c r="E308" s="36">
        <v>1354.5333333333333</v>
      </c>
      <c r="F308" s="36">
        <v>1338.8166666666666</v>
      </c>
      <c r="G308" s="36">
        <v>1325.5833333333333</v>
      </c>
      <c r="H308" s="36">
        <v>1383.4833333333333</v>
      </c>
      <c r="I308" s="36">
        <v>1396.7166666666665</v>
      </c>
      <c r="J308" s="36">
        <v>1412.4333333333334</v>
      </c>
      <c r="K308" s="31">
        <v>1381</v>
      </c>
      <c r="L308" s="31">
        <v>1352.05</v>
      </c>
      <c r="M308" s="31">
        <v>5.1807400000000001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274.45</v>
      </c>
      <c r="D309" s="36">
        <v>275.18333333333334</v>
      </c>
      <c r="E309" s="36">
        <v>271.36666666666667</v>
      </c>
      <c r="F309" s="36">
        <v>268.28333333333336</v>
      </c>
      <c r="G309" s="36">
        <v>264.4666666666667</v>
      </c>
      <c r="H309" s="36">
        <v>278.26666666666665</v>
      </c>
      <c r="I309" s="36">
        <v>282.08333333333337</v>
      </c>
      <c r="J309" s="36">
        <v>285.16666666666663</v>
      </c>
      <c r="K309" s="31">
        <v>279</v>
      </c>
      <c r="L309" s="31">
        <v>272.10000000000002</v>
      </c>
      <c r="M309" s="31">
        <v>22.196090000000002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1881.15</v>
      </c>
      <c r="D310" s="36">
        <v>1878.7833333333335</v>
      </c>
      <c r="E310" s="36">
        <v>1857.666666666667</v>
      </c>
      <c r="F310" s="36">
        <v>1834.1833333333334</v>
      </c>
      <c r="G310" s="36">
        <v>1813.0666666666668</v>
      </c>
      <c r="H310" s="36">
        <v>1902.2666666666671</v>
      </c>
      <c r="I310" s="36">
        <v>1923.3833333333334</v>
      </c>
      <c r="J310" s="36">
        <v>1946.8666666666672</v>
      </c>
      <c r="K310" s="31">
        <v>1899.9</v>
      </c>
      <c r="L310" s="31">
        <v>1855.3</v>
      </c>
      <c r="M310" s="31">
        <v>41.965969999999999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389.7</v>
      </c>
      <c r="D311" s="36">
        <v>393.31666666666666</v>
      </c>
      <c r="E311" s="36">
        <v>383.88333333333333</v>
      </c>
      <c r="F311" s="36">
        <v>378.06666666666666</v>
      </c>
      <c r="G311" s="36">
        <v>368.63333333333333</v>
      </c>
      <c r="H311" s="36">
        <v>399.13333333333333</v>
      </c>
      <c r="I311" s="36">
        <v>408.56666666666661</v>
      </c>
      <c r="J311" s="36">
        <v>414.38333333333333</v>
      </c>
      <c r="K311" s="31">
        <v>402.75</v>
      </c>
      <c r="L311" s="31">
        <v>387.5</v>
      </c>
      <c r="M311" s="31">
        <v>2.4630899999999998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564.9</v>
      </c>
      <c r="D312" s="36">
        <v>564.04999999999995</v>
      </c>
      <c r="E312" s="36">
        <v>555.14999999999986</v>
      </c>
      <c r="F312" s="36">
        <v>545.39999999999986</v>
      </c>
      <c r="G312" s="36">
        <v>536.49999999999977</v>
      </c>
      <c r="H312" s="36">
        <v>573.79999999999995</v>
      </c>
      <c r="I312" s="36">
        <v>582.70000000000005</v>
      </c>
      <c r="J312" s="36">
        <v>592.45000000000005</v>
      </c>
      <c r="K312" s="31">
        <v>572.95000000000005</v>
      </c>
      <c r="L312" s="31">
        <v>554.29999999999995</v>
      </c>
      <c r="M312" s="31">
        <v>4.4077099999999998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174.25</v>
      </c>
      <c r="D313" s="36">
        <v>174.78333333333333</v>
      </c>
      <c r="E313" s="36">
        <v>173.06666666666666</v>
      </c>
      <c r="F313" s="36">
        <v>171.88333333333333</v>
      </c>
      <c r="G313" s="36">
        <v>170.16666666666666</v>
      </c>
      <c r="H313" s="36">
        <v>175.96666666666667</v>
      </c>
      <c r="I313" s="36">
        <v>177.68333333333331</v>
      </c>
      <c r="J313" s="36">
        <v>178.86666666666667</v>
      </c>
      <c r="K313" s="31">
        <v>176.5</v>
      </c>
      <c r="L313" s="31">
        <v>173.6</v>
      </c>
      <c r="M313" s="31">
        <v>40.653449999999999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219.7</v>
      </c>
      <c r="D314" s="36">
        <v>221.76666666666665</v>
      </c>
      <c r="E314" s="36">
        <v>215.98333333333329</v>
      </c>
      <c r="F314" s="36">
        <v>212.26666666666665</v>
      </c>
      <c r="G314" s="36">
        <v>206.48333333333329</v>
      </c>
      <c r="H314" s="36">
        <v>225.48333333333329</v>
      </c>
      <c r="I314" s="36">
        <v>231.26666666666665</v>
      </c>
      <c r="J314" s="36">
        <v>234.98333333333329</v>
      </c>
      <c r="K314" s="31">
        <v>227.55</v>
      </c>
      <c r="L314" s="31">
        <v>218.05</v>
      </c>
      <c r="M314" s="31">
        <v>39.490310000000001</v>
      </c>
      <c r="N314" s="1"/>
      <c r="O314" s="1"/>
    </row>
    <row r="315" spans="1:15" ht="12.75" customHeight="1">
      <c r="A315" s="33">
        <v>305</v>
      </c>
      <c r="B315" s="53" t="s">
        <v>842</v>
      </c>
      <c r="C315" s="31">
        <v>2336.35</v>
      </c>
      <c r="D315" s="36">
        <v>2324.2333333333331</v>
      </c>
      <c r="E315" s="36">
        <v>2282.1166666666663</v>
      </c>
      <c r="F315" s="36">
        <v>2227.8833333333332</v>
      </c>
      <c r="G315" s="36">
        <v>2185.7666666666664</v>
      </c>
      <c r="H315" s="36">
        <v>2378.4666666666662</v>
      </c>
      <c r="I315" s="36">
        <v>2420.583333333333</v>
      </c>
      <c r="J315" s="36">
        <v>2474.8166666666662</v>
      </c>
      <c r="K315" s="31">
        <v>2366.35</v>
      </c>
      <c r="L315" s="31">
        <v>2270</v>
      </c>
      <c r="M315" s="31">
        <v>17.532419999999998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494.8</v>
      </c>
      <c r="D316" s="36">
        <v>495.61666666666662</v>
      </c>
      <c r="E316" s="36">
        <v>491.78333333333325</v>
      </c>
      <c r="F316" s="36">
        <v>488.76666666666665</v>
      </c>
      <c r="G316" s="36">
        <v>484.93333333333328</v>
      </c>
      <c r="H316" s="36">
        <v>498.63333333333321</v>
      </c>
      <c r="I316" s="36">
        <v>502.46666666666658</v>
      </c>
      <c r="J316" s="36">
        <v>505.48333333333318</v>
      </c>
      <c r="K316" s="31">
        <v>499.45</v>
      </c>
      <c r="L316" s="31">
        <v>492.6</v>
      </c>
      <c r="M316" s="31">
        <v>7.6590999999999996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12510.35</v>
      </c>
      <c r="D317" s="36">
        <v>12506.25</v>
      </c>
      <c r="E317" s="36">
        <v>12289.8</v>
      </c>
      <c r="F317" s="36">
        <v>12069.25</v>
      </c>
      <c r="G317" s="36">
        <v>11852.8</v>
      </c>
      <c r="H317" s="36">
        <v>12726.8</v>
      </c>
      <c r="I317" s="36">
        <v>12943.25</v>
      </c>
      <c r="J317" s="36">
        <v>13163.8</v>
      </c>
      <c r="K317" s="31">
        <v>12722.7</v>
      </c>
      <c r="L317" s="31">
        <v>12285.7</v>
      </c>
      <c r="M317" s="31">
        <v>8.7898599999999991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2514.8000000000002</v>
      </c>
      <c r="D318" s="36">
        <v>2539.9333333333334</v>
      </c>
      <c r="E318" s="36">
        <v>2479.8666666666668</v>
      </c>
      <c r="F318" s="36">
        <v>2444.9333333333334</v>
      </c>
      <c r="G318" s="36">
        <v>2384.8666666666668</v>
      </c>
      <c r="H318" s="36">
        <v>2574.8666666666668</v>
      </c>
      <c r="I318" s="36">
        <v>2634.9333333333334</v>
      </c>
      <c r="J318" s="36">
        <v>2669.8666666666668</v>
      </c>
      <c r="K318" s="31">
        <v>2600</v>
      </c>
      <c r="L318" s="31">
        <v>2505</v>
      </c>
      <c r="M318" s="31">
        <v>0.55950999999999995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1015.8</v>
      </c>
      <c r="D319" s="36">
        <v>1004.5166666666668</v>
      </c>
      <c r="E319" s="36">
        <v>988.03333333333353</v>
      </c>
      <c r="F319" s="36">
        <v>960.26666666666677</v>
      </c>
      <c r="G319" s="36">
        <v>943.78333333333353</v>
      </c>
      <c r="H319" s="36">
        <v>1032.2833333333335</v>
      </c>
      <c r="I319" s="36">
        <v>1048.7666666666669</v>
      </c>
      <c r="J319" s="36">
        <v>1076.5333333333335</v>
      </c>
      <c r="K319" s="31">
        <v>1021</v>
      </c>
      <c r="L319" s="31">
        <v>976.75</v>
      </c>
      <c r="M319" s="31">
        <v>21.088509999999999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802.3</v>
      </c>
      <c r="D320" s="36">
        <v>790.19999999999993</v>
      </c>
      <c r="E320" s="36">
        <v>768.14999999999986</v>
      </c>
      <c r="F320" s="36">
        <v>733.99999999999989</v>
      </c>
      <c r="G320" s="36">
        <v>711.94999999999982</v>
      </c>
      <c r="H320" s="36">
        <v>824.34999999999991</v>
      </c>
      <c r="I320" s="36">
        <v>846.39999999999986</v>
      </c>
      <c r="J320" s="36">
        <v>880.55</v>
      </c>
      <c r="K320" s="31">
        <v>812.25</v>
      </c>
      <c r="L320" s="31">
        <v>756.05</v>
      </c>
      <c r="M320" s="31">
        <v>45.2119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1891.75</v>
      </c>
      <c r="D321" s="36">
        <v>1900.95</v>
      </c>
      <c r="E321" s="36">
        <v>1877.9</v>
      </c>
      <c r="F321" s="36">
        <v>1864.05</v>
      </c>
      <c r="G321" s="36">
        <v>1841</v>
      </c>
      <c r="H321" s="36">
        <v>1914.8000000000002</v>
      </c>
      <c r="I321" s="36">
        <v>1937.85</v>
      </c>
      <c r="J321" s="36">
        <v>1951.7000000000003</v>
      </c>
      <c r="K321" s="31">
        <v>1924</v>
      </c>
      <c r="L321" s="31">
        <v>1887.1</v>
      </c>
      <c r="M321" s="31">
        <v>6.4675399999999996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685.05</v>
      </c>
      <c r="D322" s="36">
        <v>681.66666666666663</v>
      </c>
      <c r="E322" s="36">
        <v>675.43333333333328</v>
      </c>
      <c r="F322" s="36">
        <v>665.81666666666661</v>
      </c>
      <c r="G322" s="36">
        <v>659.58333333333326</v>
      </c>
      <c r="H322" s="36">
        <v>691.2833333333333</v>
      </c>
      <c r="I322" s="36">
        <v>697.51666666666665</v>
      </c>
      <c r="J322" s="36">
        <v>707.13333333333333</v>
      </c>
      <c r="K322" s="31">
        <v>687.9</v>
      </c>
      <c r="L322" s="31">
        <v>672.05</v>
      </c>
      <c r="M322" s="31">
        <v>1.26709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1142.3499999999999</v>
      </c>
      <c r="D323" s="36">
        <v>1143.9333333333334</v>
      </c>
      <c r="E323" s="36">
        <v>1125.8666666666668</v>
      </c>
      <c r="F323" s="36">
        <v>1109.3833333333334</v>
      </c>
      <c r="G323" s="36">
        <v>1091.3166666666668</v>
      </c>
      <c r="H323" s="36">
        <v>1160.4166666666667</v>
      </c>
      <c r="I323" s="36">
        <v>1178.4833333333333</v>
      </c>
      <c r="J323" s="36">
        <v>1194.9666666666667</v>
      </c>
      <c r="K323" s="31">
        <v>1162</v>
      </c>
      <c r="L323" s="31">
        <v>1127.45</v>
      </c>
      <c r="M323" s="31">
        <v>1.65517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1728.9</v>
      </c>
      <c r="D324" s="36">
        <v>1710.4833333333333</v>
      </c>
      <c r="E324" s="36">
        <v>1669.9666666666667</v>
      </c>
      <c r="F324" s="36">
        <v>1611.0333333333333</v>
      </c>
      <c r="G324" s="36">
        <v>1570.5166666666667</v>
      </c>
      <c r="H324" s="36">
        <v>1769.4166666666667</v>
      </c>
      <c r="I324" s="36">
        <v>1809.9333333333336</v>
      </c>
      <c r="J324" s="36">
        <v>1868.8666666666668</v>
      </c>
      <c r="K324" s="31">
        <v>1751</v>
      </c>
      <c r="L324" s="31">
        <v>1651.55</v>
      </c>
      <c r="M324" s="31">
        <v>4.5474800000000002</v>
      </c>
      <c r="N324" s="1"/>
      <c r="O324" s="1"/>
    </row>
    <row r="325" spans="1:15" ht="12.75" customHeight="1">
      <c r="A325" s="33">
        <v>315</v>
      </c>
      <c r="B325" s="53" t="s">
        <v>841</v>
      </c>
      <c r="C325" s="31">
        <v>414.7</v>
      </c>
      <c r="D325" s="36">
        <v>412.7166666666667</v>
      </c>
      <c r="E325" s="36">
        <v>407.43333333333339</v>
      </c>
      <c r="F325" s="36">
        <v>400.16666666666669</v>
      </c>
      <c r="G325" s="36">
        <v>394.88333333333338</v>
      </c>
      <c r="H325" s="36">
        <v>419.98333333333341</v>
      </c>
      <c r="I325" s="36">
        <v>425.26666666666671</v>
      </c>
      <c r="J325" s="36">
        <v>432.53333333333342</v>
      </c>
      <c r="K325" s="31">
        <v>418</v>
      </c>
      <c r="L325" s="31">
        <v>405.45</v>
      </c>
      <c r="M325" s="31">
        <v>2.6056300000000001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65.3</v>
      </c>
      <c r="D326" s="36">
        <v>65.8</v>
      </c>
      <c r="E326" s="36">
        <v>64.3</v>
      </c>
      <c r="F326" s="36">
        <v>63.3</v>
      </c>
      <c r="G326" s="36">
        <v>61.8</v>
      </c>
      <c r="H326" s="36">
        <v>66.8</v>
      </c>
      <c r="I326" s="36">
        <v>68.3</v>
      </c>
      <c r="J326" s="36">
        <v>69.3</v>
      </c>
      <c r="K326" s="31">
        <v>67.3</v>
      </c>
      <c r="L326" s="31">
        <v>64.8</v>
      </c>
      <c r="M326" s="31">
        <v>107.30915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1681.55</v>
      </c>
      <c r="D327" s="36">
        <v>1676</v>
      </c>
      <c r="E327" s="36">
        <v>1658</v>
      </c>
      <c r="F327" s="36">
        <v>1634.45</v>
      </c>
      <c r="G327" s="36">
        <v>1616.45</v>
      </c>
      <c r="H327" s="36">
        <v>1699.55</v>
      </c>
      <c r="I327" s="36">
        <v>1717.55</v>
      </c>
      <c r="J327" s="36">
        <v>1741.1</v>
      </c>
      <c r="K327" s="31">
        <v>1694</v>
      </c>
      <c r="L327" s="31">
        <v>1652.45</v>
      </c>
      <c r="M327" s="31">
        <v>1.1928700000000001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2407</v>
      </c>
      <c r="D328" s="36">
        <v>2412.3333333333335</v>
      </c>
      <c r="E328" s="36">
        <v>2376.666666666667</v>
      </c>
      <c r="F328" s="36">
        <v>2346.3333333333335</v>
      </c>
      <c r="G328" s="36">
        <v>2310.666666666667</v>
      </c>
      <c r="H328" s="36">
        <v>2442.666666666667</v>
      </c>
      <c r="I328" s="36">
        <v>2478.3333333333339</v>
      </c>
      <c r="J328" s="36">
        <v>2508.666666666667</v>
      </c>
      <c r="K328" s="31">
        <v>2448</v>
      </c>
      <c r="L328" s="31">
        <v>2382</v>
      </c>
      <c r="M328" s="31">
        <v>5.2602500000000001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3356.8</v>
      </c>
      <c r="D329" s="36">
        <v>3365.6166666666668</v>
      </c>
      <c r="E329" s="36">
        <v>3321.2333333333336</v>
      </c>
      <c r="F329" s="36">
        <v>3285.666666666667</v>
      </c>
      <c r="G329" s="36">
        <v>3241.2833333333338</v>
      </c>
      <c r="H329" s="36">
        <v>3401.1833333333334</v>
      </c>
      <c r="I329" s="36">
        <v>3445.5666666666666</v>
      </c>
      <c r="J329" s="36">
        <v>3481.1333333333332</v>
      </c>
      <c r="K329" s="31">
        <v>3410</v>
      </c>
      <c r="L329" s="31">
        <v>3330.05</v>
      </c>
      <c r="M329" s="31">
        <v>2.6629200000000002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1478.2</v>
      </c>
      <c r="D330" s="36">
        <v>1471.5</v>
      </c>
      <c r="E330" s="36">
        <v>1454.95</v>
      </c>
      <c r="F330" s="36">
        <v>1431.7</v>
      </c>
      <c r="G330" s="36">
        <v>1415.15</v>
      </c>
      <c r="H330" s="36">
        <v>1494.75</v>
      </c>
      <c r="I330" s="36">
        <v>1511.3000000000002</v>
      </c>
      <c r="J330" s="36">
        <v>1534.55</v>
      </c>
      <c r="K330" s="31">
        <v>1488.05</v>
      </c>
      <c r="L330" s="31">
        <v>1448.25</v>
      </c>
      <c r="M330" s="31">
        <v>23.446850000000001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973.5</v>
      </c>
      <c r="D331" s="36">
        <v>976.9666666666667</v>
      </c>
      <c r="E331" s="36">
        <v>958.53333333333342</v>
      </c>
      <c r="F331" s="36">
        <v>943.56666666666672</v>
      </c>
      <c r="G331" s="36">
        <v>925.13333333333344</v>
      </c>
      <c r="H331" s="36">
        <v>991.93333333333339</v>
      </c>
      <c r="I331" s="36">
        <v>1010.3666666666668</v>
      </c>
      <c r="J331" s="36">
        <v>1025.3333333333335</v>
      </c>
      <c r="K331" s="31">
        <v>995.4</v>
      </c>
      <c r="L331" s="31">
        <v>962</v>
      </c>
      <c r="M331" s="31">
        <v>9.5081199999999999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113.4</v>
      </c>
      <c r="D332" s="36">
        <v>114.96666666666668</v>
      </c>
      <c r="E332" s="36">
        <v>110.98333333333336</v>
      </c>
      <c r="F332" s="36">
        <v>108.56666666666668</v>
      </c>
      <c r="G332" s="36">
        <v>104.58333333333336</v>
      </c>
      <c r="H332" s="36">
        <v>117.38333333333337</v>
      </c>
      <c r="I332" s="36">
        <v>121.36666666666669</v>
      </c>
      <c r="J332" s="36">
        <v>123.78333333333337</v>
      </c>
      <c r="K332" s="31">
        <v>118.95</v>
      </c>
      <c r="L332" s="31">
        <v>112.55</v>
      </c>
      <c r="M332" s="31">
        <v>122.20446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240.6</v>
      </c>
      <c r="D333" s="36">
        <v>241.4</v>
      </c>
      <c r="E333" s="36">
        <v>236.20000000000002</v>
      </c>
      <c r="F333" s="36">
        <v>231.8</v>
      </c>
      <c r="G333" s="36">
        <v>226.60000000000002</v>
      </c>
      <c r="H333" s="36">
        <v>245.8</v>
      </c>
      <c r="I333" s="36">
        <v>251</v>
      </c>
      <c r="J333" s="36">
        <v>255.4</v>
      </c>
      <c r="K333" s="31">
        <v>246.6</v>
      </c>
      <c r="L333" s="31">
        <v>237</v>
      </c>
      <c r="M333" s="31">
        <v>55.222819999999999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88.85</v>
      </c>
      <c r="D334" s="36">
        <v>88.566666666666663</v>
      </c>
      <c r="E334" s="36">
        <v>86.533333333333331</v>
      </c>
      <c r="F334" s="36">
        <v>84.216666666666669</v>
      </c>
      <c r="G334" s="36">
        <v>82.183333333333337</v>
      </c>
      <c r="H334" s="36">
        <v>90.883333333333326</v>
      </c>
      <c r="I334" s="36">
        <v>92.916666666666657</v>
      </c>
      <c r="J334" s="36">
        <v>95.23333333333332</v>
      </c>
      <c r="K334" s="31">
        <v>90.6</v>
      </c>
      <c r="L334" s="31">
        <v>86.25</v>
      </c>
      <c r="M334" s="31">
        <v>1203.0196900000001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233.1</v>
      </c>
      <c r="D335" s="36">
        <v>230.29999999999998</v>
      </c>
      <c r="E335" s="36">
        <v>218.99999999999997</v>
      </c>
      <c r="F335" s="36">
        <v>204.89999999999998</v>
      </c>
      <c r="G335" s="36">
        <v>193.59999999999997</v>
      </c>
      <c r="H335" s="36">
        <v>244.39999999999998</v>
      </c>
      <c r="I335" s="36">
        <v>255.7</v>
      </c>
      <c r="J335" s="36">
        <v>269.79999999999995</v>
      </c>
      <c r="K335" s="31">
        <v>241.6</v>
      </c>
      <c r="L335" s="31">
        <v>216.2</v>
      </c>
      <c r="M335" s="31">
        <v>209.51295999999999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199</v>
      </c>
      <c r="D336" s="36">
        <v>200.88333333333333</v>
      </c>
      <c r="E336" s="36">
        <v>196.61666666666665</v>
      </c>
      <c r="F336" s="36">
        <v>194.23333333333332</v>
      </c>
      <c r="G336" s="36">
        <v>189.96666666666664</v>
      </c>
      <c r="H336" s="36">
        <v>203.26666666666665</v>
      </c>
      <c r="I336" s="36">
        <v>207.5333333333333</v>
      </c>
      <c r="J336" s="36">
        <v>209.91666666666666</v>
      </c>
      <c r="K336" s="31">
        <v>205.15</v>
      </c>
      <c r="L336" s="31">
        <v>198.5</v>
      </c>
      <c r="M336" s="31">
        <v>94.833960000000005</v>
      </c>
      <c r="N336" s="1"/>
      <c r="O336" s="1"/>
    </row>
    <row r="337" spans="1:15" ht="12.75" customHeight="1">
      <c r="A337" s="33">
        <v>327</v>
      </c>
      <c r="B337" s="53" t="s">
        <v>839</v>
      </c>
      <c r="C337" s="31">
        <v>54.8</v>
      </c>
      <c r="D337" s="36">
        <v>55.533333333333331</v>
      </c>
      <c r="E337" s="36">
        <v>53.766666666666666</v>
      </c>
      <c r="F337" s="36">
        <v>52.733333333333334</v>
      </c>
      <c r="G337" s="36">
        <v>50.966666666666669</v>
      </c>
      <c r="H337" s="36">
        <v>56.566666666666663</v>
      </c>
      <c r="I337" s="36">
        <v>58.333333333333329</v>
      </c>
      <c r="J337" s="36">
        <v>59.36666666666666</v>
      </c>
      <c r="K337" s="31">
        <v>57.3</v>
      </c>
      <c r="L337" s="31">
        <v>54.5</v>
      </c>
      <c r="M337" s="31">
        <v>90.855980000000002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331.6</v>
      </c>
      <c r="D338" s="36">
        <v>330.66666666666669</v>
      </c>
      <c r="E338" s="36">
        <v>327.23333333333335</v>
      </c>
      <c r="F338" s="36">
        <v>322.86666666666667</v>
      </c>
      <c r="G338" s="36">
        <v>319.43333333333334</v>
      </c>
      <c r="H338" s="36">
        <v>335.03333333333336</v>
      </c>
      <c r="I338" s="36">
        <v>338.46666666666664</v>
      </c>
      <c r="J338" s="36">
        <v>342.83333333333337</v>
      </c>
      <c r="K338" s="31">
        <v>334.1</v>
      </c>
      <c r="L338" s="31">
        <v>326.3</v>
      </c>
      <c r="M338" s="31">
        <v>452.09519999999998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1270.0999999999999</v>
      </c>
      <c r="D339" s="36">
        <v>1264</v>
      </c>
      <c r="E339" s="36">
        <v>1248.0999999999999</v>
      </c>
      <c r="F339" s="36">
        <v>1226.0999999999999</v>
      </c>
      <c r="G339" s="36">
        <v>1210.1999999999998</v>
      </c>
      <c r="H339" s="36">
        <v>1286</v>
      </c>
      <c r="I339" s="36">
        <v>1301.9000000000001</v>
      </c>
      <c r="J339" s="36">
        <v>1323.9</v>
      </c>
      <c r="K339" s="31">
        <v>1279.9000000000001</v>
      </c>
      <c r="L339" s="31">
        <v>1242</v>
      </c>
      <c r="M339" s="31">
        <v>2.2595499999999999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151.6</v>
      </c>
      <c r="D340" s="36">
        <v>152.41666666666666</v>
      </c>
      <c r="E340" s="36">
        <v>150.38333333333333</v>
      </c>
      <c r="F340" s="36">
        <v>149.16666666666666</v>
      </c>
      <c r="G340" s="36">
        <v>147.13333333333333</v>
      </c>
      <c r="H340" s="36">
        <v>153.63333333333333</v>
      </c>
      <c r="I340" s="36">
        <v>155.66666666666669</v>
      </c>
      <c r="J340" s="36">
        <v>156.88333333333333</v>
      </c>
      <c r="K340" s="31">
        <v>154.44999999999999</v>
      </c>
      <c r="L340" s="31">
        <v>151.19999999999999</v>
      </c>
      <c r="M340" s="31">
        <v>96.652159999999995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3136.05</v>
      </c>
      <c r="D341" s="36">
        <v>3139.5166666666664</v>
      </c>
      <c r="E341" s="36">
        <v>3091.0333333333328</v>
      </c>
      <c r="F341" s="36">
        <v>3046.0166666666664</v>
      </c>
      <c r="G341" s="36">
        <v>2997.5333333333328</v>
      </c>
      <c r="H341" s="36">
        <v>3184.5333333333328</v>
      </c>
      <c r="I341" s="36">
        <v>3233.0166666666664</v>
      </c>
      <c r="J341" s="36">
        <v>3278.0333333333328</v>
      </c>
      <c r="K341" s="31">
        <v>3188</v>
      </c>
      <c r="L341" s="31">
        <v>3094.5</v>
      </c>
      <c r="M341" s="31">
        <v>5.6638099999999998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661.4</v>
      </c>
      <c r="D342" s="36">
        <v>664.26666666666665</v>
      </c>
      <c r="E342" s="36">
        <v>652.18333333333328</v>
      </c>
      <c r="F342" s="36">
        <v>642.96666666666658</v>
      </c>
      <c r="G342" s="36">
        <v>630.88333333333321</v>
      </c>
      <c r="H342" s="36">
        <v>673.48333333333335</v>
      </c>
      <c r="I342" s="36">
        <v>685.56666666666683</v>
      </c>
      <c r="J342" s="36">
        <v>694.78333333333342</v>
      </c>
      <c r="K342" s="31">
        <v>676.35</v>
      </c>
      <c r="L342" s="31">
        <v>655.04999999999995</v>
      </c>
      <c r="M342" s="31">
        <v>4.6755100000000001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2566.4499999999998</v>
      </c>
      <c r="D343" s="36">
        <v>2569.5833333333335</v>
      </c>
      <c r="E343" s="36">
        <v>2548.6166666666668</v>
      </c>
      <c r="F343" s="36">
        <v>2530.7833333333333</v>
      </c>
      <c r="G343" s="36">
        <v>2509.8166666666666</v>
      </c>
      <c r="H343" s="36">
        <v>2587.416666666667</v>
      </c>
      <c r="I343" s="36">
        <v>2608.3833333333332</v>
      </c>
      <c r="J343" s="36">
        <v>2626.2166666666672</v>
      </c>
      <c r="K343" s="31">
        <v>2590.5500000000002</v>
      </c>
      <c r="L343" s="31">
        <v>2551.75</v>
      </c>
      <c r="M343" s="31">
        <v>9.00596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87.5</v>
      </c>
      <c r="D344" s="36">
        <v>89</v>
      </c>
      <c r="E344" s="36">
        <v>85.5</v>
      </c>
      <c r="F344" s="36">
        <v>83.5</v>
      </c>
      <c r="G344" s="36">
        <v>80</v>
      </c>
      <c r="H344" s="36">
        <v>91</v>
      </c>
      <c r="I344" s="36">
        <v>94.5</v>
      </c>
      <c r="J344" s="36">
        <v>96.5</v>
      </c>
      <c r="K344" s="31">
        <v>92.5</v>
      </c>
      <c r="L344" s="31">
        <v>87</v>
      </c>
      <c r="M344" s="31">
        <v>11.25479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464.85</v>
      </c>
      <c r="D345" s="36">
        <v>469.88333333333338</v>
      </c>
      <c r="E345" s="36">
        <v>454.96666666666675</v>
      </c>
      <c r="F345" s="36">
        <v>445.08333333333337</v>
      </c>
      <c r="G345" s="36">
        <v>430.16666666666674</v>
      </c>
      <c r="H345" s="36">
        <v>479.76666666666677</v>
      </c>
      <c r="I345" s="36">
        <v>494.68333333333339</v>
      </c>
      <c r="J345" s="36">
        <v>504.56666666666678</v>
      </c>
      <c r="K345" s="31">
        <v>484.8</v>
      </c>
      <c r="L345" s="31">
        <v>460</v>
      </c>
      <c r="M345" s="31">
        <v>19.349139999999998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303.60000000000002</v>
      </c>
      <c r="D346" s="36">
        <v>305.03333333333336</v>
      </c>
      <c r="E346" s="36">
        <v>300.16666666666674</v>
      </c>
      <c r="F346" s="36">
        <v>296.73333333333341</v>
      </c>
      <c r="G346" s="36">
        <v>291.86666666666679</v>
      </c>
      <c r="H346" s="36">
        <v>308.4666666666667</v>
      </c>
      <c r="I346" s="36">
        <v>313.33333333333337</v>
      </c>
      <c r="J346" s="36">
        <v>316.76666666666665</v>
      </c>
      <c r="K346" s="31">
        <v>309.89999999999998</v>
      </c>
      <c r="L346" s="31">
        <v>301.60000000000002</v>
      </c>
      <c r="M346" s="31">
        <v>5.7133799999999999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1514.95</v>
      </c>
      <c r="D347" s="36">
        <v>1508.4333333333332</v>
      </c>
      <c r="E347" s="36">
        <v>1486.8666666666663</v>
      </c>
      <c r="F347" s="36">
        <v>1458.7833333333331</v>
      </c>
      <c r="G347" s="36">
        <v>1437.2166666666662</v>
      </c>
      <c r="H347" s="36">
        <v>1536.5166666666664</v>
      </c>
      <c r="I347" s="36">
        <v>1558.0833333333335</v>
      </c>
      <c r="J347" s="36">
        <v>1586.1666666666665</v>
      </c>
      <c r="K347" s="31">
        <v>1530</v>
      </c>
      <c r="L347" s="31">
        <v>1480.35</v>
      </c>
      <c r="M347" s="31">
        <v>13.634829999999999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261.75</v>
      </c>
      <c r="D348" s="36">
        <v>263.2</v>
      </c>
      <c r="E348" s="36">
        <v>258.2</v>
      </c>
      <c r="F348" s="36">
        <v>254.64999999999998</v>
      </c>
      <c r="G348" s="36">
        <v>249.64999999999998</v>
      </c>
      <c r="H348" s="36">
        <v>266.75</v>
      </c>
      <c r="I348" s="36">
        <v>271.75</v>
      </c>
      <c r="J348" s="36">
        <v>275.3</v>
      </c>
      <c r="K348" s="31">
        <v>268.2</v>
      </c>
      <c r="L348" s="31">
        <v>259.64999999999998</v>
      </c>
      <c r="M348" s="31">
        <v>285.63001000000003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598.79999999999995</v>
      </c>
      <c r="D349" s="36">
        <v>606.88333333333333</v>
      </c>
      <c r="E349" s="36">
        <v>583.9666666666667</v>
      </c>
      <c r="F349" s="36">
        <v>569.13333333333333</v>
      </c>
      <c r="G349" s="36">
        <v>546.2166666666667</v>
      </c>
      <c r="H349" s="36">
        <v>621.7166666666667</v>
      </c>
      <c r="I349" s="36">
        <v>644.63333333333344</v>
      </c>
      <c r="J349" s="36">
        <v>659.4666666666667</v>
      </c>
      <c r="K349" s="31">
        <v>629.79999999999995</v>
      </c>
      <c r="L349" s="31">
        <v>592.04999999999995</v>
      </c>
      <c r="M349" s="31">
        <v>58.877270000000003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1925.25</v>
      </c>
      <c r="D350" s="36">
        <v>1880.0833333333333</v>
      </c>
      <c r="E350" s="36">
        <v>1815.1666666666665</v>
      </c>
      <c r="F350" s="36">
        <v>1705.0833333333333</v>
      </c>
      <c r="G350" s="36">
        <v>1640.1666666666665</v>
      </c>
      <c r="H350" s="36">
        <v>1990.1666666666665</v>
      </c>
      <c r="I350" s="36">
        <v>2055.083333333333</v>
      </c>
      <c r="J350" s="36">
        <v>2165.1666666666665</v>
      </c>
      <c r="K350" s="31">
        <v>1945</v>
      </c>
      <c r="L350" s="31">
        <v>1770</v>
      </c>
      <c r="M350" s="31">
        <v>41.946170000000002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396.8</v>
      </c>
      <c r="D351" s="36">
        <v>402.0333333333333</v>
      </c>
      <c r="E351" s="36">
        <v>388.76666666666659</v>
      </c>
      <c r="F351" s="36">
        <v>380.73333333333329</v>
      </c>
      <c r="G351" s="36">
        <v>367.46666666666658</v>
      </c>
      <c r="H351" s="36">
        <v>410.06666666666661</v>
      </c>
      <c r="I351" s="36">
        <v>423.33333333333326</v>
      </c>
      <c r="J351" s="36">
        <v>431.36666666666662</v>
      </c>
      <c r="K351" s="31">
        <v>415.3</v>
      </c>
      <c r="L351" s="31">
        <v>394</v>
      </c>
      <c r="M351" s="31">
        <v>44.055050000000001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8802.25</v>
      </c>
      <c r="D352" s="36">
        <v>8806.4333333333325</v>
      </c>
      <c r="E352" s="36">
        <v>8724.866666666665</v>
      </c>
      <c r="F352" s="36">
        <v>8647.4833333333318</v>
      </c>
      <c r="G352" s="36">
        <v>8565.9166666666642</v>
      </c>
      <c r="H352" s="36">
        <v>8883.8166666666657</v>
      </c>
      <c r="I352" s="36">
        <v>8965.383333333335</v>
      </c>
      <c r="J352" s="36">
        <v>9042.7666666666664</v>
      </c>
      <c r="K352" s="31">
        <v>8888</v>
      </c>
      <c r="L352" s="31">
        <v>8729.0499999999993</v>
      </c>
      <c r="M352" s="31">
        <v>3.0442999999999998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193.35</v>
      </c>
      <c r="D353" s="36">
        <v>194.63333333333335</v>
      </c>
      <c r="E353" s="36">
        <v>190.26666666666671</v>
      </c>
      <c r="F353" s="36">
        <v>187.18333333333337</v>
      </c>
      <c r="G353" s="36">
        <v>182.81666666666672</v>
      </c>
      <c r="H353" s="36">
        <v>197.7166666666667</v>
      </c>
      <c r="I353" s="36">
        <v>202.08333333333331</v>
      </c>
      <c r="J353" s="36">
        <v>205.16666666666669</v>
      </c>
      <c r="K353" s="31">
        <v>199</v>
      </c>
      <c r="L353" s="31">
        <v>191.55</v>
      </c>
      <c r="M353" s="31">
        <v>8.0712799999999998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1107.25</v>
      </c>
      <c r="D354" s="36">
        <v>1120.1000000000001</v>
      </c>
      <c r="E354" s="36">
        <v>1088.2000000000003</v>
      </c>
      <c r="F354" s="36">
        <v>1069.1500000000001</v>
      </c>
      <c r="G354" s="36">
        <v>1037.2500000000002</v>
      </c>
      <c r="H354" s="36">
        <v>1139.1500000000003</v>
      </c>
      <c r="I354" s="36">
        <v>1171.0500000000004</v>
      </c>
      <c r="J354" s="36">
        <v>1190.1000000000004</v>
      </c>
      <c r="K354" s="31">
        <v>1152</v>
      </c>
      <c r="L354" s="31">
        <v>1101.05</v>
      </c>
      <c r="M354" s="31">
        <v>21.420110000000001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264.85000000000002</v>
      </c>
      <c r="D355" s="36">
        <v>265.31666666666666</v>
      </c>
      <c r="E355" s="36">
        <v>261.33333333333331</v>
      </c>
      <c r="F355" s="36">
        <v>257.81666666666666</v>
      </c>
      <c r="G355" s="36">
        <v>253.83333333333331</v>
      </c>
      <c r="H355" s="36">
        <v>268.83333333333331</v>
      </c>
      <c r="I355" s="36">
        <v>272.81666666666666</v>
      </c>
      <c r="J355" s="36">
        <v>276.33333333333331</v>
      </c>
      <c r="K355" s="31">
        <v>269.3</v>
      </c>
      <c r="L355" s="31">
        <v>261.8</v>
      </c>
      <c r="M355" s="31">
        <v>22.308340000000001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3834.9</v>
      </c>
      <c r="D356" s="36">
        <v>3828.9833333333336</v>
      </c>
      <c r="E356" s="36">
        <v>3779.9666666666672</v>
      </c>
      <c r="F356" s="36">
        <v>3725.0333333333338</v>
      </c>
      <c r="G356" s="36">
        <v>3676.0166666666673</v>
      </c>
      <c r="H356" s="36">
        <v>3883.916666666667</v>
      </c>
      <c r="I356" s="36">
        <v>3932.9333333333334</v>
      </c>
      <c r="J356" s="36">
        <v>3987.8666666666668</v>
      </c>
      <c r="K356" s="31">
        <v>3878</v>
      </c>
      <c r="L356" s="31">
        <v>3774.05</v>
      </c>
      <c r="M356" s="31">
        <v>14.428839999999999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630.35</v>
      </c>
      <c r="D357" s="36">
        <v>633.56666666666672</v>
      </c>
      <c r="E357" s="36">
        <v>621.23333333333346</v>
      </c>
      <c r="F357" s="36">
        <v>612.11666666666679</v>
      </c>
      <c r="G357" s="36">
        <v>599.78333333333353</v>
      </c>
      <c r="H357" s="36">
        <v>642.68333333333339</v>
      </c>
      <c r="I357" s="36">
        <v>655.01666666666665</v>
      </c>
      <c r="J357" s="36">
        <v>664.13333333333333</v>
      </c>
      <c r="K357" s="31">
        <v>645.9</v>
      </c>
      <c r="L357" s="31">
        <v>624.45000000000005</v>
      </c>
      <c r="M357" s="31">
        <v>6.1902299999999997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436.75</v>
      </c>
      <c r="D358" s="36">
        <v>438.33333333333331</v>
      </c>
      <c r="E358" s="36">
        <v>433.21666666666664</v>
      </c>
      <c r="F358" s="36">
        <v>429.68333333333334</v>
      </c>
      <c r="G358" s="36">
        <v>424.56666666666666</v>
      </c>
      <c r="H358" s="36">
        <v>441.86666666666662</v>
      </c>
      <c r="I358" s="36">
        <v>446.98333333333329</v>
      </c>
      <c r="J358" s="36">
        <v>450.51666666666659</v>
      </c>
      <c r="K358" s="31">
        <v>443.45</v>
      </c>
      <c r="L358" s="31">
        <v>434.8</v>
      </c>
      <c r="M358" s="31">
        <v>2.8202799999999999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1326.85</v>
      </c>
      <c r="D359" s="36">
        <v>1323.4499999999998</v>
      </c>
      <c r="E359" s="36">
        <v>1314.8499999999997</v>
      </c>
      <c r="F359" s="36">
        <v>1302.8499999999999</v>
      </c>
      <c r="G359" s="36">
        <v>1294.2499999999998</v>
      </c>
      <c r="H359" s="36">
        <v>1335.4499999999996</v>
      </c>
      <c r="I359" s="36">
        <v>1344.05</v>
      </c>
      <c r="J359" s="36">
        <v>1356.0499999999995</v>
      </c>
      <c r="K359" s="31">
        <v>1332.05</v>
      </c>
      <c r="L359" s="31">
        <v>1311.45</v>
      </c>
      <c r="M359" s="31">
        <v>4.9305500000000002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34439.949999999997</v>
      </c>
      <c r="D360" s="36">
        <v>34524.033333333333</v>
      </c>
      <c r="E360" s="36">
        <v>34281.916666666664</v>
      </c>
      <c r="F360" s="36">
        <v>34123.883333333331</v>
      </c>
      <c r="G360" s="36">
        <v>33881.766666666663</v>
      </c>
      <c r="H360" s="36">
        <v>34682.066666666666</v>
      </c>
      <c r="I360" s="36">
        <v>34924.183333333334</v>
      </c>
      <c r="J360" s="36">
        <v>35082.216666666667</v>
      </c>
      <c r="K360" s="31">
        <v>34766.15</v>
      </c>
      <c r="L360" s="31">
        <v>34366</v>
      </c>
      <c r="M360" s="31">
        <v>0.26399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1359.2</v>
      </c>
      <c r="D361" s="36">
        <v>1364.4166666666667</v>
      </c>
      <c r="E361" s="36">
        <v>1344.8333333333335</v>
      </c>
      <c r="F361" s="36">
        <v>1330.4666666666667</v>
      </c>
      <c r="G361" s="36">
        <v>1310.8833333333334</v>
      </c>
      <c r="H361" s="36">
        <v>1378.7833333333335</v>
      </c>
      <c r="I361" s="36">
        <v>1398.366666666667</v>
      </c>
      <c r="J361" s="36">
        <v>1412.7333333333336</v>
      </c>
      <c r="K361" s="31">
        <v>1384</v>
      </c>
      <c r="L361" s="31">
        <v>1350.05</v>
      </c>
      <c r="M361" s="31">
        <v>7.0118999999999998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8099.65</v>
      </c>
      <c r="D362" s="36">
        <v>8082.55</v>
      </c>
      <c r="E362" s="36">
        <v>8037.1</v>
      </c>
      <c r="F362" s="36">
        <v>7974.55</v>
      </c>
      <c r="G362" s="36">
        <v>7929.1</v>
      </c>
      <c r="H362" s="36">
        <v>8145.1</v>
      </c>
      <c r="I362" s="36">
        <v>8190.5499999999993</v>
      </c>
      <c r="J362" s="36">
        <v>8253.1</v>
      </c>
      <c r="K362" s="31">
        <v>8128</v>
      </c>
      <c r="L362" s="31">
        <v>8020</v>
      </c>
      <c r="M362" s="31">
        <v>2.2265799999999998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263.75</v>
      </c>
      <c r="D363" s="36">
        <v>265.56666666666666</v>
      </c>
      <c r="E363" s="36">
        <v>261.23333333333335</v>
      </c>
      <c r="F363" s="36">
        <v>258.7166666666667</v>
      </c>
      <c r="G363" s="36">
        <v>254.38333333333338</v>
      </c>
      <c r="H363" s="36">
        <v>268.08333333333331</v>
      </c>
      <c r="I363" s="36">
        <v>272.41666666666669</v>
      </c>
      <c r="J363" s="36">
        <v>274.93333333333328</v>
      </c>
      <c r="K363" s="31">
        <v>269.89999999999998</v>
      </c>
      <c r="L363" s="31">
        <v>263.05</v>
      </c>
      <c r="M363" s="31">
        <v>29.435459999999999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4204.3500000000004</v>
      </c>
      <c r="D364" s="36">
        <v>4428.4666666666672</v>
      </c>
      <c r="E364" s="36">
        <v>3856.9333333333343</v>
      </c>
      <c r="F364" s="36">
        <v>3509.5166666666673</v>
      </c>
      <c r="G364" s="36">
        <v>2937.9833333333345</v>
      </c>
      <c r="H364" s="36">
        <v>4775.8833333333341</v>
      </c>
      <c r="I364" s="36">
        <v>5347.416666666667</v>
      </c>
      <c r="J364" s="36">
        <v>5694.8333333333339</v>
      </c>
      <c r="K364" s="31">
        <v>5000</v>
      </c>
      <c r="L364" s="31">
        <v>4081.05</v>
      </c>
      <c r="M364" s="31">
        <v>1.0286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2727.95</v>
      </c>
      <c r="D365" s="36">
        <v>2734.35</v>
      </c>
      <c r="E365" s="36">
        <v>2696.7</v>
      </c>
      <c r="F365" s="36">
        <v>2665.45</v>
      </c>
      <c r="G365" s="36">
        <v>2627.7999999999997</v>
      </c>
      <c r="H365" s="36">
        <v>2765.6</v>
      </c>
      <c r="I365" s="36">
        <v>2803.2500000000005</v>
      </c>
      <c r="J365" s="36">
        <v>2834.5</v>
      </c>
      <c r="K365" s="31">
        <v>2772</v>
      </c>
      <c r="L365" s="31">
        <v>2703.1</v>
      </c>
      <c r="M365" s="31">
        <v>5.1661900000000003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2992.3</v>
      </c>
      <c r="D366" s="36">
        <v>3003.2000000000003</v>
      </c>
      <c r="E366" s="36">
        <v>2971.6000000000004</v>
      </c>
      <c r="F366" s="36">
        <v>2950.9</v>
      </c>
      <c r="G366" s="36">
        <v>2919.3</v>
      </c>
      <c r="H366" s="36">
        <v>3023.9000000000005</v>
      </c>
      <c r="I366" s="36">
        <v>3055.5</v>
      </c>
      <c r="J366" s="36">
        <v>3076.2000000000007</v>
      </c>
      <c r="K366" s="31">
        <v>3034.8</v>
      </c>
      <c r="L366" s="31">
        <v>2982.5</v>
      </c>
      <c r="M366" s="31">
        <v>3.7006899999999998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840.2</v>
      </c>
      <c r="D367" s="36">
        <v>847.30000000000007</v>
      </c>
      <c r="E367" s="36">
        <v>828.00000000000011</v>
      </c>
      <c r="F367" s="36">
        <v>815.80000000000007</v>
      </c>
      <c r="G367" s="36">
        <v>796.50000000000011</v>
      </c>
      <c r="H367" s="36">
        <v>859.50000000000011</v>
      </c>
      <c r="I367" s="36">
        <v>878.80000000000007</v>
      </c>
      <c r="J367" s="36">
        <v>891.00000000000011</v>
      </c>
      <c r="K367" s="31">
        <v>866.6</v>
      </c>
      <c r="L367" s="31">
        <v>835.1</v>
      </c>
      <c r="M367" s="31">
        <v>13.443289999999999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122.35</v>
      </c>
      <c r="D368" s="36">
        <v>122.36666666666667</v>
      </c>
      <c r="E368" s="36">
        <v>119.33333333333334</v>
      </c>
      <c r="F368" s="36">
        <v>116.31666666666666</v>
      </c>
      <c r="G368" s="36">
        <v>113.28333333333333</v>
      </c>
      <c r="H368" s="36">
        <v>125.38333333333335</v>
      </c>
      <c r="I368" s="36">
        <v>128.41666666666669</v>
      </c>
      <c r="J368" s="36">
        <v>131.43333333333337</v>
      </c>
      <c r="K368" s="31">
        <v>125.4</v>
      </c>
      <c r="L368" s="31">
        <v>119.35</v>
      </c>
      <c r="M368" s="31">
        <v>98.153390000000002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1584.65</v>
      </c>
      <c r="D369" s="36">
        <v>1577.2166666666665</v>
      </c>
      <c r="E369" s="36">
        <v>1564.4333333333329</v>
      </c>
      <c r="F369" s="36">
        <v>1544.2166666666665</v>
      </c>
      <c r="G369" s="36">
        <v>1531.4333333333329</v>
      </c>
      <c r="H369" s="36">
        <v>1597.4333333333329</v>
      </c>
      <c r="I369" s="36">
        <v>1610.2166666666662</v>
      </c>
      <c r="J369" s="36">
        <v>1630.4333333333329</v>
      </c>
      <c r="K369" s="31">
        <v>1590</v>
      </c>
      <c r="L369" s="31">
        <v>1557</v>
      </c>
      <c r="M369" s="31">
        <v>0.22406000000000001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5038.2</v>
      </c>
      <c r="D370" s="36">
        <v>5067.1166666666668</v>
      </c>
      <c r="E370" s="36">
        <v>4997.9333333333334</v>
      </c>
      <c r="F370" s="36">
        <v>4957.666666666667</v>
      </c>
      <c r="G370" s="36">
        <v>4888.4833333333336</v>
      </c>
      <c r="H370" s="36">
        <v>5107.3833333333332</v>
      </c>
      <c r="I370" s="36">
        <v>5176.5666666666675</v>
      </c>
      <c r="J370" s="36">
        <v>5216.833333333333</v>
      </c>
      <c r="K370" s="31">
        <v>5136.3</v>
      </c>
      <c r="L370" s="31">
        <v>5026.8500000000004</v>
      </c>
      <c r="M370" s="31">
        <v>4.0742599999999998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769.9</v>
      </c>
      <c r="D371" s="36">
        <v>779.80000000000007</v>
      </c>
      <c r="E371" s="36">
        <v>755.10000000000014</v>
      </c>
      <c r="F371" s="36">
        <v>740.30000000000007</v>
      </c>
      <c r="G371" s="36">
        <v>715.60000000000014</v>
      </c>
      <c r="H371" s="36">
        <v>794.60000000000014</v>
      </c>
      <c r="I371" s="36">
        <v>819.30000000000018</v>
      </c>
      <c r="J371" s="36">
        <v>834.10000000000014</v>
      </c>
      <c r="K371" s="31">
        <v>804.5</v>
      </c>
      <c r="L371" s="31">
        <v>765</v>
      </c>
      <c r="M371" s="31">
        <v>3.8198699999999999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475.25</v>
      </c>
      <c r="D372" s="36">
        <v>476.41666666666669</v>
      </c>
      <c r="E372" s="36">
        <v>471.33333333333337</v>
      </c>
      <c r="F372" s="36">
        <v>467.41666666666669</v>
      </c>
      <c r="G372" s="36">
        <v>462.33333333333337</v>
      </c>
      <c r="H372" s="36">
        <v>480.33333333333337</v>
      </c>
      <c r="I372" s="36">
        <v>485.41666666666674</v>
      </c>
      <c r="J372" s="36">
        <v>489.33333333333337</v>
      </c>
      <c r="K372" s="31">
        <v>481.5</v>
      </c>
      <c r="L372" s="31">
        <v>472.5</v>
      </c>
      <c r="M372" s="31">
        <v>11.76943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384.5</v>
      </c>
      <c r="D373" s="36">
        <v>388.3</v>
      </c>
      <c r="E373" s="36">
        <v>376.45000000000005</v>
      </c>
      <c r="F373" s="36">
        <v>368.40000000000003</v>
      </c>
      <c r="G373" s="36">
        <v>356.55000000000007</v>
      </c>
      <c r="H373" s="36">
        <v>396.35</v>
      </c>
      <c r="I373" s="36">
        <v>408.20000000000005</v>
      </c>
      <c r="J373" s="36">
        <v>416.25</v>
      </c>
      <c r="K373" s="31">
        <v>400.15</v>
      </c>
      <c r="L373" s="31">
        <v>380.25</v>
      </c>
      <c r="M373" s="31">
        <v>287.52085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270.25</v>
      </c>
      <c r="D374" s="36">
        <v>270.75</v>
      </c>
      <c r="E374" s="36">
        <v>268.7</v>
      </c>
      <c r="F374" s="36">
        <v>267.14999999999998</v>
      </c>
      <c r="G374" s="36">
        <v>265.09999999999997</v>
      </c>
      <c r="H374" s="36">
        <v>272.3</v>
      </c>
      <c r="I374" s="36">
        <v>274.34999999999997</v>
      </c>
      <c r="J374" s="36">
        <v>275.90000000000003</v>
      </c>
      <c r="K374" s="31">
        <v>272.8</v>
      </c>
      <c r="L374" s="31">
        <v>269.2</v>
      </c>
      <c r="M374" s="31">
        <v>180.94213999999999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538.85</v>
      </c>
      <c r="D375" s="36">
        <v>538.5333333333333</v>
      </c>
      <c r="E375" s="36">
        <v>531.46666666666658</v>
      </c>
      <c r="F375" s="36">
        <v>524.08333333333326</v>
      </c>
      <c r="G375" s="36">
        <v>517.01666666666654</v>
      </c>
      <c r="H375" s="36">
        <v>545.91666666666663</v>
      </c>
      <c r="I375" s="36">
        <v>552.98333333333323</v>
      </c>
      <c r="J375" s="36">
        <v>560.36666666666667</v>
      </c>
      <c r="K375" s="31">
        <v>545.6</v>
      </c>
      <c r="L375" s="31">
        <v>531.15</v>
      </c>
      <c r="M375" s="31">
        <v>8.2755799999999997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1190.75</v>
      </c>
      <c r="D376" s="36">
        <v>1181.1833333333334</v>
      </c>
      <c r="E376" s="36">
        <v>1164.4666666666667</v>
      </c>
      <c r="F376" s="36">
        <v>1138.1833333333334</v>
      </c>
      <c r="G376" s="36">
        <v>1121.4666666666667</v>
      </c>
      <c r="H376" s="36">
        <v>1207.4666666666667</v>
      </c>
      <c r="I376" s="36">
        <v>1224.1833333333334</v>
      </c>
      <c r="J376" s="36">
        <v>1250.4666666666667</v>
      </c>
      <c r="K376" s="31">
        <v>1197.9000000000001</v>
      </c>
      <c r="L376" s="31">
        <v>1154.9000000000001</v>
      </c>
      <c r="M376" s="31">
        <v>7.37202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556.70000000000005</v>
      </c>
      <c r="D377" s="36">
        <v>561.56666666666672</v>
      </c>
      <c r="E377" s="36">
        <v>550.13333333333344</v>
      </c>
      <c r="F377" s="36">
        <v>543.56666666666672</v>
      </c>
      <c r="G377" s="36">
        <v>532.13333333333344</v>
      </c>
      <c r="H377" s="36">
        <v>568.13333333333344</v>
      </c>
      <c r="I377" s="36">
        <v>579.56666666666661</v>
      </c>
      <c r="J377" s="36">
        <v>586.13333333333344</v>
      </c>
      <c r="K377" s="31">
        <v>573</v>
      </c>
      <c r="L377" s="31">
        <v>555</v>
      </c>
      <c r="M377" s="31">
        <v>1.57376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177.9</v>
      </c>
      <c r="D378" s="36">
        <v>177.25</v>
      </c>
      <c r="E378" s="36">
        <v>171.6</v>
      </c>
      <c r="F378" s="36">
        <v>165.29999999999998</v>
      </c>
      <c r="G378" s="36">
        <v>159.64999999999998</v>
      </c>
      <c r="H378" s="36">
        <v>183.55</v>
      </c>
      <c r="I378" s="36">
        <v>189.2</v>
      </c>
      <c r="J378" s="36">
        <v>195.50000000000003</v>
      </c>
      <c r="K378" s="31">
        <v>182.9</v>
      </c>
      <c r="L378" s="31">
        <v>170.95</v>
      </c>
      <c r="M378" s="31">
        <v>35.378889999999998</v>
      </c>
      <c r="N378" s="1"/>
      <c r="O378" s="1"/>
    </row>
    <row r="379" spans="1:15" ht="12.75" customHeight="1">
      <c r="A379" s="33">
        <v>369</v>
      </c>
      <c r="B379" s="53" t="s">
        <v>887</v>
      </c>
      <c r="C379" s="31">
        <v>4738.8</v>
      </c>
      <c r="D379" s="36">
        <v>4737.7333333333327</v>
      </c>
      <c r="E379" s="36">
        <v>4656.4666666666653</v>
      </c>
      <c r="F379" s="36">
        <v>4574.1333333333323</v>
      </c>
      <c r="G379" s="36">
        <v>4492.866666666665</v>
      </c>
      <c r="H379" s="36">
        <v>4820.0666666666657</v>
      </c>
      <c r="I379" s="36">
        <v>4901.3333333333339</v>
      </c>
      <c r="J379" s="36">
        <v>4983.6666666666661</v>
      </c>
      <c r="K379" s="31">
        <v>4819</v>
      </c>
      <c r="L379" s="31">
        <v>4655.3999999999996</v>
      </c>
      <c r="M379" s="31">
        <v>0.84572999999999998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16464.2</v>
      </c>
      <c r="D380" s="36">
        <v>16465.466666666667</v>
      </c>
      <c r="E380" s="36">
        <v>16109.733333333334</v>
      </c>
      <c r="F380" s="36">
        <v>15755.266666666666</v>
      </c>
      <c r="G380" s="36">
        <v>15399.533333333333</v>
      </c>
      <c r="H380" s="36">
        <v>16819.933333333334</v>
      </c>
      <c r="I380" s="36">
        <v>17175.666666666672</v>
      </c>
      <c r="J380" s="36">
        <v>17530.133333333335</v>
      </c>
      <c r="K380" s="31">
        <v>16821.2</v>
      </c>
      <c r="L380" s="31">
        <v>16111</v>
      </c>
      <c r="M380" s="31">
        <v>0.66181000000000001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122.75</v>
      </c>
      <c r="D381" s="36">
        <v>123.36666666666667</v>
      </c>
      <c r="E381" s="36">
        <v>121.58333333333334</v>
      </c>
      <c r="F381" s="36">
        <v>120.41666666666667</v>
      </c>
      <c r="G381" s="36">
        <v>118.63333333333334</v>
      </c>
      <c r="H381" s="36">
        <v>124.53333333333335</v>
      </c>
      <c r="I381" s="36">
        <v>126.31666666666668</v>
      </c>
      <c r="J381" s="36">
        <v>127.48333333333335</v>
      </c>
      <c r="K381" s="31">
        <v>125.15</v>
      </c>
      <c r="L381" s="31">
        <v>122.2</v>
      </c>
      <c r="M381" s="31">
        <v>426.73023000000001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515.70000000000005</v>
      </c>
      <c r="D382" s="36">
        <v>510.90000000000003</v>
      </c>
      <c r="E382" s="36">
        <v>502.80000000000007</v>
      </c>
      <c r="F382" s="36">
        <v>489.90000000000003</v>
      </c>
      <c r="G382" s="36">
        <v>481.80000000000007</v>
      </c>
      <c r="H382" s="36">
        <v>523.80000000000007</v>
      </c>
      <c r="I382" s="36">
        <v>531.90000000000009</v>
      </c>
      <c r="J382" s="36">
        <v>544.80000000000007</v>
      </c>
      <c r="K382" s="31">
        <v>519</v>
      </c>
      <c r="L382" s="31">
        <v>498</v>
      </c>
      <c r="M382" s="31">
        <v>8.6122599999999991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238.05</v>
      </c>
      <c r="D383" s="36">
        <v>238.93333333333337</v>
      </c>
      <c r="E383" s="36">
        <v>235.96666666666673</v>
      </c>
      <c r="F383" s="36">
        <v>233.88333333333335</v>
      </c>
      <c r="G383" s="36">
        <v>230.91666666666671</v>
      </c>
      <c r="H383" s="36">
        <v>241.01666666666674</v>
      </c>
      <c r="I383" s="36">
        <v>243.98333333333338</v>
      </c>
      <c r="J383" s="36">
        <v>246.06666666666675</v>
      </c>
      <c r="K383" s="31">
        <v>241.9</v>
      </c>
      <c r="L383" s="31">
        <v>236.85</v>
      </c>
      <c r="M383" s="31">
        <v>55.772669999999998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445.6</v>
      </c>
      <c r="D384" s="36">
        <v>450.98333333333335</v>
      </c>
      <c r="E384" s="36">
        <v>435.41666666666669</v>
      </c>
      <c r="F384" s="36">
        <v>425.23333333333335</v>
      </c>
      <c r="G384" s="36">
        <v>409.66666666666669</v>
      </c>
      <c r="H384" s="36">
        <v>461.16666666666669</v>
      </c>
      <c r="I384" s="36">
        <v>476.73333333333329</v>
      </c>
      <c r="J384" s="36">
        <v>486.91666666666669</v>
      </c>
      <c r="K384" s="31">
        <v>466.55</v>
      </c>
      <c r="L384" s="31">
        <v>440.8</v>
      </c>
      <c r="M384" s="31">
        <v>281.38339000000002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558.29999999999995</v>
      </c>
      <c r="D385" s="36">
        <v>559.53333333333342</v>
      </c>
      <c r="E385" s="36">
        <v>551.96666666666681</v>
      </c>
      <c r="F385" s="36">
        <v>545.63333333333344</v>
      </c>
      <c r="G385" s="36">
        <v>538.06666666666683</v>
      </c>
      <c r="H385" s="36">
        <v>565.86666666666679</v>
      </c>
      <c r="I385" s="36">
        <v>573.43333333333339</v>
      </c>
      <c r="J385" s="36">
        <v>579.76666666666677</v>
      </c>
      <c r="K385" s="31">
        <v>567.1</v>
      </c>
      <c r="L385" s="31">
        <v>553.20000000000005</v>
      </c>
      <c r="M385" s="31">
        <v>2.9422299999999999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662.9</v>
      </c>
      <c r="D386" s="36">
        <v>668.93333333333328</v>
      </c>
      <c r="E386" s="36">
        <v>652.06666666666661</v>
      </c>
      <c r="F386" s="36">
        <v>641.23333333333335</v>
      </c>
      <c r="G386" s="36">
        <v>624.36666666666667</v>
      </c>
      <c r="H386" s="36">
        <v>679.76666666666654</v>
      </c>
      <c r="I386" s="36">
        <v>696.6333333333331</v>
      </c>
      <c r="J386" s="36">
        <v>707.46666666666647</v>
      </c>
      <c r="K386" s="31">
        <v>685.8</v>
      </c>
      <c r="L386" s="31">
        <v>658.1</v>
      </c>
      <c r="M386" s="31">
        <v>32.888530000000003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1670.45</v>
      </c>
      <c r="D387" s="36">
        <v>1676.4833333333333</v>
      </c>
      <c r="E387" s="36">
        <v>1653.9666666666667</v>
      </c>
      <c r="F387" s="36">
        <v>1637.4833333333333</v>
      </c>
      <c r="G387" s="36">
        <v>1614.9666666666667</v>
      </c>
      <c r="H387" s="36">
        <v>1692.9666666666667</v>
      </c>
      <c r="I387" s="36">
        <v>1715.4833333333336</v>
      </c>
      <c r="J387" s="36">
        <v>1731.9666666666667</v>
      </c>
      <c r="K387" s="31">
        <v>1699</v>
      </c>
      <c r="L387" s="31">
        <v>1660</v>
      </c>
      <c r="M387" s="31">
        <v>1.0929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256</v>
      </c>
      <c r="D388" s="36">
        <v>258.89999999999998</v>
      </c>
      <c r="E388" s="36">
        <v>251.49999999999994</v>
      </c>
      <c r="F388" s="36">
        <v>246.99999999999997</v>
      </c>
      <c r="G388" s="36">
        <v>239.59999999999994</v>
      </c>
      <c r="H388" s="36">
        <v>263.39999999999998</v>
      </c>
      <c r="I388" s="36">
        <v>270.80000000000007</v>
      </c>
      <c r="J388" s="36">
        <v>275.29999999999995</v>
      </c>
      <c r="K388" s="31">
        <v>266.3</v>
      </c>
      <c r="L388" s="31">
        <v>254.4</v>
      </c>
      <c r="M388" s="31">
        <v>169.7363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152.6</v>
      </c>
      <c r="D389" s="36">
        <v>153.88333333333333</v>
      </c>
      <c r="E389" s="36">
        <v>150.31666666666666</v>
      </c>
      <c r="F389" s="36">
        <v>148.03333333333333</v>
      </c>
      <c r="G389" s="36">
        <v>144.46666666666667</v>
      </c>
      <c r="H389" s="36">
        <v>156.16666666666666</v>
      </c>
      <c r="I389" s="36">
        <v>159.73333333333332</v>
      </c>
      <c r="J389" s="36">
        <v>162.01666666666665</v>
      </c>
      <c r="K389" s="31">
        <v>157.44999999999999</v>
      </c>
      <c r="L389" s="31">
        <v>151.6</v>
      </c>
      <c r="M389" s="31">
        <v>50.848170000000003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1253.8499999999999</v>
      </c>
      <c r="D390" s="36">
        <v>1252.7333333333333</v>
      </c>
      <c r="E390" s="36">
        <v>1237.1166666666668</v>
      </c>
      <c r="F390" s="36">
        <v>1220.3833333333334</v>
      </c>
      <c r="G390" s="36">
        <v>1204.7666666666669</v>
      </c>
      <c r="H390" s="36">
        <v>1269.4666666666667</v>
      </c>
      <c r="I390" s="36">
        <v>1285.083333333333</v>
      </c>
      <c r="J390" s="36">
        <v>1301.8166666666666</v>
      </c>
      <c r="K390" s="31">
        <v>1268.3499999999999</v>
      </c>
      <c r="L390" s="31">
        <v>1236</v>
      </c>
      <c r="M390" s="31">
        <v>1.0837300000000001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269.3</v>
      </c>
      <c r="D391" s="36">
        <v>273.5</v>
      </c>
      <c r="E391" s="36">
        <v>263</v>
      </c>
      <c r="F391" s="36">
        <v>256.7</v>
      </c>
      <c r="G391" s="36">
        <v>246.2</v>
      </c>
      <c r="H391" s="36">
        <v>279.8</v>
      </c>
      <c r="I391" s="36">
        <v>290.3</v>
      </c>
      <c r="J391" s="36">
        <v>296.60000000000002</v>
      </c>
      <c r="K391" s="31">
        <v>284</v>
      </c>
      <c r="L391" s="31">
        <v>267.2</v>
      </c>
      <c r="M391" s="31">
        <v>18.015969999999999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251.25</v>
      </c>
      <c r="D392" s="36">
        <v>253.41666666666666</v>
      </c>
      <c r="E392" s="36">
        <v>246.83333333333331</v>
      </c>
      <c r="F392" s="36">
        <v>242.41666666666666</v>
      </c>
      <c r="G392" s="36">
        <v>235.83333333333331</v>
      </c>
      <c r="H392" s="36">
        <v>257.83333333333331</v>
      </c>
      <c r="I392" s="36">
        <v>264.41666666666663</v>
      </c>
      <c r="J392" s="36">
        <v>268.83333333333331</v>
      </c>
      <c r="K392" s="31">
        <v>260</v>
      </c>
      <c r="L392" s="31">
        <v>249</v>
      </c>
      <c r="M392" s="31">
        <v>9.1593699999999991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127.7</v>
      </c>
      <c r="D393" s="36">
        <v>128.55000000000001</v>
      </c>
      <c r="E393" s="36">
        <v>126.20000000000002</v>
      </c>
      <c r="F393" s="36">
        <v>124.7</v>
      </c>
      <c r="G393" s="36">
        <v>122.35000000000001</v>
      </c>
      <c r="H393" s="36">
        <v>130.05000000000001</v>
      </c>
      <c r="I393" s="36">
        <v>132.40000000000003</v>
      </c>
      <c r="J393" s="36">
        <v>133.90000000000003</v>
      </c>
      <c r="K393" s="31">
        <v>130.9</v>
      </c>
      <c r="L393" s="31">
        <v>127.05</v>
      </c>
      <c r="M393" s="31">
        <v>36.42136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2746.95</v>
      </c>
      <c r="D394" s="36">
        <v>2771.4333333333329</v>
      </c>
      <c r="E394" s="36">
        <v>2695.516666666666</v>
      </c>
      <c r="F394" s="36">
        <v>2644.083333333333</v>
      </c>
      <c r="G394" s="36">
        <v>2568.1666666666661</v>
      </c>
      <c r="H394" s="36">
        <v>2822.8666666666659</v>
      </c>
      <c r="I394" s="36">
        <v>2898.7833333333328</v>
      </c>
      <c r="J394" s="36">
        <v>2950.2166666666658</v>
      </c>
      <c r="K394" s="31">
        <v>2847.35</v>
      </c>
      <c r="L394" s="31">
        <v>2720</v>
      </c>
      <c r="M394" s="31">
        <v>0.80800000000000005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69.849999999999994</v>
      </c>
      <c r="D395" s="36">
        <v>70</v>
      </c>
      <c r="E395" s="36">
        <v>68.55</v>
      </c>
      <c r="F395" s="36">
        <v>67.25</v>
      </c>
      <c r="G395" s="36">
        <v>65.8</v>
      </c>
      <c r="H395" s="36">
        <v>71.3</v>
      </c>
      <c r="I395" s="36">
        <v>72.749999999999986</v>
      </c>
      <c r="J395" s="36">
        <v>74.05</v>
      </c>
      <c r="K395" s="31">
        <v>71.45</v>
      </c>
      <c r="L395" s="31">
        <v>68.7</v>
      </c>
      <c r="M395" s="31">
        <v>42.865119999999997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1805.75</v>
      </c>
      <c r="D396" s="36">
        <v>1791.9166666666667</v>
      </c>
      <c r="E396" s="36">
        <v>1764.8333333333335</v>
      </c>
      <c r="F396" s="36">
        <v>1723.9166666666667</v>
      </c>
      <c r="G396" s="36">
        <v>1696.8333333333335</v>
      </c>
      <c r="H396" s="36">
        <v>1832.8333333333335</v>
      </c>
      <c r="I396" s="36">
        <v>1859.916666666667</v>
      </c>
      <c r="J396" s="36">
        <v>1900.8333333333335</v>
      </c>
      <c r="K396" s="31">
        <v>1819</v>
      </c>
      <c r="L396" s="31">
        <v>1751</v>
      </c>
      <c r="M396" s="31">
        <v>2.1314899999999999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204.8</v>
      </c>
      <c r="D397" s="36">
        <v>206.23333333333335</v>
      </c>
      <c r="E397" s="36">
        <v>201.16666666666669</v>
      </c>
      <c r="F397" s="36">
        <v>197.53333333333333</v>
      </c>
      <c r="G397" s="36">
        <v>192.46666666666667</v>
      </c>
      <c r="H397" s="36">
        <v>209.8666666666667</v>
      </c>
      <c r="I397" s="36">
        <v>214.93333333333337</v>
      </c>
      <c r="J397" s="36">
        <v>218.56666666666672</v>
      </c>
      <c r="K397" s="31">
        <v>211.3</v>
      </c>
      <c r="L397" s="31">
        <v>202.6</v>
      </c>
      <c r="M397" s="31">
        <v>18.47702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776.1</v>
      </c>
      <c r="D398" s="36">
        <v>786</v>
      </c>
      <c r="E398" s="36">
        <v>752.55</v>
      </c>
      <c r="F398" s="36">
        <v>729</v>
      </c>
      <c r="G398" s="36">
        <v>695.55</v>
      </c>
      <c r="H398" s="36">
        <v>809.55</v>
      </c>
      <c r="I398" s="36">
        <v>843</v>
      </c>
      <c r="J398" s="36">
        <v>866.55</v>
      </c>
      <c r="K398" s="31">
        <v>819.45</v>
      </c>
      <c r="L398" s="31">
        <v>762.45</v>
      </c>
      <c r="M398" s="31">
        <v>4.7347900000000003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2985.7</v>
      </c>
      <c r="D399" s="36">
        <v>2959.9</v>
      </c>
      <c r="E399" s="36">
        <v>2919.8</v>
      </c>
      <c r="F399" s="36">
        <v>2853.9</v>
      </c>
      <c r="G399" s="36">
        <v>2813.8</v>
      </c>
      <c r="H399" s="36">
        <v>3025.8</v>
      </c>
      <c r="I399" s="36">
        <v>3065.8999999999996</v>
      </c>
      <c r="J399" s="36">
        <v>3131.8</v>
      </c>
      <c r="K399" s="31">
        <v>3000</v>
      </c>
      <c r="L399" s="31">
        <v>2894</v>
      </c>
      <c r="M399" s="31">
        <v>81.633219999999994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101.7</v>
      </c>
      <c r="D400" s="36">
        <v>101.78333333333335</v>
      </c>
      <c r="E400" s="36">
        <v>99.416666666666686</v>
      </c>
      <c r="F400" s="36">
        <v>97.13333333333334</v>
      </c>
      <c r="G400" s="36">
        <v>94.76666666666668</v>
      </c>
      <c r="H400" s="36">
        <v>104.06666666666669</v>
      </c>
      <c r="I400" s="36">
        <v>106.43333333333334</v>
      </c>
      <c r="J400" s="36">
        <v>108.7166666666667</v>
      </c>
      <c r="K400" s="31">
        <v>104.15</v>
      </c>
      <c r="L400" s="31">
        <v>99.5</v>
      </c>
      <c r="M400" s="31">
        <v>35.496400000000001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673.55</v>
      </c>
      <c r="D401" s="36">
        <v>678.73333333333335</v>
      </c>
      <c r="E401" s="36">
        <v>660.86666666666667</v>
      </c>
      <c r="F401" s="36">
        <v>648.18333333333328</v>
      </c>
      <c r="G401" s="36">
        <v>630.31666666666661</v>
      </c>
      <c r="H401" s="36">
        <v>691.41666666666674</v>
      </c>
      <c r="I401" s="36">
        <v>709.28333333333353</v>
      </c>
      <c r="J401" s="36">
        <v>721.96666666666681</v>
      </c>
      <c r="K401" s="31">
        <v>696.6</v>
      </c>
      <c r="L401" s="31">
        <v>666.05</v>
      </c>
      <c r="M401" s="31">
        <v>1.9934700000000001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1600.45</v>
      </c>
      <c r="D402" s="36">
        <v>1602.8499999999997</v>
      </c>
      <c r="E402" s="36">
        <v>1597.6999999999994</v>
      </c>
      <c r="F402" s="36">
        <v>1594.9499999999996</v>
      </c>
      <c r="G402" s="36">
        <v>1589.7999999999993</v>
      </c>
      <c r="H402" s="36">
        <v>1605.5999999999995</v>
      </c>
      <c r="I402" s="36">
        <v>1610.7499999999995</v>
      </c>
      <c r="J402" s="36">
        <v>1613.4999999999995</v>
      </c>
      <c r="K402" s="31">
        <v>1608</v>
      </c>
      <c r="L402" s="31">
        <v>1600.1</v>
      </c>
      <c r="M402" s="31">
        <v>1.74559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692.55</v>
      </c>
      <c r="D403" s="36">
        <v>695.31666666666661</v>
      </c>
      <c r="E403" s="36">
        <v>688.23333333333323</v>
      </c>
      <c r="F403" s="36">
        <v>683.91666666666663</v>
      </c>
      <c r="G403" s="36">
        <v>676.83333333333326</v>
      </c>
      <c r="H403" s="36">
        <v>699.63333333333321</v>
      </c>
      <c r="I403" s="36">
        <v>706.7166666666667</v>
      </c>
      <c r="J403" s="36">
        <v>711.03333333333319</v>
      </c>
      <c r="K403" s="31">
        <v>702.4</v>
      </c>
      <c r="L403" s="31">
        <v>691</v>
      </c>
      <c r="M403" s="31">
        <v>22.046569999999999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1479.55</v>
      </c>
      <c r="D404" s="36">
        <v>1484.0166666666667</v>
      </c>
      <c r="E404" s="36">
        <v>1469.0333333333333</v>
      </c>
      <c r="F404" s="36">
        <v>1458.5166666666667</v>
      </c>
      <c r="G404" s="36">
        <v>1443.5333333333333</v>
      </c>
      <c r="H404" s="36">
        <v>1494.5333333333333</v>
      </c>
      <c r="I404" s="36">
        <v>1509.5166666666664</v>
      </c>
      <c r="J404" s="36">
        <v>1520.0333333333333</v>
      </c>
      <c r="K404" s="31">
        <v>1499</v>
      </c>
      <c r="L404" s="31">
        <v>1473.5</v>
      </c>
      <c r="M404" s="31">
        <v>7.9519299999999999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122.8</v>
      </c>
      <c r="D405" s="36">
        <v>123.81666666666666</v>
      </c>
      <c r="E405" s="36">
        <v>120.48333333333332</v>
      </c>
      <c r="F405" s="36">
        <v>118.16666666666666</v>
      </c>
      <c r="G405" s="36">
        <v>114.83333333333331</v>
      </c>
      <c r="H405" s="36">
        <v>126.13333333333333</v>
      </c>
      <c r="I405" s="36">
        <v>129.46666666666667</v>
      </c>
      <c r="J405" s="36">
        <v>131.78333333333333</v>
      </c>
      <c r="K405" s="31">
        <v>127.15</v>
      </c>
      <c r="L405" s="31">
        <v>121.5</v>
      </c>
      <c r="M405" s="31">
        <v>449.73081000000002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4165.8999999999996</v>
      </c>
      <c r="D406" s="36">
        <v>4182.3999999999996</v>
      </c>
      <c r="E406" s="36">
        <v>4126.8499999999995</v>
      </c>
      <c r="F406" s="36">
        <v>4087.8</v>
      </c>
      <c r="G406" s="36">
        <v>4032.25</v>
      </c>
      <c r="H406" s="36">
        <v>4221.4499999999989</v>
      </c>
      <c r="I406" s="36">
        <v>4276.9999999999982</v>
      </c>
      <c r="J406" s="36">
        <v>4316.0499999999984</v>
      </c>
      <c r="K406" s="31">
        <v>4237.95</v>
      </c>
      <c r="L406" s="31">
        <v>4143.3500000000004</v>
      </c>
      <c r="M406" s="31">
        <v>0.45143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2522.75</v>
      </c>
      <c r="D407" s="36">
        <v>2544.9500000000003</v>
      </c>
      <c r="E407" s="36">
        <v>2492.9000000000005</v>
      </c>
      <c r="F407" s="36">
        <v>2463.0500000000002</v>
      </c>
      <c r="G407" s="36">
        <v>2411.0000000000005</v>
      </c>
      <c r="H407" s="36">
        <v>2574.8000000000006</v>
      </c>
      <c r="I407" s="36">
        <v>2626.8500000000008</v>
      </c>
      <c r="J407" s="36">
        <v>2656.7000000000007</v>
      </c>
      <c r="K407" s="31">
        <v>2597</v>
      </c>
      <c r="L407" s="31">
        <v>2515.1</v>
      </c>
      <c r="M407" s="31">
        <v>10.97897</v>
      </c>
      <c r="N407" s="1"/>
      <c r="O407" s="1"/>
    </row>
    <row r="408" spans="1:15" ht="12.75" customHeight="1">
      <c r="A408" s="33">
        <v>398</v>
      </c>
      <c r="B408" s="53" t="s">
        <v>888</v>
      </c>
      <c r="C408" s="31">
        <v>1799.75</v>
      </c>
      <c r="D408" s="36">
        <v>1795.2333333333333</v>
      </c>
      <c r="E408" s="36">
        <v>1781.4666666666667</v>
      </c>
      <c r="F408" s="36">
        <v>1763.1833333333334</v>
      </c>
      <c r="G408" s="36">
        <v>1749.4166666666667</v>
      </c>
      <c r="H408" s="36">
        <v>1813.5166666666667</v>
      </c>
      <c r="I408" s="36">
        <v>1827.2833333333335</v>
      </c>
      <c r="J408" s="36">
        <v>1845.5666666666666</v>
      </c>
      <c r="K408" s="31">
        <v>1809</v>
      </c>
      <c r="L408" s="31">
        <v>1776.95</v>
      </c>
      <c r="M408" s="31">
        <v>0.76932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117.3</v>
      </c>
      <c r="D409" s="36">
        <v>117.43333333333332</v>
      </c>
      <c r="E409" s="36">
        <v>116.51666666666665</v>
      </c>
      <c r="F409" s="36">
        <v>115.73333333333333</v>
      </c>
      <c r="G409" s="36">
        <v>114.81666666666666</v>
      </c>
      <c r="H409" s="36">
        <v>118.21666666666664</v>
      </c>
      <c r="I409" s="36">
        <v>119.1333333333333</v>
      </c>
      <c r="J409" s="36">
        <v>119.91666666666663</v>
      </c>
      <c r="K409" s="31">
        <v>118.35</v>
      </c>
      <c r="L409" s="31">
        <v>116.65</v>
      </c>
      <c r="M409" s="31">
        <v>87.522880000000001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7960.8</v>
      </c>
      <c r="D410" s="36">
        <v>7978.6166666666659</v>
      </c>
      <c r="E410" s="36">
        <v>7832.1833333333316</v>
      </c>
      <c r="F410" s="36">
        <v>7703.5666666666657</v>
      </c>
      <c r="G410" s="36">
        <v>7557.1333333333314</v>
      </c>
      <c r="H410" s="36">
        <v>8107.2333333333318</v>
      </c>
      <c r="I410" s="36">
        <v>8253.6666666666661</v>
      </c>
      <c r="J410" s="36">
        <v>8382.2833333333328</v>
      </c>
      <c r="K410" s="31">
        <v>8125.05</v>
      </c>
      <c r="L410" s="31">
        <v>7850</v>
      </c>
      <c r="M410" s="31">
        <v>0.71675999999999995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1603.15</v>
      </c>
      <c r="D411" s="36">
        <v>1585.8499999999997</v>
      </c>
      <c r="E411" s="36">
        <v>1549.1499999999994</v>
      </c>
      <c r="F411" s="36">
        <v>1495.1499999999996</v>
      </c>
      <c r="G411" s="36">
        <v>1458.4499999999994</v>
      </c>
      <c r="H411" s="36">
        <v>1639.8499999999995</v>
      </c>
      <c r="I411" s="36">
        <v>1676.5499999999997</v>
      </c>
      <c r="J411" s="36">
        <v>1730.5499999999995</v>
      </c>
      <c r="K411" s="31">
        <v>1622.55</v>
      </c>
      <c r="L411" s="31">
        <v>1531.85</v>
      </c>
      <c r="M411" s="31">
        <v>2.89262</v>
      </c>
      <c r="N411" s="1"/>
      <c r="O411" s="1"/>
    </row>
    <row r="412" spans="1:15" ht="12.75" customHeight="1">
      <c r="A412" s="33">
        <v>402</v>
      </c>
      <c r="B412" t="s">
        <v>889</v>
      </c>
      <c r="C412" s="31">
        <v>348.35</v>
      </c>
      <c r="D412" s="36">
        <v>351.56666666666666</v>
      </c>
      <c r="E412" s="36">
        <v>341.08333333333331</v>
      </c>
      <c r="F412" s="36">
        <v>333.81666666666666</v>
      </c>
      <c r="G412" s="36">
        <v>323.33333333333331</v>
      </c>
      <c r="H412" s="36">
        <v>358.83333333333331</v>
      </c>
      <c r="I412" s="36">
        <v>369.31666666666666</v>
      </c>
      <c r="J412" s="36">
        <v>376.58333333333331</v>
      </c>
      <c r="K412" s="31">
        <v>362.05</v>
      </c>
      <c r="L412" s="31">
        <v>344.3</v>
      </c>
      <c r="M412" s="31">
        <v>6.0923299999999996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2867.5</v>
      </c>
      <c r="D413" s="36">
        <v>2863.8333333333335</v>
      </c>
      <c r="E413" s="36">
        <v>2815.666666666667</v>
      </c>
      <c r="F413" s="36">
        <v>2763.8333333333335</v>
      </c>
      <c r="G413" s="36">
        <v>2715.666666666667</v>
      </c>
      <c r="H413" s="36">
        <v>2915.666666666667</v>
      </c>
      <c r="I413" s="36">
        <v>2963.8333333333339</v>
      </c>
      <c r="J413" s="36">
        <v>3015.666666666667</v>
      </c>
      <c r="K413" s="31">
        <v>2912</v>
      </c>
      <c r="L413" s="31">
        <v>2812</v>
      </c>
      <c r="M413" s="31">
        <v>0.34273999999999999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321.45</v>
      </c>
      <c r="D414" s="36">
        <v>324.13333333333327</v>
      </c>
      <c r="E414" s="36">
        <v>315.36666666666656</v>
      </c>
      <c r="F414" s="36">
        <v>309.2833333333333</v>
      </c>
      <c r="G414" s="36">
        <v>300.51666666666659</v>
      </c>
      <c r="H414" s="36">
        <v>330.21666666666653</v>
      </c>
      <c r="I414" s="36">
        <v>338.98333333333329</v>
      </c>
      <c r="J414" s="36">
        <v>345.06666666666649</v>
      </c>
      <c r="K414" s="31">
        <v>332.9</v>
      </c>
      <c r="L414" s="31">
        <v>318.05</v>
      </c>
      <c r="M414" s="31">
        <v>3.2243599999999999</v>
      </c>
      <c r="N414" s="1"/>
      <c r="O414" s="1"/>
    </row>
    <row r="415" spans="1:15" ht="12.75" customHeight="1">
      <c r="A415" s="33">
        <v>405</v>
      </c>
      <c r="B415" s="53" t="s">
        <v>890</v>
      </c>
      <c r="C415" s="31">
        <v>929.1</v>
      </c>
      <c r="D415" s="36">
        <v>934.04999999999984</v>
      </c>
      <c r="E415" s="36">
        <v>913.09999999999968</v>
      </c>
      <c r="F415" s="36">
        <v>897.0999999999998</v>
      </c>
      <c r="G415" s="36">
        <v>876.14999999999964</v>
      </c>
      <c r="H415" s="36">
        <v>950.04999999999973</v>
      </c>
      <c r="I415" s="36">
        <v>970.99999999999977</v>
      </c>
      <c r="J415" s="36">
        <v>986.99999999999977</v>
      </c>
      <c r="K415" s="31">
        <v>955</v>
      </c>
      <c r="L415" s="31">
        <v>918.05</v>
      </c>
      <c r="M415" s="31">
        <v>4.5786300000000004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773.95</v>
      </c>
      <c r="D416" s="36">
        <v>777.18333333333339</v>
      </c>
      <c r="E416" s="36">
        <v>747.36666666666679</v>
      </c>
      <c r="F416" s="36">
        <v>720.78333333333342</v>
      </c>
      <c r="G416" s="36">
        <v>690.96666666666681</v>
      </c>
      <c r="H416" s="36">
        <v>803.76666666666677</v>
      </c>
      <c r="I416" s="36">
        <v>833.58333333333337</v>
      </c>
      <c r="J416" s="36">
        <v>860.16666666666674</v>
      </c>
      <c r="K416" s="31">
        <v>807</v>
      </c>
      <c r="L416" s="31">
        <v>750.6</v>
      </c>
      <c r="M416" s="31">
        <v>1.96126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25939.35</v>
      </c>
      <c r="D417" s="36">
        <v>26007.8</v>
      </c>
      <c r="E417" s="36">
        <v>25681.55</v>
      </c>
      <c r="F417" s="36">
        <v>25423.75</v>
      </c>
      <c r="G417" s="36">
        <v>25097.5</v>
      </c>
      <c r="H417" s="36">
        <v>26265.599999999999</v>
      </c>
      <c r="I417" s="36">
        <v>26591.85</v>
      </c>
      <c r="J417" s="36">
        <v>26849.649999999998</v>
      </c>
      <c r="K417" s="31">
        <v>26334.05</v>
      </c>
      <c r="L417" s="31">
        <v>25750</v>
      </c>
      <c r="M417" s="31">
        <v>0.27139000000000002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39.950000000000003</v>
      </c>
      <c r="D418" s="36">
        <v>40.233333333333341</v>
      </c>
      <c r="E418" s="36">
        <v>39.366666666666681</v>
      </c>
      <c r="F418" s="36">
        <v>38.783333333333339</v>
      </c>
      <c r="G418" s="36">
        <v>37.916666666666679</v>
      </c>
      <c r="H418" s="36">
        <v>40.816666666666684</v>
      </c>
      <c r="I418" s="36">
        <v>41.683333333333344</v>
      </c>
      <c r="J418" s="36">
        <v>42.266666666666687</v>
      </c>
      <c r="K418" s="31">
        <v>41.1</v>
      </c>
      <c r="L418" s="31">
        <v>39.65</v>
      </c>
      <c r="M418" s="31">
        <v>101.07043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2386.35</v>
      </c>
      <c r="D419" s="36">
        <v>2387.1166666666668</v>
      </c>
      <c r="E419" s="36">
        <v>2344.2333333333336</v>
      </c>
      <c r="F419" s="36">
        <v>2302.1166666666668</v>
      </c>
      <c r="G419" s="36">
        <v>2259.2333333333336</v>
      </c>
      <c r="H419" s="36">
        <v>2429.2333333333336</v>
      </c>
      <c r="I419" s="36">
        <v>2472.1166666666668</v>
      </c>
      <c r="J419" s="36">
        <v>2514.2333333333336</v>
      </c>
      <c r="K419" s="31">
        <v>2430</v>
      </c>
      <c r="L419" s="31">
        <v>2345</v>
      </c>
      <c r="M419" s="31">
        <v>154.46440000000001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605.35</v>
      </c>
      <c r="D420" s="36">
        <v>610.4</v>
      </c>
      <c r="E420" s="36">
        <v>596.79999999999995</v>
      </c>
      <c r="F420" s="36">
        <v>588.25</v>
      </c>
      <c r="G420" s="36">
        <v>574.65</v>
      </c>
      <c r="H420" s="36">
        <v>618.94999999999993</v>
      </c>
      <c r="I420" s="36">
        <v>632.55000000000007</v>
      </c>
      <c r="J420" s="36">
        <v>641.09999999999991</v>
      </c>
      <c r="K420" s="31">
        <v>624</v>
      </c>
      <c r="L420" s="31">
        <v>601.85</v>
      </c>
      <c r="M420" s="31">
        <v>12.810090000000001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5288.65</v>
      </c>
      <c r="D421" s="36">
        <v>5255.3666666666659</v>
      </c>
      <c r="E421" s="36">
        <v>5150.7333333333318</v>
      </c>
      <c r="F421" s="36">
        <v>5012.8166666666657</v>
      </c>
      <c r="G421" s="36">
        <v>4908.1833333333316</v>
      </c>
      <c r="H421" s="36">
        <v>5393.2833333333319</v>
      </c>
      <c r="I421" s="36">
        <v>5497.9166666666652</v>
      </c>
      <c r="J421" s="36">
        <v>5635.8333333333321</v>
      </c>
      <c r="K421" s="31">
        <v>5360</v>
      </c>
      <c r="L421" s="31">
        <v>5117.45</v>
      </c>
      <c r="M421" s="31">
        <v>7.9141500000000002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1431</v>
      </c>
      <c r="D422" s="36">
        <v>1452.8833333333332</v>
      </c>
      <c r="E422" s="36">
        <v>1387.0666666666664</v>
      </c>
      <c r="F422" s="36">
        <v>1343.1333333333332</v>
      </c>
      <c r="G422" s="36">
        <v>1277.3166666666664</v>
      </c>
      <c r="H422" s="36">
        <v>1496.8166666666664</v>
      </c>
      <c r="I422" s="36">
        <v>1562.633333333333</v>
      </c>
      <c r="J422" s="36">
        <v>1606.5666666666664</v>
      </c>
      <c r="K422" s="31">
        <v>1518.7</v>
      </c>
      <c r="L422" s="31">
        <v>1408.95</v>
      </c>
      <c r="M422" s="31">
        <v>5.46014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8890.75</v>
      </c>
      <c r="D423" s="36">
        <v>9007.5500000000011</v>
      </c>
      <c r="E423" s="36">
        <v>8665.1500000000015</v>
      </c>
      <c r="F423" s="36">
        <v>8439.5500000000011</v>
      </c>
      <c r="G423" s="36">
        <v>8097.1500000000015</v>
      </c>
      <c r="H423" s="36">
        <v>9233.1500000000015</v>
      </c>
      <c r="I423" s="36">
        <v>9575.5499999999993</v>
      </c>
      <c r="J423" s="36">
        <v>9801.1500000000015</v>
      </c>
      <c r="K423" s="31">
        <v>9349.9500000000007</v>
      </c>
      <c r="L423" s="31">
        <v>8781.9500000000007</v>
      </c>
      <c r="M423" s="31">
        <v>2.5054699999999999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681.45</v>
      </c>
      <c r="D424" s="36">
        <v>691.81666666666661</v>
      </c>
      <c r="E424" s="36">
        <v>667.63333333333321</v>
      </c>
      <c r="F424" s="36">
        <v>653.81666666666661</v>
      </c>
      <c r="G424" s="36">
        <v>629.63333333333321</v>
      </c>
      <c r="H424" s="36">
        <v>705.63333333333321</v>
      </c>
      <c r="I424" s="36">
        <v>729.81666666666661</v>
      </c>
      <c r="J424" s="36">
        <v>743.63333333333321</v>
      </c>
      <c r="K424" s="31">
        <v>716</v>
      </c>
      <c r="L424" s="31">
        <v>678</v>
      </c>
      <c r="M424" s="31">
        <v>18.144020000000001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743.2</v>
      </c>
      <c r="D425" s="36">
        <v>743.83333333333337</v>
      </c>
      <c r="E425" s="36">
        <v>735.66666666666674</v>
      </c>
      <c r="F425" s="36">
        <v>728.13333333333333</v>
      </c>
      <c r="G425" s="36">
        <v>719.9666666666667</v>
      </c>
      <c r="H425" s="36">
        <v>751.36666666666679</v>
      </c>
      <c r="I425" s="36">
        <v>759.53333333333353</v>
      </c>
      <c r="J425" s="36">
        <v>767.06666666666683</v>
      </c>
      <c r="K425" s="31">
        <v>752</v>
      </c>
      <c r="L425" s="31">
        <v>736.3</v>
      </c>
      <c r="M425" s="31">
        <v>1.9595400000000001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551.54999999999995</v>
      </c>
      <c r="D426" s="36">
        <v>548.4666666666667</v>
      </c>
      <c r="E426" s="36">
        <v>542.18333333333339</v>
      </c>
      <c r="F426" s="36">
        <v>532.81666666666672</v>
      </c>
      <c r="G426" s="36">
        <v>526.53333333333342</v>
      </c>
      <c r="H426" s="36">
        <v>557.83333333333337</v>
      </c>
      <c r="I426" s="36">
        <v>564.11666666666667</v>
      </c>
      <c r="J426" s="36">
        <v>573.48333333333335</v>
      </c>
      <c r="K426" s="31">
        <v>554.75</v>
      </c>
      <c r="L426" s="31">
        <v>539.1</v>
      </c>
      <c r="M426" s="31">
        <v>5.4705500000000002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733.3</v>
      </c>
      <c r="D427" s="36">
        <v>736.45000000000016</v>
      </c>
      <c r="E427" s="36">
        <v>727.0500000000003</v>
      </c>
      <c r="F427" s="36">
        <v>720.80000000000018</v>
      </c>
      <c r="G427" s="36">
        <v>711.40000000000032</v>
      </c>
      <c r="H427" s="36">
        <v>742.70000000000027</v>
      </c>
      <c r="I427" s="36">
        <v>752.10000000000014</v>
      </c>
      <c r="J427" s="36">
        <v>758.35000000000025</v>
      </c>
      <c r="K427" s="31">
        <v>745.85</v>
      </c>
      <c r="L427" s="31">
        <v>730.2</v>
      </c>
      <c r="M427" s="31">
        <v>300.88789000000003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133.65</v>
      </c>
      <c r="D428" s="36">
        <v>133.18333333333334</v>
      </c>
      <c r="E428" s="36">
        <v>131.46666666666667</v>
      </c>
      <c r="F428" s="36">
        <v>129.28333333333333</v>
      </c>
      <c r="G428" s="36">
        <v>127.56666666666666</v>
      </c>
      <c r="H428" s="36">
        <v>135.36666666666667</v>
      </c>
      <c r="I428" s="36">
        <v>137.08333333333337</v>
      </c>
      <c r="J428" s="36">
        <v>139.26666666666668</v>
      </c>
      <c r="K428" s="31">
        <v>134.9</v>
      </c>
      <c r="L428" s="31">
        <v>131</v>
      </c>
      <c r="M428" s="31">
        <v>345.05131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518.20000000000005</v>
      </c>
      <c r="D429" s="36">
        <v>523.85</v>
      </c>
      <c r="E429" s="36">
        <v>509.40000000000009</v>
      </c>
      <c r="F429" s="36">
        <v>500.6</v>
      </c>
      <c r="G429" s="36">
        <v>486.15000000000009</v>
      </c>
      <c r="H429" s="36">
        <v>532.65000000000009</v>
      </c>
      <c r="I429" s="36">
        <v>547.10000000000014</v>
      </c>
      <c r="J429" s="36">
        <v>555.90000000000009</v>
      </c>
      <c r="K429" s="31">
        <v>538.29999999999995</v>
      </c>
      <c r="L429" s="31">
        <v>515.04999999999995</v>
      </c>
      <c r="M429" s="31">
        <v>7.8323600000000004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110.8</v>
      </c>
      <c r="D430" s="36">
        <v>112.14999999999999</v>
      </c>
      <c r="E430" s="36">
        <v>108.74999999999999</v>
      </c>
      <c r="F430" s="36">
        <v>106.69999999999999</v>
      </c>
      <c r="G430" s="36">
        <v>103.29999999999998</v>
      </c>
      <c r="H430" s="36">
        <v>114.19999999999999</v>
      </c>
      <c r="I430" s="36">
        <v>117.6</v>
      </c>
      <c r="J430" s="36">
        <v>119.64999999999999</v>
      </c>
      <c r="K430" s="31">
        <v>115.55</v>
      </c>
      <c r="L430" s="31">
        <v>110.1</v>
      </c>
      <c r="M430" s="31">
        <v>42.245420000000003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345.7</v>
      </c>
      <c r="D431" s="36">
        <v>347.83333333333331</v>
      </c>
      <c r="E431" s="36">
        <v>341.71666666666664</v>
      </c>
      <c r="F431" s="36">
        <v>337.73333333333335</v>
      </c>
      <c r="G431" s="36">
        <v>331.61666666666667</v>
      </c>
      <c r="H431" s="36">
        <v>351.81666666666661</v>
      </c>
      <c r="I431" s="36">
        <v>357.93333333333328</v>
      </c>
      <c r="J431" s="36">
        <v>361.91666666666657</v>
      </c>
      <c r="K431" s="31">
        <v>353.95</v>
      </c>
      <c r="L431" s="31">
        <v>343.85</v>
      </c>
      <c r="M431" s="31">
        <v>8.7206899999999994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372.1</v>
      </c>
      <c r="D432" s="36">
        <v>370.7</v>
      </c>
      <c r="E432" s="36">
        <v>366.4</v>
      </c>
      <c r="F432" s="36">
        <v>360.7</v>
      </c>
      <c r="G432" s="36">
        <v>356.4</v>
      </c>
      <c r="H432" s="36">
        <v>376.4</v>
      </c>
      <c r="I432" s="36">
        <v>380.70000000000005</v>
      </c>
      <c r="J432" s="36">
        <v>386.4</v>
      </c>
      <c r="K432" s="31">
        <v>375</v>
      </c>
      <c r="L432" s="31">
        <v>365</v>
      </c>
      <c r="M432" s="31">
        <v>5.1669400000000003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1604.15</v>
      </c>
      <c r="D433" s="36">
        <v>1607.4666666666665</v>
      </c>
      <c r="E433" s="36">
        <v>1588.7833333333328</v>
      </c>
      <c r="F433" s="36">
        <v>1573.4166666666663</v>
      </c>
      <c r="G433" s="36">
        <v>1554.7333333333327</v>
      </c>
      <c r="H433" s="36">
        <v>1622.833333333333</v>
      </c>
      <c r="I433" s="36">
        <v>1641.5166666666669</v>
      </c>
      <c r="J433" s="36">
        <v>1656.8833333333332</v>
      </c>
      <c r="K433" s="31">
        <v>1626.15</v>
      </c>
      <c r="L433" s="31">
        <v>1592.1</v>
      </c>
      <c r="M433" s="31">
        <v>25.301690000000001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596.20000000000005</v>
      </c>
      <c r="D434" s="36">
        <v>594.63333333333333</v>
      </c>
      <c r="E434" s="36">
        <v>587.56666666666661</v>
      </c>
      <c r="F434" s="36">
        <v>578.93333333333328</v>
      </c>
      <c r="G434" s="36">
        <v>571.86666666666656</v>
      </c>
      <c r="H434" s="36">
        <v>603.26666666666665</v>
      </c>
      <c r="I434" s="36">
        <v>610.33333333333348</v>
      </c>
      <c r="J434" s="36">
        <v>618.9666666666667</v>
      </c>
      <c r="K434" s="31">
        <v>601.70000000000005</v>
      </c>
      <c r="L434" s="31">
        <v>586</v>
      </c>
      <c r="M434" s="31">
        <v>5.1451000000000002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4159.05</v>
      </c>
      <c r="D435" s="36">
        <v>4160.7166666666662</v>
      </c>
      <c r="E435" s="36">
        <v>4121.7333333333327</v>
      </c>
      <c r="F435" s="36">
        <v>4084.4166666666661</v>
      </c>
      <c r="G435" s="36">
        <v>4045.4333333333325</v>
      </c>
      <c r="H435" s="36">
        <v>4198.0333333333328</v>
      </c>
      <c r="I435" s="36">
        <v>4237.0166666666664</v>
      </c>
      <c r="J435" s="36">
        <v>4274.333333333333</v>
      </c>
      <c r="K435" s="31">
        <v>4199.7</v>
      </c>
      <c r="L435" s="31">
        <v>4123.3999999999996</v>
      </c>
      <c r="M435" s="31">
        <v>1.62066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1062.25</v>
      </c>
      <c r="D436" s="36">
        <v>1053.5</v>
      </c>
      <c r="E436" s="36">
        <v>1037.05</v>
      </c>
      <c r="F436" s="36">
        <v>1011.8499999999999</v>
      </c>
      <c r="G436" s="36">
        <v>995.39999999999986</v>
      </c>
      <c r="H436" s="36">
        <v>1078.7</v>
      </c>
      <c r="I436" s="36">
        <v>1095.1499999999999</v>
      </c>
      <c r="J436" s="36">
        <v>1120.3500000000001</v>
      </c>
      <c r="K436" s="31">
        <v>1069.95</v>
      </c>
      <c r="L436" s="31">
        <v>1028.3</v>
      </c>
      <c r="M436" s="31">
        <v>0.99211000000000005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399.65</v>
      </c>
      <c r="D437" s="36">
        <v>397.11666666666662</v>
      </c>
      <c r="E437" s="36">
        <v>392.73333333333323</v>
      </c>
      <c r="F437" s="36">
        <v>385.81666666666661</v>
      </c>
      <c r="G437" s="36">
        <v>381.43333333333322</v>
      </c>
      <c r="H437" s="36">
        <v>404.03333333333325</v>
      </c>
      <c r="I437" s="36">
        <v>408.41666666666657</v>
      </c>
      <c r="J437" s="36">
        <v>415.33333333333326</v>
      </c>
      <c r="K437" s="31">
        <v>401.5</v>
      </c>
      <c r="L437" s="31">
        <v>390.2</v>
      </c>
      <c r="M437" s="31">
        <v>10.95641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405.05</v>
      </c>
      <c r="D438" s="36">
        <v>406.18333333333334</v>
      </c>
      <c r="E438" s="36">
        <v>399.41666666666669</v>
      </c>
      <c r="F438" s="36">
        <v>393.78333333333336</v>
      </c>
      <c r="G438" s="36">
        <v>387.01666666666671</v>
      </c>
      <c r="H438" s="36">
        <v>411.81666666666666</v>
      </c>
      <c r="I438" s="36">
        <v>418.58333333333331</v>
      </c>
      <c r="J438" s="36">
        <v>424.21666666666664</v>
      </c>
      <c r="K438" s="31">
        <v>412.95</v>
      </c>
      <c r="L438" s="31">
        <v>400.55</v>
      </c>
      <c r="M438" s="31">
        <v>5.4325099999999997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4169.6499999999996</v>
      </c>
      <c r="D439" s="36">
        <v>4105.2666666666664</v>
      </c>
      <c r="E439" s="36">
        <v>4004.5333333333328</v>
      </c>
      <c r="F439" s="36">
        <v>3839.4166666666665</v>
      </c>
      <c r="G439" s="36">
        <v>3738.6833333333329</v>
      </c>
      <c r="H439" s="36">
        <v>4270.3833333333332</v>
      </c>
      <c r="I439" s="36">
        <v>4371.1166666666668</v>
      </c>
      <c r="J439" s="36">
        <v>4536.2333333333327</v>
      </c>
      <c r="K439" s="31">
        <v>4206</v>
      </c>
      <c r="L439" s="31">
        <v>3940.15</v>
      </c>
      <c r="M439" s="31">
        <v>2.9093399999999998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639.95000000000005</v>
      </c>
      <c r="D440" s="36">
        <v>640.61666666666667</v>
      </c>
      <c r="E440" s="36">
        <v>635.98333333333335</v>
      </c>
      <c r="F440" s="36">
        <v>632.01666666666665</v>
      </c>
      <c r="G440" s="36">
        <v>627.38333333333333</v>
      </c>
      <c r="H440" s="36">
        <v>644.58333333333337</v>
      </c>
      <c r="I440" s="36">
        <v>649.21666666666681</v>
      </c>
      <c r="J440" s="36">
        <v>653.18333333333339</v>
      </c>
      <c r="K440" s="31">
        <v>645.25</v>
      </c>
      <c r="L440" s="31">
        <v>636.65</v>
      </c>
      <c r="M440" s="31">
        <v>0.61317999999999995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38.5</v>
      </c>
      <c r="D441" s="36">
        <v>38.183333333333337</v>
      </c>
      <c r="E441" s="36">
        <v>37.416666666666671</v>
      </c>
      <c r="F441" s="36">
        <v>36.333333333333336</v>
      </c>
      <c r="G441" s="36">
        <v>35.56666666666667</v>
      </c>
      <c r="H441" s="36">
        <v>39.266666666666673</v>
      </c>
      <c r="I441" s="36">
        <v>40.033333333333339</v>
      </c>
      <c r="J441" s="36">
        <v>41.116666666666674</v>
      </c>
      <c r="K441" s="31">
        <v>38.950000000000003</v>
      </c>
      <c r="L441" s="31">
        <v>37.1</v>
      </c>
      <c r="M441" s="31">
        <v>923.36818000000005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664.7</v>
      </c>
      <c r="D442" s="36">
        <v>659.25</v>
      </c>
      <c r="E442" s="36">
        <v>647.85</v>
      </c>
      <c r="F442" s="36">
        <v>631</v>
      </c>
      <c r="G442" s="36">
        <v>619.6</v>
      </c>
      <c r="H442" s="36">
        <v>676.1</v>
      </c>
      <c r="I442" s="36">
        <v>687.50000000000011</v>
      </c>
      <c r="J442" s="36">
        <v>704.35</v>
      </c>
      <c r="K442" s="31">
        <v>670.65</v>
      </c>
      <c r="L442" s="31">
        <v>642.4</v>
      </c>
      <c r="M442" s="31">
        <v>20.091539999999998</v>
      </c>
      <c r="N442" s="1"/>
      <c r="O442" s="1"/>
    </row>
    <row r="443" spans="1:15" ht="12.75" customHeight="1">
      <c r="A443" s="33">
        <v>433</v>
      </c>
      <c r="B443" s="53" t="s">
        <v>891</v>
      </c>
      <c r="C443" s="31">
        <v>843</v>
      </c>
      <c r="D443" s="36">
        <v>849.33333333333337</v>
      </c>
      <c r="E443" s="36">
        <v>830.66666666666674</v>
      </c>
      <c r="F443" s="36">
        <v>818.33333333333337</v>
      </c>
      <c r="G443" s="36">
        <v>799.66666666666674</v>
      </c>
      <c r="H443" s="36">
        <v>861.66666666666674</v>
      </c>
      <c r="I443" s="36">
        <v>880.33333333333348</v>
      </c>
      <c r="J443" s="36">
        <v>892.66666666666674</v>
      </c>
      <c r="K443" s="31">
        <v>868</v>
      </c>
      <c r="L443" s="31">
        <v>837</v>
      </c>
      <c r="M443" s="31">
        <v>1.8204100000000001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711.95</v>
      </c>
      <c r="D444" s="36">
        <v>710.1</v>
      </c>
      <c r="E444" s="36">
        <v>704.35</v>
      </c>
      <c r="F444" s="36">
        <v>696.75</v>
      </c>
      <c r="G444" s="36">
        <v>691</v>
      </c>
      <c r="H444" s="36">
        <v>717.7</v>
      </c>
      <c r="I444" s="36">
        <v>723.45</v>
      </c>
      <c r="J444" s="36">
        <v>731.05000000000007</v>
      </c>
      <c r="K444" s="31">
        <v>715.85</v>
      </c>
      <c r="L444" s="31">
        <v>702.5</v>
      </c>
      <c r="M444" s="31">
        <v>6.2813999999999997</v>
      </c>
      <c r="N444" s="1"/>
      <c r="O444" s="1"/>
    </row>
    <row r="445" spans="1:15" ht="12.75" customHeight="1">
      <c r="A445" s="33">
        <v>435</v>
      </c>
      <c r="B445" s="53" t="s">
        <v>892</v>
      </c>
      <c r="C445" s="31">
        <v>473.85</v>
      </c>
      <c r="D445" s="36">
        <v>473.90000000000003</v>
      </c>
      <c r="E445" s="36">
        <v>470.05000000000007</v>
      </c>
      <c r="F445" s="36">
        <v>466.25000000000006</v>
      </c>
      <c r="G445" s="36">
        <v>462.40000000000009</v>
      </c>
      <c r="H445" s="36">
        <v>477.70000000000005</v>
      </c>
      <c r="I445" s="36">
        <v>481.55000000000007</v>
      </c>
      <c r="J445" s="36">
        <v>485.35</v>
      </c>
      <c r="K445" s="31">
        <v>477.75</v>
      </c>
      <c r="L445" s="31">
        <v>470.1</v>
      </c>
      <c r="M445" s="31">
        <v>5.2005600000000003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671.25</v>
      </c>
      <c r="D446" s="36">
        <v>675.43333333333328</v>
      </c>
      <c r="E446" s="36">
        <v>661.81666666666661</v>
      </c>
      <c r="F446" s="36">
        <v>652.38333333333333</v>
      </c>
      <c r="G446" s="36">
        <v>638.76666666666665</v>
      </c>
      <c r="H446" s="36">
        <v>684.86666666666656</v>
      </c>
      <c r="I446" s="36">
        <v>698.48333333333312</v>
      </c>
      <c r="J446" s="36">
        <v>707.91666666666652</v>
      </c>
      <c r="K446" s="31">
        <v>689.05</v>
      </c>
      <c r="L446" s="31">
        <v>666</v>
      </c>
      <c r="M446" s="31">
        <v>4.2101800000000003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46.9</v>
      </c>
      <c r="D447" s="36">
        <v>47.65</v>
      </c>
      <c r="E447" s="36">
        <v>45.4</v>
      </c>
      <c r="F447" s="36">
        <v>43.9</v>
      </c>
      <c r="G447" s="36">
        <v>41.65</v>
      </c>
      <c r="H447" s="36">
        <v>49.15</v>
      </c>
      <c r="I447" s="36">
        <v>51.4</v>
      </c>
      <c r="J447" s="36">
        <v>52.9</v>
      </c>
      <c r="K447" s="31">
        <v>49.9</v>
      </c>
      <c r="L447" s="31">
        <v>46.15</v>
      </c>
      <c r="M447" s="31">
        <v>81.943680000000001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2123.15</v>
      </c>
      <c r="D448" s="36">
        <v>2113.7666666666664</v>
      </c>
      <c r="E448" s="36">
        <v>2093.5333333333328</v>
      </c>
      <c r="F448" s="36">
        <v>2063.9166666666665</v>
      </c>
      <c r="G448" s="36">
        <v>2043.6833333333329</v>
      </c>
      <c r="H448" s="36">
        <v>2143.3833333333328</v>
      </c>
      <c r="I448" s="36">
        <v>2163.6166666666663</v>
      </c>
      <c r="J448" s="36">
        <v>2193.2333333333327</v>
      </c>
      <c r="K448" s="31">
        <v>2134</v>
      </c>
      <c r="L448" s="31">
        <v>2084.15</v>
      </c>
      <c r="M448" s="31">
        <v>13.157959999999999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814.1</v>
      </c>
      <c r="D449" s="36">
        <v>818.30000000000007</v>
      </c>
      <c r="E449" s="36">
        <v>786.80000000000018</v>
      </c>
      <c r="F449" s="36">
        <v>759.50000000000011</v>
      </c>
      <c r="G449" s="36">
        <v>728.00000000000023</v>
      </c>
      <c r="H449" s="36">
        <v>845.60000000000014</v>
      </c>
      <c r="I449" s="36">
        <v>877.09999999999991</v>
      </c>
      <c r="J449" s="36">
        <v>904.40000000000009</v>
      </c>
      <c r="K449" s="31">
        <v>849.8</v>
      </c>
      <c r="L449" s="31">
        <v>791</v>
      </c>
      <c r="M449" s="31">
        <v>7.2240900000000003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1110.3</v>
      </c>
      <c r="D450" s="36">
        <v>1107.7666666666667</v>
      </c>
      <c r="E450" s="36">
        <v>1072.7333333333333</v>
      </c>
      <c r="F450" s="36">
        <v>1035.1666666666667</v>
      </c>
      <c r="G450" s="36">
        <v>1000.1333333333334</v>
      </c>
      <c r="H450" s="36">
        <v>1145.3333333333333</v>
      </c>
      <c r="I450" s="36">
        <v>1180.3666666666666</v>
      </c>
      <c r="J450" s="36">
        <v>1217.9333333333332</v>
      </c>
      <c r="K450" s="31">
        <v>1142.8</v>
      </c>
      <c r="L450" s="31">
        <v>1070.2</v>
      </c>
      <c r="M450" s="31">
        <v>70.3172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1973.15</v>
      </c>
      <c r="D451" s="36">
        <v>1967.8</v>
      </c>
      <c r="E451" s="36">
        <v>1939.1999999999998</v>
      </c>
      <c r="F451" s="36">
        <v>1905.2499999999998</v>
      </c>
      <c r="G451" s="36">
        <v>1876.6499999999996</v>
      </c>
      <c r="H451" s="36">
        <v>2001.75</v>
      </c>
      <c r="I451" s="36">
        <v>2030.35</v>
      </c>
      <c r="J451" s="36">
        <v>2064.3000000000002</v>
      </c>
      <c r="K451" s="31">
        <v>1996.4</v>
      </c>
      <c r="L451" s="31">
        <v>1933.85</v>
      </c>
      <c r="M451" s="31">
        <v>5.6867799999999997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3840.9</v>
      </c>
      <c r="D452" s="36">
        <v>3855.1</v>
      </c>
      <c r="E452" s="36">
        <v>3815.2</v>
      </c>
      <c r="F452" s="36">
        <v>3789.5</v>
      </c>
      <c r="G452" s="36">
        <v>3749.6</v>
      </c>
      <c r="H452" s="36">
        <v>3880.7999999999997</v>
      </c>
      <c r="I452" s="36">
        <v>3920.7000000000003</v>
      </c>
      <c r="J452" s="36">
        <v>3946.3999999999996</v>
      </c>
      <c r="K452" s="31">
        <v>3895</v>
      </c>
      <c r="L452" s="31">
        <v>3829.4</v>
      </c>
      <c r="M452" s="31">
        <v>19.685749999999999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1091.05</v>
      </c>
      <c r="D453" s="36">
        <v>1097.3833333333334</v>
      </c>
      <c r="E453" s="36">
        <v>1077.7666666666669</v>
      </c>
      <c r="F453" s="36">
        <v>1064.4833333333333</v>
      </c>
      <c r="G453" s="36">
        <v>1044.8666666666668</v>
      </c>
      <c r="H453" s="36">
        <v>1110.666666666667</v>
      </c>
      <c r="I453" s="36">
        <v>1130.2833333333333</v>
      </c>
      <c r="J453" s="36">
        <v>1143.5666666666671</v>
      </c>
      <c r="K453" s="31">
        <v>1117</v>
      </c>
      <c r="L453" s="31">
        <v>1084.0999999999999</v>
      </c>
      <c r="M453" s="31">
        <v>19.629480000000001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7674.8</v>
      </c>
      <c r="D454" s="36">
        <v>7686.2833333333328</v>
      </c>
      <c r="E454" s="36">
        <v>7620.6166666666659</v>
      </c>
      <c r="F454" s="36">
        <v>7566.4333333333334</v>
      </c>
      <c r="G454" s="36">
        <v>7500.7666666666664</v>
      </c>
      <c r="H454" s="36">
        <v>7740.4666666666653</v>
      </c>
      <c r="I454" s="36">
        <v>7806.1333333333332</v>
      </c>
      <c r="J454" s="36">
        <v>7860.3166666666648</v>
      </c>
      <c r="K454" s="31">
        <v>7751.95</v>
      </c>
      <c r="L454" s="31">
        <v>7632.1</v>
      </c>
      <c r="M454" s="31">
        <v>1.56037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5946.65</v>
      </c>
      <c r="D455" s="36">
        <v>5769.4333333333334</v>
      </c>
      <c r="E455" s="36">
        <v>5592.2166666666672</v>
      </c>
      <c r="F455" s="36">
        <v>5237.7833333333338</v>
      </c>
      <c r="G455" s="36">
        <v>5060.5666666666675</v>
      </c>
      <c r="H455" s="36">
        <v>6123.8666666666668</v>
      </c>
      <c r="I455" s="36">
        <v>6301.0833333333321</v>
      </c>
      <c r="J455" s="36">
        <v>6655.5166666666664</v>
      </c>
      <c r="K455" s="31">
        <v>5946.65</v>
      </c>
      <c r="L455" s="31">
        <v>5415</v>
      </c>
      <c r="M455" s="31">
        <v>1.5582499999999999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647.75</v>
      </c>
      <c r="D456" s="36">
        <v>650.01666666666677</v>
      </c>
      <c r="E456" s="36">
        <v>644.13333333333355</v>
      </c>
      <c r="F456" s="36">
        <v>640.51666666666677</v>
      </c>
      <c r="G456" s="36">
        <v>634.63333333333355</v>
      </c>
      <c r="H456" s="36">
        <v>653.63333333333355</v>
      </c>
      <c r="I456" s="36">
        <v>659.51666666666677</v>
      </c>
      <c r="J456" s="36">
        <v>663.13333333333355</v>
      </c>
      <c r="K456" s="31">
        <v>655.9</v>
      </c>
      <c r="L456" s="31">
        <v>646.4</v>
      </c>
      <c r="M456" s="31">
        <v>11.414020000000001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978.65</v>
      </c>
      <c r="D457" s="36">
        <v>983.45000000000016</v>
      </c>
      <c r="E457" s="36">
        <v>971.90000000000032</v>
      </c>
      <c r="F457" s="36">
        <v>965.1500000000002</v>
      </c>
      <c r="G457" s="36">
        <v>953.60000000000036</v>
      </c>
      <c r="H457" s="36">
        <v>990.20000000000027</v>
      </c>
      <c r="I457" s="36">
        <v>1001.7500000000002</v>
      </c>
      <c r="J457" s="36">
        <v>1008.5000000000002</v>
      </c>
      <c r="K457" s="31">
        <v>995</v>
      </c>
      <c r="L457" s="31">
        <v>976.7</v>
      </c>
      <c r="M457" s="31">
        <v>66.405370000000005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388.4</v>
      </c>
      <c r="D458" s="36">
        <v>389.91666666666669</v>
      </c>
      <c r="E458" s="36">
        <v>385.98333333333335</v>
      </c>
      <c r="F458" s="36">
        <v>383.56666666666666</v>
      </c>
      <c r="G458" s="36">
        <v>379.63333333333333</v>
      </c>
      <c r="H458" s="36">
        <v>392.33333333333337</v>
      </c>
      <c r="I458" s="36">
        <v>396.26666666666665</v>
      </c>
      <c r="J458" s="36">
        <v>398.68333333333339</v>
      </c>
      <c r="K458" s="31">
        <v>393.85</v>
      </c>
      <c r="L458" s="31">
        <v>387.5</v>
      </c>
      <c r="M458" s="31">
        <v>90.844819999999999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152.69999999999999</v>
      </c>
      <c r="D459" s="36">
        <v>152.93333333333331</v>
      </c>
      <c r="E459" s="36">
        <v>151.76666666666662</v>
      </c>
      <c r="F459" s="36">
        <v>150.83333333333331</v>
      </c>
      <c r="G459" s="36">
        <v>149.66666666666663</v>
      </c>
      <c r="H459" s="36">
        <v>153.86666666666662</v>
      </c>
      <c r="I459" s="36">
        <v>155.0333333333333</v>
      </c>
      <c r="J459" s="36">
        <v>155.96666666666661</v>
      </c>
      <c r="K459" s="31">
        <v>154.1</v>
      </c>
      <c r="L459" s="31">
        <v>152</v>
      </c>
      <c r="M459" s="31">
        <v>353.28793999999999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74.900000000000006</v>
      </c>
      <c r="D460" s="36">
        <v>75.7</v>
      </c>
      <c r="E460" s="36">
        <v>73.45</v>
      </c>
      <c r="F460" s="36">
        <v>72</v>
      </c>
      <c r="G460" s="36">
        <v>69.75</v>
      </c>
      <c r="H460" s="36">
        <v>77.150000000000006</v>
      </c>
      <c r="I460" s="36">
        <v>79.400000000000006</v>
      </c>
      <c r="J460" s="36">
        <v>80.850000000000009</v>
      </c>
      <c r="K460" s="31">
        <v>77.95</v>
      </c>
      <c r="L460" s="31">
        <v>74.25</v>
      </c>
      <c r="M460" s="31">
        <v>70.95523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2831.45</v>
      </c>
      <c r="D461" s="36">
        <v>2862.3333333333335</v>
      </c>
      <c r="E461" s="36">
        <v>2754.6166666666668</v>
      </c>
      <c r="F461" s="36">
        <v>2677.7833333333333</v>
      </c>
      <c r="G461" s="36">
        <v>2570.0666666666666</v>
      </c>
      <c r="H461" s="36">
        <v>2939.166666666667</v>
      </c>
      <c r="I461" s="36">
        <v>3046.8833333333332</v>
      </c>
      <c r="J461" s="36">
        <v>3123.7166666666672</v>
      </c>
      <c r="K461" s="31">
        <v>2970.05</v>
      </c>
      <c r="L461" s="31">
        <v>2785.5</v>
      </c>
      <c r="M461" s="31">
        <v>1.18988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1253.8</v>
      </c>
      <c r="D462" s="36">
        <v>1254.5</v>
      </c>
      <c r="E462" s="36">
        <v>1245.8499999999999</v>
      </c>
      <c r="F462" s="36">
        <v>1237.8999999999999</v>
      </c>
      <c r="G462" s="36">
        <v>1229.2499999999998</v>
      </c>
      <c r="H462" s="36">
        <v>1262.45</v>
      </c>
      <c r="I462" s="36">
        <v>1271.1000000000001</v>
      </c>
      <c r="J462" s="36">
        <v>1279.0500000000002</v>
      </c>
      <c r="K462" s="31">
        <v>1263.1500000000001</v>
      </c>
      <c r="L462" s="31">
        <v>1246.55</v>
      </c>
      <c r="M462" s="31">
        <v>21.288540000000001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661.05</v>
      </c>
      <c r="D463" s="36">
        <v>666.58333333333337</v>
      </c>
      <c r="E463" s="36">
        <v>649.4666666666667</v>
      </c>
      <c r="F463" s="36">
        <v>637.88333333333333</v>
      </c>
      <c r="G463" s="36">
        <v>620.76666666666665</v>
      </c>
      <c r="H463" s="36">
        <v>678.16666666666674</v>
      </c>
      <c r="I463" s="36">
        <v>695.2833333333333</v>
      </c>
      <c r="J463" s="36">
        <v>706.86666666666679</v>
      </c>
      <c r="K463" s="31">
        <v>683.7</v>
      </c>
      <c r="L463" s="31">
        <v>655</v>
      </c>
      <c r="M463" s="31">
        <v>4.3117400000000004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231</v>
      </c>
      <c r="D464" s="36">
        <v>231.93333333333331</v>
      </c>
      <c r="E464" s="36">
        <v>224.26666666666662</v>
      </c>
      <c r="F464" s="36">
        <v>217.5333333333333</v>
      </c>
      <c r="G464" s="36">
        <v>209.86666666666662</v>
      </c>
      <c r="H464" s="36">
        <v>238.66666666666663</v>
      </c>
      <c r="I464" s="36">
        <v>246.33333333333331</v>
      </c>
      <c r="J464" s="36">
        <v>253.06666666666663</v>
      </c>
      <c r="K464" s="31">
        <v>239.6</v>
      </c>
      <c r="L464" s="31">
        <v>225.2</v>
      </c>
      <c r="M464" s="31">
        <v>39.98021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815.7</v>
      </c>
      <c r="D465" s="36">
        <v>815.18333333333339</v>
      </c>
      <c r="E465" s="36">
        <v>806.81666666666683</v>
      </c>
      <c r="F465" s="36">
        <v>797.93333333333339</v>
      </c>
      <c r="G465" s="36">
        <v>789.56666666666683</v>
      </c>
      <c r="H465" s="36">
        <v>824.06666666666683</v>
      </c>
      <c r="I465" s="36">
        <v>832.43333333333339</v>
      </c>
      <c r="J465" s="36">
        <v>841.31666666666683</v>
      </c>
      <c r="K465" s="31">
        <v>823.55</v>
      </c>
      <c r="L465" s="31">
        <v>806.3</v>
      </c>
      <c r="M465" s="31">
        <v>11.224919999999999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4187.05</v>
      </c>
      <c r="D466" s="36">
        <v>4143.5166666666664</v>
      </c>
      <c r="E466" s="36">
        <v>4079.0333333333328</v>
      </c>
      <c r="F466" s="36">
        <v>3971.0166666666664</v>
      </c>
      <c r="G466" s="36">
        <v>3906.5333333333328</v>
      </c>
      <c r="H466" s="36">
        <v>4251.5333333333328</v>
      </c>
      <c r="I466" s="36">
        <v>4316.0166666666664</v>
      </c>
      <c r="J466" s="36">
        <v>4424.0333333333328</v>
      </c>
      <c r="K466" s="31">
        <v>4208</v>
      </c>
      <c r="L466" s="31">
        <v>4035.5</v>
      </c>
      <c r="M466" s="31">
        <v>0.91835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2815.35</v>
      </c>
      <c r="D467" s="36">
        <v>2811.7666666666664</v>
      </c>
      <c r="E467" s="36">
        <v>2791.5333333333328</v>
      </c>
      <c r="F467" s="36">
        <v>2767.7166666666662</v>
      </c>
      <c r="G467" s="36">
        <v>2747.4833333333327</v>
      </c>
      <c r="H467" s="36">
        <v>2835.583333333333</v>
      </c>
      <c r="I467" s="36">
        <v>2855.8166666666666</v>
      </c>
      <c r="J467" s="36">
        <v>2879.6333333333332</v>
      </c>
      <c r="K467" s="31">
        <v>2832</v>
      </c>
      <c r="L467" s="31">
        <v>2787.95</v>
      </c>
      <c r="M467" s="31">
        <v>0.42587000000000003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3759.4</v>
      </c>
      <c r="D468" s="36">
        <v>3745.7000000000003</v>
      </c>
      <c r="E468" s="36">
        <v>3706.5000000000005</v>
      </c>
      <c r="F468" s="36">
        <v>3653.6000000000004</v>
      </c>
      <c r="G468" s="36">
        <v>3614.4000000000005</v>
      </c>
      <c r="H468" s="36">
        <v>3798.6000000000004</v>
      </c>
      <c r="I468" s="36">
        <v>3837.8</v>
      </c>
      <c r="J468" s="36">
        <v>3890.7000000000003</v>
      </c>
      <c r="K468" s="31">
        <v>3784.9</v>
      </c>
      <c r="L468" s="31">
        <v>3692.8</v>
      </c>
      <c r="M468" s="31">
        <v>13.15714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2572.4</v>
      </c>
      <c r="D469" s="36">
        <v>2562.15</v>
      </c>
      <c r="E469" s="36">
        <v>2525.3000000000002</v>
      </c>
      <c r="F469" s="36">
        <v>2478.2000000000003</v>
      </c>
      <c r="G469" s="36">
        <v>2441.3500000000004</v>
      </c>
      <c r="H469" s="36">
        <v>2609.25</v>
      </c>
      <c r="I469" s="36">
        <v>2646.0999999999995</v>
      </c>
      <c r="J469" s="36">
        <v>2693.2</v>
      </c>
      <c r="K469" s="31">
        <v>2599</v>
      </c>
      <c r="L469" s="31">
        <v>2515.0500000000002</v>
      </c>
      <c r="M469" s="31">
        <v>2.5718100000000002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1420.05</v>
      </c>
      <c r="D470" s="36">
        <v>1433.2666666666667</v>
      </c>
      <c r="E470" s="36">
        <v>1351.8333333333333</v>
      </c>
      <c r="F470" s="36">
        <v>1283.6166666666666</v>
      </c>
      <c r="G470" s="36">
        <v>1202.1833333333332</v>
      </c>
      <c r="H470" s="36">
        <v>1501.4833333333333</v>
      </c>
      <c r="I470" s="36">
        <v>1582.9166666666667</v>
      </c>
      <c r="J470" s="36">
        <v>1651.1333333333334</v>
      </c>
      <c r="K470" s="31">
        <v>1514.7</v>
      </c>
      <c r="L470" s="31">
        <v>1365.05</v>
      </c>
      <c r="M470" s="31">
        <v>86.822460000000007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3875.2</v>
      </c>
      <c r="D471" s="36">
        <v>3888.2333333333336</v>
      </c>
      <c r="E471" s="36">
        <v>3853.9666666666672</v>
      </c>
      <c r="F471" s="36">
        <v>3832.7333333333336</v>
      </c>
      <c r="G471" s="36">
        <v>3798.4666666666672</v>
      </c>
      <c r="H471" s="36">
        <v>3909.4666666666672</v>
      </c>
      <c r="I471" s="36">
        <v>3943.7333333333336</v>
      </c>
      <c r="J471" s="36">
        <v>3964.9666666666672</v>
      </c>
      <c r="K471" s="31">
        <v>3922.5</v>
      </c>
      <c r="L471" s="31">
        <v>3867</v>
      </c>
      <c r="M471" s="31">
        <v>5.2463600000000001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36.85</v>
      </c>
      <c r="D472" s="36">
        <v>37.15</v>
      </c>
      <c r="E472" s="36">
        <v>36.4</v>
      </c>
      <c r="F472" s="36">
        <v>35.950000000000003</v>
      </c>
      <c r="G472" s="36">
        <v>35.200000000000003</v>
      </c>
      <c r="H472" s="36">
        <v>37.599999999999994</v>
      </c>
      <c r="I472" s="36">
        <v>38.349999999999994</v>
      </c>
      <c r="J472" s="36">
        <v>38.79999999999999</v>
      </c>
      <c r="K472" s="31">
        <v>37.9</v>
      </c>
      <c r="L472" s="31">
        <v>36.700000000000003</v>
      </c>
      <c r="M472" s="31">
        <v>177.1653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314.35000000000002</v>
      </c>
      <c r="D473" s="36">
        <v>316.58333333333331</v>
      </c>
      <c r="E473" s="36">
        <v>310.76666666666665</v>
      </c>
      <c r="F473" s="36">
        <v>307.18333333333334</v>
      </c>
      <c r="G473" s="36">
        <v>301.36666666666667</v>
      </c>
      <c r="H473" s="36">
        <v>320.16666666666663</v>
      </c>
      <c r="I473" s="36">
        <v>325.98333333333335</v>
      </c>
      <c r="J473" s="36">
        <v>329.56666666666661</v>
      </c>
      <c r="K473" s="31">
        <v>322.39999999999998</v>
      </c>
      <c r="L473" s="31">
        <v>313</v>
      </c>
      <c r="M473" s="31">
        <v>3.1794099999999998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546</v>
      </c>
      <c r="D474" s="36">
        <v>545.2833333333333</v>
      </c>
      <c r="E474" s="36">
        <v>531.56666666666661</v>
      </c>
      <c r="F474" s="36">
        <v>517.13333333333333</v>
      </c>
      <c r="G474" s="36">
        <v>503.41666666666663</v>
      </c>
      <c r="H474" s="36">
        <v>559.71666666666658</v>
      </c>
      <c r="I474" s="36">
        <v>573.43333333333328</v>
      </c>
      <c r="J474" s="36">
        <v>587.86666666666656</v>
      </c>
      <c r="K474" s="31">
        <v>559</v>
      </c>
      <c r="L474" s="31">
        <v>530.85</v>
      </c>
      <c r="M474" s="31">
        <v>28.739360000000001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3805.9</v>
      </c>
      <c r="D475" s="36">
        <v>3792.35</v>
      </c>
      <c r="E475" s="36">
        <v>3739.7</v>
      </c>
      <c r="F475" s="36">
        <v>3673.5</v>
      </c>
      <c r="G475" s="36">
        <v>3620.85</v>
      </c>
      <c r="H475" s="36">
        <v>3858.5499999999997</v>
      </c>
      <c r="I475" s="36">
        <v>3911.2000000000003</v>
      </c>
      <c r="J475" s="36">
        <v>3977.3999999999996</v>
      </c>
      <c r="K475" s="31">
        <v>3845</v>
      </c>
      <c r="L475" s="31">
        <v>3726.15</v>
      </c>
      <c r="M475" s="31">
        <v>2.6008499999999999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49.55</v>
      </c>
      <c r="D476" s="36">
        <v>50</v>
      </c>
      <c r="E476" s="36">
        <v>48.8</v>
      </c>
      <c r="F476" s="36">
        <v>48.05</v>
      </c>
      <c r="G476" s="36">
        <v>46.849999999999994</v>
      </c>
      <c r="H476" s="36">
        <v>50.75</v>
      </c>
      <c r="I476" s="36">
        <v>51.95</v>
      </c>
      <c r="J476" s="36">
        <v>52.7</v>
      </c>
      <c r="K476" s="31">
        <v>51.2</v>
      </c>
      <c r="L476" s="31">
        <v>49.25</v>
      </c>
      <c r="M476" s="31">
        <v>110.71605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686</v>
      </c>
      <c r="D477" s="36">
        <v>681.56666666666672</v>
      </c>
      <c r="E477" s="36">
        <v>673.13333333333344</v>
      </c>
      <c r="F477" s="36">
        <v>660.26666666666677</v>
      </c>
      <c r="G477" s="36">
        <v>651.83333333333348</v>
      </c>
      <c r="H477" s="36">
        <v>694.43333333333339</v>
      </c>
      <c r="I477" s="36">
        <v>702.86666666666656</v>
      </c>
      <c r="J477" s="36">
        <v>715.73333333333335</v>
      </c>
      <c r="K477" s="31">
        <v>690</v>
      </c>
      <c r="L477" s="31">
        <v>668.7</v>
      </c>
      <c r="M477" s="31">
        <v>6.2557799999999997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455.5</v>
      </c>
      <c r="D478" s="36">
        <v>458.7166666666667</v>
      </c>
      <c r="E478" s="36">
        <v>450.23333333333341</v>
      </c>
      <c r="F478" s="36">
        <v>444.9666666666667</v>
      </c>
      <c r="G478" s="36">
        <v>436.48333333333341</v>
      </c>
      <c r="H478" s="36">
        <v>463.98333333333341</v>
      </c>
      <c r="I478" s="36">
        <v>472.46666666666675</v>
      </c>
      <c r="J478" s="36">
        <v>477.73333333333341</v>
      </c>
      <c r="K478" s="31">
        <v>467.2</v>
      </c>
      <c r="L478" s="31">
        <v>453.45</v>
      </c>
      <c r="M478" s="31">
        <v>278.76181000000003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814.2</v>
      </c>
      <c r="D479" s="36">
        <v>820.4</v>
      </c>
      <c r="E479" s="36">
        <v>801.8</v>
      </c>
      <c r="F479" s="36">
        <v>789.4</v>
      </c>
      <c r="G479" s="36">
        <v>770.8</v>
      </c>
      <c r="H479" s="36">
        <v>832.8</v>
      </c>
      <c r="I479" s="36">
        <v>851.40000000000009</v>
      </c>
      <c r="J479" s="36">
        <v>863.8</v>
      </c>
      <c r="K479" s="31">
        <v>839</v>
      </c>
      <c r="L479" s="31">
        <v>808</v>
      </c>
      <c r="M479" s="31">
        <v>1.22376</v>
      </c>
      <c r="N479" s="1"/>
      <c r="O479" s="1"/>
    </row>
    <row r="480" spans="1:15" ht="12.75" customHeight="1">
      <c r="A480" s="33">
        <v>470</v>
      </c>
      <c r="B480" s="53" t="s">
        <v>893</v>
      </c>
      <c r="C480" s="31">
        <v>44.2</v>
      </c>
      <c r="D480" s="36">
        <v>44.733333333333327</v>
      </c>
      <c r="E480" s="36">
        <v>43.466666666666654</v>
      </c>
      <c r="F480" s="36">
        <v>42.733333333333327</v>
      </c>
      <c r="G480" s="36">
        <v>41.466666666666654</v>
      </c>
      <c r="H480" s="36">
        <v>45.466666666666654</v>
      </c>
      <c r="I480" s="36">
        <v>46.73333333333332</v>
      </c>
      <c r="J480" s="36">
        <v>47.466666666666654</v>
      </c>
      <c r="K480" s="31">
        <v>46</v>
      </c>
      <c r="L480" s="31">
        <v>44</v>
      </c>
      <c r="M480" s="31">
        <v>143.96679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9623.4500000000007</v>
      </c>
      <c r="D481" s="36">
        <v>9634.1666666666661</v>
      </c>
      <c r="E481" s="36">
        <v>9560.3333333333321</v>
      </c>
      <c r="F481" s="36">
        <v>9497.2166666666653</v>
      </c>
      <c r="G481" s="36">
        <v>9423.3833333333314</v>
      </c>
      <c r="H481" s="36">
        <v>9697.2833333333328</v>
      </c>
      <c r="I481" s="36">
        <v>9771.116666666665</v>
      </c>
      <c r="J481" s="31">
        <v>9834.2333333333336</v>
      </c>
      <c r="K481" s="31">
        <v>9708</v>
      </c>
      <c r="L481" s="31">
        <v>9571.0499999999993</v>
      </c>
      <c r="M481" s="53">
        <v>2.67937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151.19999999999999</v>
      </c>
      <c r="D482" s="36">
        <v>150.61666666666665</v>
      </c>
      <c r="E482" s="36">
        <v>149.2833333333333</v>
      </c>
      <c r="F482" s="36">
        <v>147.36666666666665</v>
      </c>
      <c r="G482" s="36">
        <v>146.0333333333333</v>
      </c>
      <c r="H482" s="36">
        <v>152.5333333333333</v>
      </c>
      <c r="I482" s="36">
        <v>153.86666666666662</v>
      </c>
      <c r="J482" s="31">
        <v>155.7833333333333</v>
      </c>
      <c r="K482" s="31">
        <v>151.94999999999999</v>
      </c>
      <c r="L482" s="31">
        <v>148.69999999999999</v>
      </c>
      <c r="M482" s="53">
        <v>119.82782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1697.55</v>
      </c>
      <c r="D483" s="36">
        <v>1700.6666666666667</v>
      </c>
      <c r="E483" s="36">
        <v>1684.9333333333334</v>
      </c>
      <c r="F483" s="36">
        <v>1672.3166666666666</v>
      </c>
      <c r="G483" s="36">
        <v>1656.5833333333333</v>
      </c>
      <c r="H483" s="36">
        <v>1713.2833333333335</v>
      </c>
      <c r="I483" s="36">
        <v>1729.0166666666667</v>
      </c>
      <c r="J483" s="36">
        <v>1741.6333333333337</v>
      </c>
      <c r="K483" s="31">
        <v>1716.4</v>
      </c>
      <c r="L483" s="31">
        <v>1688.05</v>
      </c>
      <c r="M483" s="31">
        <v>2.7084999999999999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1139.45</v>
      </c>
      <c r="D484" s="36">
        <v>1134.3</v>
      </c>
      <c r="E484" s="36">
        <v>1126.0999999999999</v>
      </c>
      <c r="F484" s="36">
        <v>1112.75</v>
      </c>
      <c r="G484" s="36">
        <v>1104.55</v>
      </c>
      <c r="H484" s="36">
        <v>1147.6499999999999</v>
      </c>
      <c r="I484" s="36">
        <v>1155.8500000000001</v>
      </c>
      <c r="J484" s="31">
        <v>1169.1999999999998</v>
      </c>
      <c r="K484" s="31">
        <v>1142.5</v>
      </c>
      <c r="L484" s="31">
        <v>1120.95</v>
      </c>
      <c r="M484" s="53">
        <v>3.87737</v>
      </c>
      <c r="N484" s="1"/>
      <c r="O484" s="1"/>
    </row>
    <row r="485" spans="1:15" ht="12.75" customHeight="1">
      <c r="A485" s="33">
        <v>475</v>
      </c>
      <c r="B485" s="31" t="s">
        <v>894</v>
      </c>
      <c r="C485" s="31">
        <v>314.95</v>
      </c>
      <c r="D485" s="36">
        <v>313.98333333333335</v>
      </c>
      <c r="E485" s="36">
        <v>310.4666666666667</v>
      </c>
      <c r="F485" s="36">
        <v>305.98333333333335</v>
      </c>
      <c r="G485" s="36">
        <v>302.4666666666667</v>
      </c>
      <c r="H485" s="36">
        <v>318.4666666666667</v>
      </c>
      <c r="I485" s="36">
        <v>321.98333333333335</v>
      </c>
      <c r="J485" s="36">
        <v>326.4666666666667</v>
      </c>
      <c r="K485" s="31">
        <v>317.5</v>
      </c>
      <c r="L485" s="31">
        <v>309.5</v>
      </c>
      <c r="M485" s="31">
        <v>9.7253100000000003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329.85</v>
      </c>
      <c r="D486" s="36">
        <v>328.90000000000003</v>
      </c>
      <c r="E486" s="36">
        <v>322.90000000000009</v>
      </c>
      <c r="F486" s="36">
        <v>315.95000000000005</v>
      </c>
      <c r="G486" s="36">
        <v>309.9500000000001</v>
      </c>
      <c r="H486" s="36">
        <v>335.85000000000008</v>
      </c>
      <c r="I486" s="36">
        <v>341.84999999999997</v>
      </c>
      <c r="J486" s="36">
        <v>348.80000000000007</v>
      </c>
      <c r="K486" s="31">
        <v>334.9</v>
      </c>
      <c r="L486" s="31">
        <v>321.95</v>
      </c>
      <c r="M486" s="31">
        <v>4.4645999999999999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2111.1999999999998</v>
      </c>
      <c r="D487" s="36">
        <v>2103.2166666666667</v>
      </c>
      <c r="E487" s="36">
        <v>2066.1833333333334</v>
      </c>
      <c r="F487" s="36">
        <v>2021.1666666666665</v>
      </c>
      <c r="G487" s="36">
        <v>1984.1333333333332</v>
      </c>
      <c r="H487" s="36">
        <v>2148.2333333333336</v>
      </c>
      <c r="I487" s="36">
        <v>2185.2666666666673</v>
      </c>
      <c r="J487" s="36">
        <v>2230.2833333333338</v>
      </c>
      <c r="K487" s="31">
        <v>2140.25</v>
      </c>
      <c r="L487" s="31">
        <v>2058.1999999999998</v>
      </c>
      <c r="M487" s="31">
        <v>0.65032999999999996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465.5</v>
      </c>
      <c r="D488" s="36">
        <v>462.3</v>
      </c>
      <c r="E488" s="36">
        <v>455.40000000000003</v>
      </c>
      <c r="F488" s="36">
        <v>445.3</v>
      </c>
      <c r="G488" s="36">
        <v>438.40000000000003</v>
      </c>
      <c r="H488" s="36">
        <v>472.40000000000003</v>
      </c>
      <c r="I488" s="36">
        <v>479.3</v>
      </c>
      <c r="J488" s="36">
        <v>489.40000000000003</v>
      </c>
      <c r="K488" s="31">
        <v>469.2</v>
      </c>
      <c r="L488" s="31">
        <v>452.2</v>
      </c>
      <c r="M488" s="31">
        <v>16.296970000000002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369.9</v>
      </c>
      <c r="D489" s="36">
        <v>371.8</v>
      </c>
      <c r="E489" s="36">
        <v>362.1</v>
      </c>
      <c r="F489" s="36">
        <v>354.3</v>
      </c>
      <c r="G489" s="36">
        <v>344.6</v>
      </c>
      <c r="H489" s="36">
        <v>379.6</v>
      </c>
      <c r="I489" s="36">
        <v>389.29999999999995</v>
      </c>
      <c r="J489" s="36">
        <v>397.1</v>
      </c>
      <c r="K489" s="31">
        <v>381.5</v>
      </c>
      <c r="L489" s="31">
        <v>364</v>
      </c>
      <c r="M489" s="31">
        <v>6.4323300000000003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433.65</v>
      </c>
      <c r="D490" s="36">
        <v>434.66666666666669</v>
      </c>
      <c r="E490" s="36">
        <v>427.58333333333337</v>
      </c>
      <c r="F490" s="36">
        <v>421.51666666666671</v>
      </c>
      <c r="G490" s="36">
        <v>414.43333333333339</v>
      </c>
      <c r="H490" s="36">
        <v>440.73333333333335</v>
      </c>
      <c r="I490" s="36">
        <v>447.81666666666672</v>
      </c>
      <c r="J490" s="36">
        <v>453.88333333333333</v>
      </c>
      <c r="K490" s="31">
        <v>441.75</v>
      </c>
      <c r="L490" s="31">
        <v>428.6</v>
      </c>
      <c r="M490" s="31">
        <v>1.0945400000000001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501.55</v>
      </c>
      <c r="D491" s="36">
        <v>503.40000000000003</v>
      </c>
      <c r="E491" s="36">
        <v>493.90000000000009</v>
      </c>
      <c r="F491" s="36">
        <v>486.25000000000006</v>
      </c>
      <c r="G491" s="36">
        <v>476.75000000000011</v>
      </c>
      <c r="H491" s="36">
        <v>511.05000000000007</v>
      </c>
      <c r="I491" s="36">
        <v>520.54999999999995</v>
      </c>
      <c r="J491" s="36">
        <v>528.20000000000005</v>
      </c>
      <c r="K491" s="31">
        <v>512.9</v>
      </c>
      <c r="L491" s="31">
        <v>495.75</v>
      </c>
      <c r="M491" s="31">
        <v>3.41452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1384</v>
      </c>
      <c r="D492" s="36">
        <v>1389.45</v>
      </c>
      <c r="E492" s="36">
        <v>1372.9</v>
      </c>
      <c r="F492" s="36">
        <v>1361.8</v>
      </c>
      <c r="G492" s="36">
        <v>1345.25</v>
      </c>
      <c r="H492" s="36">
        <v>1400.5500000000002</v>
      </c>
      <c r="I492" s="36">
        <v>1417.1</v>
      </c>
      <c r="J492" s="36">
        <v>1428.2000000000003</v>
      </c>
      <c r="K492" s="31">
        <v>1406</v>
      </c>
      <c r="L492" s="31">
        <v>1378.35</v>
      </c>
      <c r="M492" s="31">
        <v>23.420089999999998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941.55</v>
      </c>
      <c r="D493" s="36">
        <v>939.86666666666667</v>
      </c>
      <c r="E493" s="36">
        <v>924.73333333333335</v>
      </c>
      <c r="F493" s="36">
        <v>907.91666666666663</v>
      </c>
      <c r="G493" s="36">
        <v>892.7833333333333</v>
      </c>
      <c r="H493" s="36">
        <v>956.68333333333339</v>
      </c>
      <c r="I493" s="36">
        <v>971.81666666666683</v>
      </c>
      <c r="J493" s="36">
        <v>988.63333333333344</v>
      </c>
      <c r="K493" s="31">
        <v>955</v>
      </c>
      <c r="L493" s="31">
        <v>923.05</v>
      </c>
      <c r="M493" s="31">
        <v>4.0037000000000003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271.60000000000002</v>
      </c>
      <c r="D494" s="36">
        <v>271.2</v>
      </c>
      <c r="E494" s="36">
        <v>268.14999999999998</v>
      </c>
      <c r="F494" s="36">
        <v>264.7</v>
      </c>
      <c r="G494" s="36">
        <v>261.64999999999998</v>
      </c>
      <c r="H494" s="36">
        <v>274.64999999999998</v>
      </c>
      <c r="I494" s="36">
        <v>277.70000000000005</v>
      </c>
      <c r="J494" s="36">
        <v>281.14999999999998</v>
      </c>
      <c r="K494" s="31">
        <v>274.25</v>
      </c>
      <c r="L494" s="31">
        <v>267.75</v>
      </c>
      <c r="M494" s="31">
        <v>59.490400000000001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633.70000000000005</v>
      </c>
      <c r="D495" s="36">
        <v>635.1</v>
      </c>
      <c r="E495" s="36">
        <v>625.25</v>
      </c>
      <c r="F495" s="36">
        <v>616.79999999999995</v>
      </c>
      <c r="G495" s="36">
        <v>606.94999999999993</v>
      </c>
      <c r="H495" s="36">
        <v>643.55000000000007</v>
      </c>
      <c r="I495" s="36">
        <v>653.4000000000002</v>
      </c>
      <c r="J495" s="36">
        <v>661.85000000000014</v>
      </c>
      <c r="K495" s="31">
        <v>644.95000000000005</v>
      </c>
      <c r="L495" s="31">
        <v>626.65</v>
      </c>
      <c r="M495" s="31">
        <v>0.56211999999999995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1503.3</v>
      </c>
      <c r="D496" s="36">
        <v>1524.8499999999997</v>
      </c>
      <c r="E496" s="36">
        <v>1475.5499999999993</v>
      </c>
      <c r="F496" s="36">
        <v>1447.7999999999995</v>
      </c>
      <c r="G496" s="36">
        <v>1398.4999999999991</v>
      </c>
      <c r="H496" s="36">
        <v>1552.5999999999995</v>
      </c>
      <c r="I496" s="36">
        <v>1601.9</v>
      </c>
      <c r="J496" s="36">
        <v>1629.6499999999996</v>
      </c>
      <c r="K496" s="31">
        <v>1574.15</v>
      </c>
      <c r="L496" s="31">
        <v>1497.1</v>
      </c>
      <c r="M496" s="31">
        <v>1.8114399999999999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13.3</v>
      </c>
      <c r="D497" s="36">
        <v>13.383333333333333</v>
      </c>
      <c r="E497" s="36">
        <v>13.166666666666666</v>
      </c>
      <c r="F497" s="36">
        <v>13.033333333333333</v>
      </c>
      <c r="G497" s="36">
        <v>12.816666666666666</v>
      </c>
      <c r="H497" s="36">
        <v>13.516666666666666</v>
      </c>
      <c r="I497" s="36">
        <v>13.733333333333334</v>
      </c>
      <c r="J497" s="36">
        <v>13.866666666666665</v>
      </c>
      <c r="K497" s="31">
        <v>13.6</v>
      </c>
      <c r="L497" s="31">
        <v>13.25</v>
      </c>
      <c r="M497" s="31">
        <v>2441.47174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1092.8499999999999</v>
      </c>
      <c r="D498" s="36">
        <v>1095.55</v>
      </c>
      <c r="E498" s="36">
        <v>1081.0999999999999</v>
      </c>
      <c r="F498" s="36">
        <v>1069.3499999999999</v>
      </c>
      <c r="G498" s="36">
        <v>1054.8999999999999</v>
      </c>
      <c r="H498" s="36">
        <v>1107.3</v>
      </c>
      <c r="I498" s="36">
        <v>1121.7500000000002</v>
      </c>
      <c r="J498" s="36">
        <v>1133.5</v>
      </c>
      <c r="K498" s="31">
        <v>1110</v>
      </c>
      <c r="L498" s="31">
        <v>1083.8</v>
      </c>
      <c r="M498" s="31">
        <v>15.38888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513.85</v>
      </c>
      <c r="D499" s="36">
        <v>517.0333333333333</v>
      </c>
      <c r="E499" s="36">
        <v>507.06666666666661</v>
      </c>
      <c r="F499" s="36">
        <v>500.2833333333333</v>
      </c>
      <c r="G499" s="36">
        <v>490.31666666666661</v>
      </c>
      <c r="H499" s="36">
        <v>523.81666666666661</v>
      </c>
      <c r="I499" s="36">
        <v>533.7833333333333</v>
      </c>
      <c r="J499" s="36">
        <v>540.56666666666661</v>
      </c>
      <c r="K499" s="31">
        <v>527</v>
      </c>
      <c r="L499" s="31">
        <v>510.25</v>
      </c>
      <c r="M499" s="31">
        <v>7.41289</v>
      </c>
      <c r="N499" s="1"/>
      <c r="O499" s="1"/>
    </row>
    <row r="500" spans="1:15" ht="12.75" customHeight="1">
      <c r="A500" s="33">
        <v>490</v>
      </c>
      <c r="B500" s="53" t="s">
        <v>895</v>
      </c>
      <c r="C500" s="53">
        <v>137.30000000000001</v>
      </c>
      <c r="D500" s="36">
        <v>138.43333333333334</v>
      </c>
      <c r="E500" s="36">
        <v>135.06666666666666</v>
      </c>
      <c r="F500" s="36">
        <v>132.83333333333331</v>
      </c>
      <c r="G500" s="36">
        <v>129.46666666666664</v>
      </c>
      <c r="H500" s="36">
        <v>140.66666666666669</v>
      </c>
      <c r="I500" s="36">
        <v>144.03333333333336</v>
      </c>
      <c r="J500" s="36">
        <v>146.26666666666671</v>
      </c>
      <c r="K500" s="31">
        <v>141.80000000000001</v>
      </c>
      <c r="L500" s="31">
        <v>136.19999999999999</v>
      </c>
      <c r="M500" s="31">
        <v>17.258320000000001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784.5</v>
      </c>
      <c r="D501" s="36">
        <v>776.81666666666661</v>
      </c>
      <c r="E501" s="36">
        <v>764.23333333333323</v>
      </c>
      <c r="F501" s="36">
        <v>743.96666666666658</v>
      </c>
      <c r="G501" s="36">
        <v>731.38333333333321</v>
      </c>
      <c r="H501" s="36">
        <v>797.08333333333326</v>
      </c>
      <c r="I501" s="36">
        <v>809.66666666666674</v>
      </c>
      <c r="J501" s="36">
        <v>829.93333333333328</v>
      </c>
      <c r="K501" s="31">
        <v>789.4</v>
      </c>
      <c r="L501" s="31">
        <v>756.55</v>
      </c>
      <c r="M501" s="31">
        <v>0.75202999999999998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1225.0999999999999</v>
      </c>
      <c r="D502" s="36">
        <v>1224.7333333333333</v>
      </c>
      <c r="E502" s="36">
        <v>1212.3666666666668</v>
      </c>
      <c r="F502" s="36">
        <v>1199.6333333333334</v>
      </c>
      <c r="G502" s="36">
        <v>1187.2666666666669</v>
      </c>
      <c r="H502" s="36">
        <v>1237.4666666666667</v>
      </c>
      <c r="I502" s="36">
        <v>1249.833333333333</v>
      </c>
      <c r="J502" s="36">
        <v>1262.5666666666666</v>
      </c>
      <c r="K502" s="31">
        <v>1237.0999999999999</v>
      </c>
      <c r="L502" s="31">
        <v>1212</v>
      </c>
      <c r="M502" s="31">
        <v>2.42116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472.3</v>
      </c>
      <c r="D503" s="36">
        <v>474.83333333333331</v>
      </c>
      <c r="E503" s="36">
        <v>468.71666666666664</v>
      </c>
      <c r="F503" s="36">
        <v>465.13333333333333</v>
      </c>
      <c r="G503" s="36">
        <v>459.01666666666665</v>
      </c>
      <c r="H503" s="36">
        <v>478.41666666666663</v>
      </c>
      <c r="I503" s="36">
        <v>484.5333333333333</v>
      </c>
      <c r="J503" s="31">
        <v>488.11666666666662</v>
      </c>
      <c r="K503" s="31">
        <v>480.95</v>
      </c>
      <c r="L503" s="31">
        <v>471.25</v>
      </c>
      <c r="M503" s="53">
        <v>71.603340000000003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23.15</v>
      </c>
      <c r="D504" s="36">
        <v>23.3</v>
      </c>
      <c r="E504" s="36">
        <v>22.85</v>
      </c>
      <c r="F504" s="36">
        <v>22.55</v>
      </c>
      <c r="G504" s="36">
        <v>22.1</v>
      </c>
      <c r="H504" s="36">
        <v>23.6</v>
      </c>
      <c r="I504" s="36">
        <v>24.049999999999997</v>
      </c>
      <c r="J504" s="31">
        <v>24.35</v>
      </c>
      <c r="K504" s="31">
        <v>23.75</v>
      </c>
      <c r="L504" s="31">
        <v>23</v>
      </c>
      <c r="M504" s="53">
        <v>1812.49947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14754.85</v>
      </c>
      <c r="D505" s="36">
        <v>14818.266666666668</v>
      </c>
      <c r="E505" s="36">
        <v>14536.583333333336</v>
      </c>
      <c r="F505" s="36">
        <v>14318.316666666668</v>
      </c>
      <c r="G505" s="36">
        <v>14036.633333333335</v>
      </c>
      <c r="H505" s="36">
        <v>15036.533333333336</v>
      </c>
      <c r="I505" s="36">
        <v>15318.216666666667</v>
      </c>
      <c r="J505" s="36">
        <v>15536.483333333337</v>
      </c>
      <c r="K505" s="31">
        <v>15099.95</v>
      </c>
      <c r="L505" s="31">
        <v>14600</v>
      </c>
      <c r="M505" s="31">
        <v>5.382E-2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141.35</v>
      </c>
      <c r="D506" s="36">
        <v>142.11666666666667</v>
      </c>
      <c r="E506" s="36">
        <v>138.63333333333335</v>
      </c>
      <c r="F506" s="36">
        <v>135.91666666666669</v>
      </c>
      <c r="G506" s="36">
        <v>132.43333333333337</v>
      </c>
      <c r="H506" s="36">
        <v>144.83333333333334</v>
      </c>
      <c r="I506" s="36">
        <v>148.31666666666669</v>
      </c>
      <c r="J506" s="36">
        <v>151.03333333333333</v>
      </c>
      <c r="K506" s="31">
        <v>145.6</v>
      </c>
      <c r="L506" s="31">
        <v>139.4</v>
      </c>
      <c r="M506" s="31">
        <v>727.18298000000004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606.79999999999995</v>
      </c>
      <c r="D507" s="36">
        <v>603.5333333333333</v>
      </c>
      <c r="E507" s="36">
        <v>597.61666666666656</v>
      </c>
      <c r="F507" s="36">
        <v>588.43333333333328</v>
      </c>
      <c r="G507" s="36">
        <v>582.51666666666654</v>
      </c>
      <c r="H507" s="36">
        <v>612.71666666666658</v>
      </c>
      <c r="I507" s="36">
        <v>618.63333333333333</v>
      </c>
      <c r="J507" s="31">
        <v>627.81666666666661</v>
      </c>
      <c r="K507" s="31">
        <v>609.45000000000005</v>
      </c>
      <c r="L507" s="31">
        <v>594.35</v>
      </c>
      <c r="M507" s="53">
        <v>10.811870000000001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179.45</v>
      </c>
      <c r="D508" s="36">
        <v>181.88333333333333</v>
      </c>
      <c r="E508" s="36">
        <v>174.76666666666665</v>
      </c>
      <c r="F508" s="36">
        <v>170.08333333333331</v>
      </c>
      <c r="G508" s="36">
        <v>162.96666666666664</v>
      </c>
      <c r="H508" s="36">
        <v>186.56666666666666</v>
      </c>
      <c r="I508" s="36">
        <v>193.68333333333334</v>
      </c>
      <c r="J508" s="36">
        <v>198.36666666666667</v>
      </c>
      <c r="K508" s="31">
        <v>189</v>
      </c>
      <c r="L508" s="31">
        <v>177.2</v>
      </c>
      <c r="M508" s="31">
        <v>505.28769</v>
      </c>
      <c r="N508" s="1"/>
      <c r="O508" s="1"/>
    </row>
    <row r="509" spans="1:15" ht="12.75" customHeight="1">
      <c r="A509" s="229">
        <v>499</v>
      </c>
      <c r="B509" s="230" t="s">
        <v>242</v>
      </c>
      <c r="C509" s="230">
        <v>999.7</v>
      </c>
      <c r="D509" s="231">
        <v>1008.5666666666666</v>
      </c>
      <c r="E509" s="231">
        <v>989.38333333333321</v>
      </c>
      <c r="F509" s="231">
        <v>979.06666666666661</v>
      </c>
      <c r="G509" s="231">
        <v>959.88333333333321</v>
      </c>
      <c r="H509" s="231">
        <v>1018.8833333333332</v>
      </c>
      <c r="I509" s="231">
        <v>1038.0666666666666</v>
      </c>
      <c r="J509" s="231">
        <v>1048.3833333333332</v>
      </c>
      <c r="K509" s="232">
        <v>1027.75</v>
      </c>
      <c r="L509" s="232">
        <v>998.25</v>
      </c>
      <c r="M509" s="232">
        <v>14.52036</v>
      </c>
      <c r="N509" s="1"/>
      <c r="O509" s="1"/>
    </row>
    <row r="510" spans="1:15" ht="12.75" customHeight="1">
      <c r="A510" s="245">
        <v>500</v>
      </c>
      <c r="B510" s="246" t="s">
        <v>549</v>
      </c>
      <c r="C510" s="246">
        <v>1474.75</v>
      </c>
      <c r="D510" s="247">
        <v>1479.8166666666666</v>
      </c>
      <c r="E510" s="247">
        <v>1460.9333333333332</v>
      </c>
      <c r="F510" s="247">
        <v>1447.1166666666666</v>
      </c>
      <c r="G510" s="247">
        <v>1428.2333333333331</v>
      </c>
      <c r="H510" s="247">
        <v>1493.6333333333332</v>
      </c>
      <c r="I510" s="247">
        <v>1512.5166666666664</v>
      </c>
      <c r="J510" s="247">
        <v>1526.3333333333333</v>
      </c>
      <c r="K510" s="245">
        <v>1498.7</v>
      </c>
      <c r="L510" s="245">
        <v>1466</v>
      </c>
      <c r="M510" s="245">
        <v>0.85085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6"/>
      <c r="B5" s="377"/>
      <c r="C5" s="376"/>
      <c r="D5" s="377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78" t="s">
        <v>552</v>
      </c>
      <c r="C7" s="378"/>
      <c r="D7" s="7">
        <f>Main!B10</f>
        <v>45379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45378</v>
      </c>
      <c r="B10" s="32">
        <v>538351</v>
      </c>
      <c r="C10" s="31" t="s">
        <v>1140</v>
      </c>
      <c r="D10" s="31" t="s">
        <v>1201</v>
      </c>
      <c r="E10" s="31" t="s">
        <v>561</v>
      </c>
      <c r="F10" s="84">
        <v>190800</v>
      </c>
      <c r="G10" s="32">
        <v>5.6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45378</v>
      </c>
      <c r="B11" s="32">
        <v>538351</v>
      </c>
      <c r="C11" s="31" t="s">
        <v>1140</v>
      </c>
      <c r="D11" s="31" t="s">
        <v>1141</v>
      </c>
      <c r="E11" s="31" t="s">
        <v>562</v>
      </c>
      <c r="F11" s="84">
        <v>190800</v>
      </c>
      <c r="G11" s="32">
        <v>5.6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45378</v>
      </c>
      <c r="B12" s="32">
        <v>541303</v>
      </c>
      <c r="C12" s="31" t="s">
        <v>1202</v>
      </c>
      <c r="D12" s="31" t="s">
        <v>1125</v>
      </c>
      <c r="E12" s="31" t="s">
        <v>561</v>
      </c>
      <c r="F12" s="84">
        <v>2697155</v>
      </c>
      <c r="G12" s="32">
        <v>2.4900000000000002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45378</v>
      </c>
      <c r="B13" s="32">
        <v>543453</v>
      </c>
      <c r="C13" s="31" t="s">
        <v>1203</v>
      </c>
      <c r="D13" s="31" t="s">
        <v>1204</v>
      </c>
      <c r="E13" s="31" t="s">
        <v>562</v>
      </c>
      <c r="F13" s="84">
        <v>39000</v>
      </c>
      <c r="G13" s="32">
        <v>175.72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45378</v>
      </c>
      <c r="B14" s="32">
        <v>543453</v>
      </c>
      <c r="C14" s="31" t="s">
        <v>1203</v>
      </c>
      <c r="D14" s="31" t="s">
        <v>1205</v>
      </c>
      <c r="E14" s="31" t="s">
        <v>561</v>
      </c>
      <c r="F14" s="84">
        <v>39000</v>
      </c>
      <c r="G14" s="32">
        <v>175.72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45378</v>
      </c>
      <c r="B15" s="32">
        <v>524640</v>
      </c>
      <c r="C15" s="31" t="s">
        <v>1206</v>
      </c>
      <c r="D15" s="31" t="s">
        <v>1207</v>
      </c>
      <c r="E15" s="31" t="s">
        <v>561</v>
      </c>
      <c r="F15" s="84">
        <v>183652</v>
      </c>
      <c r="G15" s="32">
        <v>37.840000000000003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45378</v>
      </c>
      <c r="B16" s="32">
        <v>540975</v>
      </c>
      <c r="C16" s="31" t="s">
        <v>329</v>
      </c>
      <c r="D16" s="31" t="s">
        <v>1208</v>
      </c>
      <c r="E16" s="31" t="s">
        <v>561</v>
      </c>
      <c r="F16" s="84">
        <v>4966322</v>
      </c>
      <c r="G16" s="32">
        <v>405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45378</v>
      </c>
      <c r="B17" s="32">
        <v>540975</v>
      </c>
      <c r="C17" s="31" t="s">
        <v>329</v>
      </c>
      <c r="D17" s="31" t="s">
        <v>1209</v>
      </c>
      <c r="E17" s="31" t="s">
        <v>561</v>
      </c>
      <c r="F17" s="84">
        <v>7691435</v>
      </c>
      <c r="G17" s="32">
        <v>405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45378</v>
      </c>
      <c r="B18" s="32">
        <v>540975</v>
      </c>
      <c r="C18" s="31" t="s">
        <v>329</v>
      </c>
      <c r="D18" s="31" t="s">
        <v>1210</v>
      </c>
      <c r="E18" s="31" t="s">
        <v>561</v>
      </c>
      <c r="F18" s="84">
        <v>10342074</v>
      </c>
      <c r="G18" s="32">
        <v>405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45378</v>
      </c>
      <c r="B19" s="32">
        <v>540975</v>
      </c>
      <c r="C19" s="31" t="s">
        <v>329</v>
      </c>
      <c r="D19" s="31" t="s">
        <v>1211</v>
      </c>
      <c r="E19" s="31" t="s">
        <v>561</v>
      </c>
      <c r="F19" s="84">
        <v>5432104</v>
      </c>
      <c r="G19" s="32">
        <v>405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45378</v>
      </c>
      <c r="B20" s="32">
        <v>540975</v>
      </c>
      <c r="C20" s="31" t="s">
        <v>329</v>
      </c>
      <c r="D20" s="31" t="s">
        <v>1211</v>
      </c>
      <c r="E20" s="31" t="s">
        <v>561</v>
      </c>
      <c r="F20" s="84">
        <v>2839509</v>
      </c>
      <c r="G20" s="32">
        <v>405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45378</v>
      </c>
      <c r="B21" s="32">
        <v>540975</v>
      </c>
      <c r="C21" s="31" t="s">
        <v>329</v>
      </c>
      <c r="D21" s="31" t="s">
        <v>1212</v>
      </c>
      <c r="E21" s="31" t="s">
        <v>562</v>
      </c>
      <c r="F21" s="84">
        <v>38185804</v>
      </c>
      <c r="G21" s="32">
        <v>405.02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45378</v>
      </c>
      <c r="B22" s="32">
        <v>540975</v>
      </c>
      <c r="C22" s="31" t="s">
        <v>329</v>
      </c>
      <c r="D22" s="31" t="s">
        <v>1213</v>
      </c>
      <c r="E22" s="31" t="s">
        <v>562</v>
      </c>
      <c r="F22" s="84">
        <v>4559623</v>
      </c>
      <c r="G22" s="32">
        <v>405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45378</v>
      </c>
      <c r="B23" s="32">
        <v>540975</v>
      </c>
      <c r="C23" s="31" t="s">
        <v>329</v>
      </c>
      <c r="D23" s="31" t="s">
        <v>1212</v>
      </c>
      <c r="E23" s="31" t="s">
        <v>562</v>
      </c>
      <c r="F23" s="84">
        <v>6074962</v>
      </c>
      <c r="G23" s="32">
        <v>406.72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45378</v>
      </c>
      <c r="B24" s="32">
        <v>531310</v>
      </c>
      <c r="C24" s="31" t="s">
        <v>1214</v>
      </c>
      <c r="D24" s="31" t="s">
        <v>1142</v>
      </c>
      <c r="E24" s="31" t="s">
        <v>561</v>
      </c>
      <c r="F24" s="84">
        <v>57359</v>
      </c>
      <c r="G24" s="32">
        <v>218.47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45378</v>
      </c>
      <c r="B25" s="32">
        <v>540205</v>
      </c>
      <c r="C25" s="31" t="s">
        <v>1215</v>
      </c>
      <c r="D25" s="31" t="s">
        <v>1208</v>
      </c>
      <c r="E25" s="31" t="s">
        <v>561</v>
      </c>
      <c r="F25" s="84">
        <v>117184</v>
      </c>
      <c r="G25" s="32">
        <v>3400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45378</v>
      </c>
      <c r="B26" s="32">
        <v>540205</v>
      </c>
      <c r="C26" s="31" t="s">
        <v>1215</v>
      </c>
      <c r="D26" s="31" t="s">
        <v>1208</v>
      </c>
      <c r="E26" s="31" t="s">
        <v>561</v>
      </c>
      <c r="F26" s="84">
        <v>156364</v>
      </c>
      <c r="G26" s="32">
        <v>3400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45378</v>
      </c>
      <c r="B27" s="32">
        <v>540205</v>
      </c>
      <c r="C27" s="31" t="s">
        <v>1215</v>
      </c>
      <c r="D27" s="31" t="s">
        <v>1216</v>
      </c>
      <c r="E27" s="31" t="s">
        <v>562</v>
      </c>
      <c r="F27" s="84">
        <v>200000</v>
      </c>
      <c r="G27" s="32">
        <v>3400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45378</v>
      </c>
      <c r="B28" s="32">
        <v>540205</v>
      </c>
      <c r="C28" s="31" t="s">
        <v>1215</v>
      </c>
      <c r="D28" s="31" t="s">
        <v>1217</v>
      </c>
      <c r="E28" s="31" t="s">
        <v>562</v>
      </c>
      <c r="F28" s="84">
        <v>81508</v>
      </c>
      <c r="G28" s="32">
        <v>3400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45378</v>
      </c>
      <c r="B29" s="32">
        <v>543497</v>
      </c>
      <c r="C29" s="31" t="s">
        <v>1096</v>
      </c>
      <c r="D29" s="31" t="s">
        <v>1218</v>
      </c>
      <c r="E29" s="31" t="s">
        <v>561</v>
      </c>
      <c r="F29" s="84">
        <v>192000</v>
      </c>
      <c r="G29" s="32">
        <v>52.04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45378</v>
      </c>
      <c r="B30" s="32">
        <v>543497</v>
      </c>
      <c r="C30" s="31" t="s">
        <v>1096</v>
      </c>
      <c r="D30" s="31" t="s">
        <v>1219</v>
      </c>
      <c r="E30" s="31" t="s">
        <v>561</v>
      </c>
      <c r="F30" s="84">
        <v>1600</v>
      </c>
      <c r="G30" s="32">
        <v>50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45378</v>
      </c>
      <c r="B31" s="32">
        <v>543497</v>
      </c>
      <c r="C31" s="31" t="s">
        <v>1096</v>
      </c>
      <c r="D31" s="31" t="s">
        <v>1219</v>
      </c>
      <c r="E31" s="31" t="s">
        <v>562</v>
      </c>
      <c r="F31" s="84">
        <v>208000</v>
      </c>
      <c r="G31" s="32">
        <v>52.1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45378</v>
      </c>
      <c r="B32" s="32">
        <v>544052</v>
      </c>
      <c r="C32" s="31" t="s">
        <v>1220</v>
      </c>
      <c r="D32" s="31" t="s">
        <v>1221</v>
      </c>
      <c r="E32" s="31" t="s">
        <v>562</v>
      </c>
      <c r="F32" s="84">
        <v>322000</v>
      </c>
      <c r="G32" s="32">
        <v>51.11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45378</v>
      </c>
      <c r="B33" s="32">
        <v>544052</v>
      </c>
      <c r="C33" s="31" t="s">
        <v>1220</v>
      </c>
      <c r="D33" s="31" t="s">
        <v>1221</v>
      </c>
      <c r="E33" s="31" t="s">
        <v>561</v>
      </c>
      <c r="F33" s="84">
        <v>2000</v>
      </c>
      <c r="G33" s="32">
        <v>53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45378</v>
      </c>
      <c r="B34" s="32">
        <v>540545</v>
      </c>
      <c r="C34" s="31" t="s">
        <v>1222</v>
      </c>
      <c r="D34" s="31" t="s">
        <v>1223</v>
      </c>
      <c r="E34" s="31" t="s">
        <v>561</v>
      </c>
      <c r="F34" s="84">
        <v>152998</v>
      </c>
      <c r="G34" s="32">
        <v>14.98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45378</v>
      </c>
      <c r="B35" s="32">
        <v>540545</v>
      </c>
      <c r="C35" s="31" t="s">
        <v>1222</v>
      </c>
      <c r="D35" s="31" t="s">
        <v>1224</v>
      </c>
      <c r="E35" s="31" t="s">
        <v>561</v>
      </c>
      <c r="F35" s="84">
        <v>148208</v>
      </c>
      <c r="G35" s="32">
        <v>14.56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45378</v>
      </c>
      <c r="B36" s="32">
        <v>540545</v>
      </c>
      <c r="C36" s="31" t="s">
        <v>1222</v>
      </c>
      <c r="D36" s="31" t="s">
        <v>1223</v>
      </c>
      <c r="E36" s="31" t="s">
        <v>562</v>
      </c>
      <c r="F36" s="84">
        <v>152998</v>
      </c>
      <c r="G36" s="32">
        <v>14.56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45378</v>
      </c>
      <c r="B37" s="32">
        <v>540545</v>
      </c>
      <c r="C37" s="31" t="s">
        <v>1222</v>
      </c>
      <c r="D37" s="31" t="s">
        <v>1224</v>
      </c>
      <c r="E37" s="31" t="s">
        <v>562</v>
      </c>
      <c r="F37" s="84">
        <v>148208</v>
      </c>
      <c r="G37" s="32">
        <v>14.98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45378</v>
      </c>
      <c r="B38" s="32">
        <v>544151</v>
      </c>
      <c r="C38" s="31" t="s">
        <v>1225</v>
      </c>
      <c r="D38" s="31" t="s">
        <v>1226</v>
      </c>
      <c r="E38" s="31" t="s">
        <v>561</v>
      </c>
      <c r="F38" s="84">
        <v>450000</v>
      </c>
      <c r="G38" s="32">
        <v>76.209999999999994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45378</v>
      </c>
      <c r="B39" s="32">
        <v>544151</v>
      </c>
      <c r="C39" s="31" t="s">
        <v>1225</v>
      </c>
      <c r="D39" s="31" t="s">
        <v>1227</v>
      </c>
      <c r="E39" s="31" t="s">
        <v>561</v>
      </c>
      <c r="F39" s="84">
        <v>162000</v>
      </c>
      <c r="G39" s="32">
        <v>75.569999999999993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45378</v>
      </c>
      <c r="B40" s="32">
        <v>544151</v>
      </c>
      <c r="C40" s="31" t="s">
        <v>1225</v>
      </c>
      <c r="D40" s="31" t="s">
        <v>1228</v>
      </c>
      <c r="E40" s="31" t="s">
        <v>561</v>
      </c>
      <c r="F40" s="84">
        <v>12000</v>
      </c>
      <c r="G40" s="32">
        <v>73.59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45378</v>
      </c>
      <c r="B41" s="32">
        <v>544151</v>
      </c>
      <c r="C41" s="31" t="s">
        <v>1225</v>
      </c>
      <c r="D41" s="31" t="s">
        <v>1228</v>
      </c>
      <c r="E41" s="31" t="s">
        <v>562</v>
      </c>
      <c r="F41" s="84">
        <v>154000</v>
      </c>
      <c r="G41" s="32">
        <v>76.63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45378</v>
      </c>
      <c r="B42" s="32">
        <v>544151</v>
      </c>
      <c r="C42" s="31" t="s">
        <v>1225</v>
      </c>
      <c r="D42" s="31" t="s">
        <v>1229</v>
      </c>
      <c r="E42" s="31" t="s">
        <v>562</v>
      </c>
      <c r="F42" s="84">
        <v>178000</v>
      </c>
      <c r="G42" s="32">
        <v>74.66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45378</v>
      </c>
      <c r="B43" s="32">
        <v>512379</v>
      </c>
      <c r="C43" s="31" t="s">
        <v>1230</v>
      </c>
      <c r="D43" s="31" t="s">
        <v>1231</v>
      </c>
      <c r="E43" s="31" t="s">
        <v>562</v>
      </c>
      <c r="F43" s="84">
        <v>2083027</v>
      </c>
      <c r="G43" s="32">
        <v>13.8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45378</v>
      </c>
      <c r="B44" s="32">
        <v>512379</v>
      </c>
      <c r="C44" s="31" t="s">
        <v>1230</v>
      </c>
      <c r="D44" s="31" t="s">
        <v>1231</v>
      </c>
      <c r="E44" s="31" t="s">
        <v>561</v>
      </c>
      <c r="F44" s="84">
        <v>2083027</v>
      </c>
      <c r="G44" s="32">
        <v>13.8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45378</v>
      </c>
      <c r="B45" s="32">
        <v>543532</v>
      </c>
      <c r="C45" s="31" t="s">
        <v>1232</v>
      </c>
      <c r="D45" s="31" t="s">
        <v>1233</v>
      </c>
      <c r="E45" s="31" t="s">
        <v>562</v>
      </c>
      <c r="F45" s="84">
        <v>405000</v>
      </c>
      <c r="G45" s="32">
        <v>2499.8000000000002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45378</v>
      </c>
      <c r="B46" s="32">
        <v>543532</v>
      </c>
      <c r="C46" s="31" t="s">
        <v>1232</v>
      </c>
      <c r="D46" s="31" t="s">
        <v>1234</v>
      </c>
      <c r="E46" s="31" t="s">
        <v>561</v>
      </c>
      <c r="F46" s="84">
        <v>307350</v>
      </c>
      <c r="G46" s="32">
        <v>2500.0500000000002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45378</v>
      </c>
      <c r="B47" s="32">
        <v>531592</v>
      </c>
      <c r="C47" s="31" t="s">
        <v>1235</v>
      </c>
      <c r="D47" s="31" t="s">
        <v>1087</v>
      </c>
      <c r="E47" s="31" t="s">
        <v>562</v>
      </c>
      <c r="F47" s="84">
        <v>2799194</v>
      </c>
      <c r="G47" s="32">
        <v>2.04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45378</v>
      </c>
      <c r="B48" s="32">
        <v>542918</v>
      </c>
      <c r="C48" s="31" t="s">
        <v>1145</v>
      </c>
      <c r="D48" s="31" t="s">
        <v>1146</v>
      </c>
      <c r="E48" s="31" t="s">
        <v>562</v>
      </c>
      <c r="F48" s="84">
        <v>100569</v>
      </c>
      <c r="G48" s="32">
        <v>24.82</v>
      </c>
      <c r="H48" s="32" t="s">
        <v>332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45378</v>
      </c>
      <c r="B49" s="32">
        <v>544108</v>
      </c>
      <c r="C49" s="31" t="s">
        <v>1236</v>
      </c>
      <c r="D49" s="31" t="s">
        <v>1237</v>
      </c>
      <c r="E49" s="31" t="s">
        <v>562</v>
      </c>
      <c r="F49" s="84">
        <v>14400</v>
      </c>
      <c r="G49" s="32">
        <v>131.09</v>
      </c>
      <c r="H49" s="32" t="s">
        <v>332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45378</v>
      </c>
      <c r="B50" s="32">
        <v>539222</v>
      </c>
      <c r="C50" s="31" t="s">
        <v>1238</v>
      </c>
      <c r="D50" s="31" t="s">
        <v>1239</v>
      </c>
      <c r="E50" s="31" t="s">
        <v>562</v>
      </c>
      <c r="F50" s="84">
        <v>1270000</v>
      </c>
      <c r="G50" s="32">
        <v>6</v>
      </c>
      <c r="H50" s="32" t="s">
        <v>332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45378</v>
      </c>
      <c r="B51" s="32">
        <v>526407</v>
      </c>
      <c r="C51" s="31" t="s">
        <v>1240</v>
      </c>
      <c r="D51" s="31" t="s">
        <v>1241</v>
      </c>
      <c r="E51" s="31" t="s">
        <v>561</v>
      </c>
      <c r="F51" s="84">
        <v>2513849</v>
      </c>
      <c r="G51" s="32">
        <v>29.82</v>
      </c>
      <c r="H51" s="32" t="s">
        <v>332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45378</v>
      </c>
      <c r="B52" s="32">
        <v>526407</v>
      </c>
      <c r="C52" s="31" t="s">
        <v>1240</v>
      </c>
      <c r="D52" s="31" t="s">
        <v>1242</v>
      </c>
      <c r="E52" s="31" t="s">
        <v>562</v>
      </c>
      <c r="F52" s="84">
        <v>4879792</v>
      </c>
      <c r="G52" s="32">
        <v>30.25</v>
      </c>
      <c r="H52" s="32" t="s">
        <v>332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45378</v>
      </c>
      <c r="B53" s="32">
        <v>526899</v>
      </c>
      <c r="C53" s="31" t="s">
        <v>1243</v>
      </c>
      <c r="D53" s="31" t="s">
        <v>1142</v>
      </c>
      <c r="E53" s="31" t="s">
        <v>561</v>
      </c>
      <c r="F53" s="84">
        <v>601997</v>
      </c>
      <c r="G53" s="32">
        <v>22.65</v>
      </c>
      <c r="H53" s="32" t="s">
        <v>332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45378</v>
      </c>
      <c r="B54" s="32">
        <v>526899</v>
      </c>
      <c r="C54" s="31" t="s">
        <v>1243</v>
      </c>
      <c r="D54" s="31" t="s">
        <v>1143</v>
      </c>
      <c r="E54" s="31" t="s">
        <v>562</v>
      </c>
      <c r="F54" s="84">
        <v>601997</v>
      </c>
      <c r="G54" s="32">
        <v>22.65</v>
      </c>
      <c r="H54" s="32" t="s">
        <v>332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45378</v>
      </c>
      <c r="B55" s="32">
        <v>509895</v>
      </c>
      <c r="C55" s="31" t="s">
        <v>1244</v>
      </c>
      <c r="D55" s="31" t="s">
        <v>1245</v>
      </c>
      <c r="E55" s="31" t="s">
        <v>561</v>
      </c>
      <c r="F55" s="84">
        <v>12619</v>
      </c>
      <c r="G55" s="32">
        <v>249</v>
      </c>
      <c r="H55" s="32" t="s">
        <v>332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45378</v>
      </c>
      <c r="B56" s="32">
        <v>509895</v>
      </c>
      <c r="C56" s="31" t="s">
        <v>1244</v>
      </c>
      <c r="D56" s="31" t="s">
        <v>1246</v>
      </c>
      <c r="E56" s="31" t="s">
        <v>561</v>
      </c>
      <c r="F56" s="84">
        <v>12619</v>
      </c>
      <c r="G56" s="32">
        <v>249.1</v>
      </c>
      <c r="H56" s="32" t="s">
        <v>332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45378</v>
      </c>
      <c r="B57" s="32">
        <v>509895</v>
      </c>
      <c r="C57" s="31" t="s">
        <v>1244</v>
      </c>
      <c r="D57" s="31" t="s">
        <v>1247</v>
      </c>
      <c r="E57" s="31" t="s">
        <v>562</v>
      </c>
      <c r="F57" s="84">
        <v>25238</v>
      </c>
      <c r="G57" s="32">
        <v>249.05</v>
      </c>
      <c r="H57" s="32" t="s">
        <v>332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45378</v>
      </c>
      <c r="B58" s="32">
        <v>536709</v>
      </c>
      <c r="C58" s="31" t="s">
        <v>1147</v>
      </c>
      <c r="D58" s="31" t="s">
        <v>1248</v>
      </c>
      <c r="E58" s="31" t="s">
        <v>562</v>
      </c>
      <c r="F58" s="84">
        <v>80000</v>
      </c>
      <c r="G58" s="32">
        <v>20.7</v>
      </c>
      <c r="H58" s="32" t="s">
        <v>332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45378</v>
      </c>
      <c r="B59" s="32">
        <v>536709</v>
      </c>
      <c r="C59" s="31" t="s">
        <v>1147</v>
      </c>
      <c r="D59" s="31" t="s">
        <v>1249</v>
      </c>
      <c r="E59" s="31" t="s">
        <v>561</v>
      </c>
      <c r="F59" s="84">
        <v>85500</v>
      </c>
      <c r="G59" s="32">
        <v>20.7</v>
      </c>
      <c r="H59" s="32" t="s">
        <v>332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45378</v>
      </c>
      <c r="B60" s="32">
        <v>536709</v>
      </c>
      <c r="C60" s="31" t="s">
        <v>1147</v>
      </c>
      <c r="D60" s="31" t="s">
        <v>1250</v>
      </c>
      <c r="E60" s="31" t="s">
        <v>562</v>
      </c>
      <c r="F60" s="84">
        <v>137954</v>
      </c>
      <c r="G60" s="32">
        <v>20.7</v>
      </c>
      <c r="H60" s="32" t="s">
        <v>332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45378</v>
      </c>
      <c r="B61" s="32">
        <v>542924</v>
      </c>
      <c r="C61" s="31" t="s">
        <v>1251</v>
      </c>
      <c r="D61" s="31" t="s">
        <v>1252</v>
      </c>
      <c r="E61" s="31" t="s">
        <v>561</v>
      </c>
      <c r="F61" s="84">
        <v>112000</v>
      </c>
      <c r="G61" s="32">
        <v>6.23</v>
      </c>
      <c r="H61" s="32" t="s">
        <v>332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45378</v>
      </c>
      <c r="B62" s="32">
        <v>543420</v>
      </c>
      <c r="C62" s="31" t="s">
        <v>1253</v>
      </c>
      <c r="D62" s="31" t="s">
        <v>1142</v>
      </c>
      <c r="E62" s="31" t="s">
        <v>561</v>
      </c>
      <c r="F62" s="84">
        <v>500000</v>
      </c>
      <c r="G62" s="32">
        <v>12.75</v>
      </c>
      <c r="H62" s="32" t="s">
        <v>332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45378</v>
      </c>
      <c r="B63" s="32">
        <v>543420</v>
      </c>
      <c r="C63" s="31" t="s">
        <v>1253</v>
      </c>
      <c r="D63" s="31" t="s">
        <v>1143</v>
      </c>
      <c r="E63" s="31" t="s">
        <v>562</v>
      </c>
      <c r="F63" s="84">
        <v>500000</v>
      </c>
      <c r="G63" s="32">
        <v>12.75</v>
      </c>
      <c r="H63" s="32" t="s">
        <v>332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45378</v>
      </c>
      <c r="B64" s="32">
        <v>543286</v>
      </c>
      <c r="C64" s="31" t="s">
        <v>1254</v>
      </c>
      <c r="D64" s="31" t="s">
        <v>1255</v>
      </c>
      <c r="E64" s="31" t="s">
        <v>562</v>
      </c>
      <c r="F64" s="84">
        <v>36000</v>
      </c>
      <c r="G64" s="32">
        <v>15.13</v>
      </c>
      <c r="H64" s="32" t="s">
        <v>332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45378</v>
      </c>
      <c r="B65" s="32">
        <v>543286</v>
      </c>
      <c r="C65" s="31" t="s">
        <v>1254</v>
      </c>
      <c r="D65" s="31" t="s">
        <v>1256</v>
      </c>
      <c r="E65" s="31" t="s">
        <v>562</v>
      </c>
      <c r="F65" s="84">
        <v>30000</v>
      </c>
      <c r="G65" s="32">
        <v>15.08</v>
      </c>
      <c r="H65" s="32" t="s">
        <v>332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45378</v>
      </c>
      <c r="B66" s="32">
        <v>543286</v>
      </c>
      <c r="C66" s="31" t="s">
        <v>1254</v>
      </c>
      <c r="D66" s="31" t="s">
        <v>1257</v>
      </c>
      <c r="E66" s="31" t="s">
        <v>561</v>
      </c>
      <c r="F66" s="84">
        <v>36000</v>
      </c>
      <c r="G66" s="32">
        <v>15.13</v>
      </c>
      <c r="H66" s="32" t="s">
        <v>332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45378</v>
      </c>
      <c r="B67" s="32">
        <v>514322</v>
      </c>
      <c r="C67" s="31" t="s">
        <v>1128</v>
      </c>
      <c r="D67" s="31" t="s">
        <v>1258</v>
      </c>
      <c r="E67" s="31" t="s">
        <v>561</v>
      </c>
      <c r="F67" s="84">
        <v>120947</v>
      </c>
      <c r="G67" s="32">
        <v>70.25</v>
      </c>
      <c r="H67" s="32" t="s">
        <v>332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45378</v>
      </c>
      <c r="B68" s="32">
        <v>514322</v>
      </c>
      <c r="C68" s="31" t="s">
        <v>1128</v>
      </c>
      <c r="D68" s="31" t="s">
        <v>1129</v>
      </c>
      <c r="E68" s="31" t="s">
        <v>562</v>
      </c>
      <c r="F68" s="84">
        <v>132000</v>
      </c>
      <c r="G68" s="32">
        <v>70.25</v>
      </c>
      <c r="H68" s="32" t="s">
        <v>332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45378</v>
      </c>
      <c r="B69" s="32">
        <v>544139</v>
      </c>
      <c r="C69" s="31" t="s">
        <v>1148</v>
      </c>
      <c r="D69" s="31" t="s">
        <v>1143</v>
      </c>
      <c r="E69" s="31" t="s">
        <v>562</v>
      </c>
      <c r="F69" s="84">
        <v>30000</v>
      </c>
      <c r="G69" s="32">
        <v>53.86</v>
      </c>
      <c r="H69" s="32" t="s">
        <v>332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45378</v>
      </c>
      <c r="B70" s="32">
        <v>513721</v>
      </c>
      <c r="C70" s="31" t="s">
        <v>1259</v>
      </c>
      <c r="D70" s="31" t="s">
        <v>1260</v>
      </c>
      <c r="E70" s="31" t="s">
        <v>562</v>
      </c>
      <c r="F70" s="84">
        <v>22275</v>
      </c>
      <c r="G70" s="32">
        <v>6.5</v>
      </c>
      <c r="H70" s="32" t="s">
        <v>332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45378</v>
      </c>
      <c r="B71" s="32">
        <v>543919</v>
      </c>
      <c r="C71" s="31" t="s">
        <v>1160</v>
      </c>
      <c r="D71" s="31" t="s">
        <v>1261</v>
      </c>
      <c r="E71" s="31" t="s">
        <v>562</v>
      </c>
      <c r="F71" s="84">
        <v>2880000</v>
      </c>
      <c r="G71" s="32">
        <v>10.4</v>
      </c>
      <c r="H71" s="32" t="s">
        <v>332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45378</v>
      </c>
      <c r="B72" s="32">
        <v>543919</v>
      </c>
      <c r="C72" s="31" t="s">
        <v>1160</v>
      </c>
      <c r="D72" s="31" t="s">
        <v>1262</v>
      </c>
      <c r="E72" s="31" t="s">
        <v>562</v>
      </c>
      <c r="F72" s="84">
        <v>2880000</v>
      </c>
      <c r="G72" s="32">
        <v>10.4</v>
      </c>
      <c r="H72" s="32" t="s">
        <v>332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45378</v>
      </c>
      <c r="B73" s="32">
        <v>543919</v>
      </c>
      <c r="C73" s="31" t="s">
        <v>1160</v>
      </c>
      <c r="D73" s="31" t="s">
        <v>1263</v>
      </c>
      <c r="E73" s="31" t="s">
        <v>562</v>
      </c>
      <c r="F73" s="84">
        <v>2880000</v>
      </c>
      <c r="G73" s="32">
        <v>10.4</v>
      </c>
      <c r="H73" s="32" t="s">
        <v>332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45378</v>
      </c>
      <c r="B74" s="32">
        <v>543919</v>
      </c>
      <c r="C74" s="31" t="s">
        <v>1160</v>
      </c>
      <c r="D74" s="31" t="s">
        <v>1264</v>
      </c>
      <c r="E74" s="31" t="s">
        <v>562</v>
      </c>
      <c r="F74" s="84">
        <v>2880000</v>
      </c>
      <c r="G74" s="32">
        <v>10.39</v>
      </c>
      <c r="H74" s="32" t="s">
        <v>332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45378</v>
      </c>
      <c r="B75" s="32">
        <v>543919</v>
      </c>
      <c r="C75" s="31" t="s">
        <v>1160</v>
      </c>
      <c r="D75" s="31" t="s">
        <v>1265</v>
      </c>
      <c r="E75" s="31" t="s">
        <v>561</v>
      </c>
      <c r="F75" s="84">
        <v>11520000</v>
      </c>
      <c r="G75" s="32">
        <v>10.4</v>
      </c>
      <c r="H75" s="32" t="s">
        <v>332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45378</v>
      </c>
      <c r="B76" s="32">
        <v>535205</v>
      </c>
      <c r="C76" s="31" t="s">
        <v>1266</v>
      </c>
      <c r="D76" s="31" t="s">
        <v>1267</v>
      </c>
      <c r="E76" s="31" t="s">
        <v>561</v>
      </c>
      <c r="F76" s="84">
        <v>230000</v>
      </c>
      <c r="G76" s="32">
        <v>4.25</v>
      </c>
      <c r="H76" s="32" t="s">
        <v>332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45378</v>
      </c>
      <c r="B77" s="32">
        <v>535205</v>
      </c>
      <c r="C77" s="31" t="s">
        <v>1266</v>
      </c>
      <c r="D77" s="31" t="s">
        <v>1268</v>
      </c>
      <c r="E77" s="31" t="s">
        <v>561</v>
      </c>
      <c r="F77" s="84">
        <v>117000</v>
      </c>
      <c r="G77" s="32">
        <v>4.25</v>
      </c>
      <c r="H77" s="32" t="s">
        <v>332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45378</v>
      </c>
      <c r="B78" s="32">
        <v>535205</v>
      </c>
      <c r="C78" s="31" t="s">
        <v>1266</v>
      </c>
      <c r="D78" s="31" t="s">
        <v>1269</v>
      </c>
      <c r="E78" s="31" t="s">
        <v>562</v>
      </c>
      <c r="F78" s="84">
        <v>422846</v>
      </c>
      <c r="G78" s="32">
        <v>4.25</v>
      </c>
      <c r="H78" s="32" t="s">
        <v>332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45378</v>
      </c>
      <c r="B79" s="32">
        <v>531832</v>
      </c>
      <c r="C79" s="31" t="s">
        <v>1270</v>
      </c>
      <c r="D79" s="31" t="s">
        <v>1271</v>
      </c>
      <c r="E79" s="31" t="s">
        <v>561</v>
      </c>
      <c r="F79" s="84">
        <v>49435</v>
      </c>
      <c r="G79" s="32">
        <v>10.3</v>
      </c>
      <c r="H79" s="32" t="s">
        <v>332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45378</v>
      </c>
      <c r="B80" s="32">
        <v>531832</v>
      </c>
      <c r="C80" s="31" t="s">
        <v>1270</v>
      </c>
      <c r="D80" s="31" t="s">
        <v>1272</v>
      </c>
      <c r="E80" s="31" t="s">
        <v>562</v>
      </c>
      <c r="F80" s="84">
        <v>57000</v>
      </c>
      <c r="G80" s="32">
        <v>10.29</v>
      </c>
      <c r="H80" s="32" t="s">
        <v>332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45378</v>
      </c>
      <c r="B81" s="32">
        <v>531996</v>
      </c>
      <c r="C81" s="31" t="s">
        <v>1273</v>
      </c>
      <c r="D81" s="31" t="s">
        <v>1274</v>
      </c>
      <c r="E81" s="31" t="s">
        <v>561</v>
      </c>
      <c r="F81" s="84">
        <v>184214</v>
      </c>
      <c r="G81" s="32">
        <v>11.5</v>
      </c>
      <c r="H81" s="32" t="s">
        <v>332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45378</v>
      </c>
      <c r="B82" s="32">
        <v>531996</v>
      </c>
      <c r="C82" s="31" t="s">
        <v>1273</v>
      </c>
      <c r="D82" s="31" t="s">
        <v>1274</v>
      </c>
      <c r="E82" s="31" t="s">
        <v>562</v>
      </c>
      <c r="F82" s="84">
        <v>213407</v>
      </c>
      <c r="G82" s="32">
        <v>11.25</v>
      </c>
      <c r="H82" s="32" t="s">
        <v>332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45378</v>
      </c>
      <c r="B83" s="32">
        <v>535657</v>
      </c>
      <c r="C83" s="31" t="s">
        <v>1275</v>
      </c>
      <c r="D83" s="31" t="s">
        <v>1276</v>
      </c>
      <c r="E83" s="31" t="s">
        <v>562</v>
      </c>
      <c r="F83" s="84">
        <v>56303</v>
      </c>
      <c r="G83" s="32">
        <v>16.64</v>
      </c>
      <c r="H83" s="32" t="s">
        <v>332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45378</v>
      </c>
      <c r="B84" s="32">
        <v>535657</v>
      </c>
      <c r="C84" s="31" t="s">
        <v>1275</v>
      </c>
      <c r="D84" s="31" t="s">
        <v>1277</v>
      </c>
      <c r="E84" s="31" t="s">
        <v>561</v>
      </c>
      <c r="F84" s="84">
        <v>58730</v>
      </c>
      <c r="G84" s="32">
        <v>16.66</v>
      </c>
      <c r="H84" s="32" t="s">
        <v>332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45378</v>
      </c>
      <c r="B85" s="32">
        <v>535657</v>
      </c>
      <c r="C85" s="31" t="s">
        <v>1275</v>
      </c>
      <c r="D85" s="31" t="s">
        <v>1278</v>
      </c>
      <c r="E85" s="31" t="s">
        <v>561</v>
      </c>
      <c r="F85" s="84">
        <v>80000</v>
      </c>
      <c r="G85" s="32">
        <v>16.899999999999999</v>
      </c>
      <c r="H85" s="32" t="s">
        <v>332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45378</v>
      </c>
      <c r="B86" s="32">
        <v>535657</v>
      </c>
      <c r="C86" s="31" t="s">
        <v>1275</v>
      </c>
      <c r="D86" s="31" t="s">
        <v>1279</v>
      </c>
      <c r="E86" s="31" t="s">
        <v>562</v>
      </c>
      <c r="F86" s="84">
        <v>80000</v>
      </c>
      <c r="G86" s="32">
        <v>16.899999999999999</v>
      </c>
      <c r="H86" s="32" t="s">
        <v>332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45378</v>
      </c>
      <c r="B87" s="32">
        <v>531512</v>
      </c>
      <c r="C87" s="31" t="s">
        <v>1280</v>
      </c>
      <c r="D87" s="31" t="s">
        <v>1281</v>
      </c>
      <c r="E87" s="31" t="s">
        <v>561</v>
      </c>
      <c r="F87" s="84">
        <v>254</v>
      </c>
      <c r="G87" s="32">
        <v>7.83</v>
      </c>
      <c r="H87" s="32" t="s">
        <v>332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45378</v>
      </c>
      <c r="B88" s="32">
        <v>531512</v>
      </c>
      <c r="C88" s="31" t="s">
        <v>1280</v>
      </c>
      <c r="D88" s="31" t="s">
        <v>1281</v>
      </c>
      <c r="E88" s="31" t="s">
        <v>562</v>
      </c>
      <c r="F88" s="84">
        <v>68254</v>
      </c>
      <c r="G88" s="32">
        <v>7.74</v>
      </c>
      <c r="H88" s="32" t="s">
        <v>332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45378</v>
      </c>
      <c r="B89" s="32">
        <v>531512</v>
      </c>
      <c r="C89" s="31" t="s">
        <v>1280</v>
      </c>
      <c r="D89" s="31" t="s">
        <v>1282</v>
      </c>
      <c r="E89" s="31" t="s">
        <v>561</v>
      </c>
      <c r="F89" s="84">
        <v>68254</v>
      </c>
      <c r="G89" s="32">
        <v>7.74</v>
      </c>
      <c r="H89" s="32" t="s">
        <v>332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45378</v>
      </c>
      <c r="B90" s="32">
        <v>538742</v>
      </c>
      <c r="C90" s="31" t="s">
        <v>1283</v>
      </c>
      <c r="D90" s="31" t="s">
        <v>1284</v>
      </c>
      <c r="E90" s="31" t="e">
        <v>#REF!</v>
      </c>
      <c r="F90" s="84">
        <v>50000</v>
      </c>
      <c r="G90" s="32">
        <v>24.5</v>
      </c>
      <c r="H90" s="32" t="s">
        <v>332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45378</v>
      </c>
      <c r="B91" s="32">
        <v>544141</v>
      </c>
      <c r="C91" s="31" t="s">
        <v>1285</v>
      </c>
      <c r="D91" s="31" t="s">
        <v>1286</v>
      </c>
      <c r="E91" s="31" t="e">
        <v>#REF!</v>
      </c>
      <c r="F91" s="84">
        <v>244800</v>
      </c>
      <c r="G91" s="32">
        <v>119.67</v>
      </c>
      <c r="H91" s="32" t="s">
        <v>332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45378</v>
      </c>
      <c r="B92" s="32">
        <v>544141</v>
      </c>
      <c r="C92" s="31" t="s">
        <v>1285</v>
      </c>
      <c r="D92" s="31" t="s">
        <v>1287</v>
      </c>
      <c r="E92" s="31" t="e">
        <v>#REF!</v>
      </c>
      <c r="F92" s="84">
        <v>99200</v>
      </c>
      <c r="G92" s="32">
        <v>120</v>
      </c>
      <c r="H92" s="32" t="s">
        <v>332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45378</v>
      </c>
      <c r="B93" s="32">
        <v>512217</v>
      </c>
      <c r="C93" s="31" t="s">
        <v>1288</v>
      </c>
      <c r="D93" s="31" t="s">
        <v>1289</v>
      </c>
      <c r="E93" s="31" t="e">
        <v>#REF!</v>
      </c>
      <c r="F93" s="84">
        <v>60000</v>
      </c>
      <c r="G93" s="32">
        <v>26.22</v>
      </c>
      <c r="H93" s="32" t="s">
        <v>332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45378</v>
      </c>
      <c r="B94" s="32">
        <v>512217</v>
      </c>
      <c r="C94" s="31" t="s">
        <v>1288</v>
      </c>
      <c r="D94" s="31" t="s">
        <v>1290</v>
      </c>
      <c r="E94" s="31" t="e">
        <v>#REF!</v>
      </c>
      <c r="F94" s="84">
        <v>60000</v>
      </c>
      <c r="G94" s="32">
        <v>26.22</v>
      </c>
      <c r="H94" s="32" t="s">
        <v>332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45378</v>
      </c>
      <c r="B95" s="32">
        <v>541703</v>
      </c>
      <c r="C95" s="31" t="s">
        <v>1130</v>
      </c>
      <c r="D95" s="31" t="s">
        <v>1291</v>
      </c>
      <c r="E95" s="31" t="e">
        <v>#REF!</v>
      </c>
      <c r="F95" s="84">
        <v>19200</v>
      </c>
      <c r="G95" s="32">
        <v>24.73</v>
      </c>
      <c r="H95" s="32" t="s">
        <v>332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45378</v>
      </c>
      <c r="B96" s="32">
        <v>541703</v>
      </c>
      <c r="C96" s="31" t="s">
        <v>1130</v>
      </c>
      <c r="D96" s="31" t="s">
        <v>1131</v>
      </c>
      <c r="E96" s="31" t="e">
        <v>#REF!</v>
      </c>
      <c r="F96" s="84">
        <v>20800</v>
      </c>
      <c r="G96" s="32">
        <v>24.75</v>
      </c>
      <c r="H96" s="32" t="s">
        <v>332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45378</v>
      </c>
      <c r="B97" s="32">
        <v>538921</v>
      </c>
      <c r="C97" s="31" t="s">
        <v>1149</v>
      </c>
      <c r="D97" s="31" t="s">
        <v>1292</v>
      </c>
      <c r="E97" s="31" t="e">
        <v>#REF!</v>
      </c>
      <c r="F97" s="84">
        <v>150000</v>
      </c>
      <c r="G97" s="32">
        <v>201.5</v>
      </c>
      <c r="H97" s="32" t="s">
        <v>332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45378</v>
      </c>
      <c r="B98" s="32">
        <v>538921</v>
      </c>
      <c r="C98" s="31" t="s">
        <v>1149</v>
      </c>
      <c r="D98" s="31" t="s">
        <v>1150</v>
      </c>
      <c r="E98" s="31" t="s">
        <v>562</v>
      </c>
      <c r="F98" s="84">
        <v>187500</v>
      </c>
      <c r="G98" s="32">
        <v>200.27</v>
      </c>
      <c r="H98" s="32" t="s">
        <v>332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45378</v>
      </c>
      <c r="B99" s="32">
        <v>543285</v>
      </c>
      <c r="C99" s="31" t="s">
        <v>1097</v>
      </c>
      <c r="D99" s="31" t="s">
        <v>1293</v>
      </c>
      <c r="E99" s="31" t="s">
        <v>562</v>
      </c>
      <c r="F99" s="84">
        <v>95000</v>
      </c>
      <c r="G99" s="32">
        <v>113.3</v>
      </c>
      <c r="H99" s="32" t="s">
        <v>332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45378</v>
      </c>
      <c r="B100" s="32">
        <v>543285</v>
      </c>
      <c r="C100" s="31" t="s">
        <v>1097</v>
      </c>
      <c r="D100" s="31" t="s">
        <v>1151</v>
      </c>
      <c r="E100" s="31" t="s">
        <v>562</v>
      </c>
      <c r="F100" s="84">
        <v>100000</v>
      </c>
      <c r="G100" s="32">
        <v>113</v>
      </c>
      <c r="H100" s="32" t="s">
        <v>332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45378</v>
      </c>
      <c r="B101" s="32">
        <v>517035</v>
      </c>
      <c r="C101" s="31" t="s">
        <v>1294</v>
      </c>
      <c r="D101" s="31" t="s">
        <v>1295</v>
      </c>
      <c r="E101" s="31" t="s">
        <v>562</v>
      </c>
      <c r="F101" s="84">
        <v>49644</v>
      </c>
      <c r="G101" s="32">
        <v>855</v>
      </c>
      <c r="H101" s="32" t="s">
        <v>332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45378</v>
      </c>
      <c r="B102" s="32">
        <v>530025</v>
      </c>
      <c r="C102" s="31" t="s">
        <v>1296</v>
      </c>
      <c r="D102" s="31" t="s">
        <v>1297</v>
      </c>
      <c r="E102" s="31" t="s">
        <v>562</v>
      </c>
      <c r="F102" s="84">
        <v>41800</v>
      </c>
      <c r="G102" s="32">
        <v>23.88</v>
      </c>
      <c r="H102" s="32" t="s">
        <v>332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45378</v>
      </c>
      <c r="B103" s="32">
        <v>538875</v>
      </c>
      <c r="C103" s="31" t="s">
        <v>1153</v>
      </c>
      <c r="D103" s="31" t="s">
        <v>1298</v>
      </c>
      <c r="E103" s="31" t="s">
        <v>562</v>
      </c>
      <c r="F103" s="84">
        <v>167082</v>
      </c>
      <c r="G103" s="32">
        <v>16.190000000000001</v>
      </c>
      <c r="H103" s="32" t="s">
        <v>332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45378</v>
      </c>
      <c r="B104" s="32">
        <v>539470</v>
      </c>
      <c r="C104" s="31" t="s">
        <v>1299</v>
      </c>
      <c r="D104" s="31" t="s">
        <v>1300</v>
      </c>
      <c r="E104" s="31" t="s">
        <v>562</v>
      </c>
      <c r="F104" s="84">
        <v>3000000</v>
      </c>
      <c r="G104" s="32">
        <v>1.1000000000000001</v>
      </c>
      <c r="H104" s="32" t="s">
        <v>332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45378</v>
      </c>
      <c r="B105" s="32">
        <v>508905</v>
      </c>
      <c r="C105" s="31" t="s">
        <v>1301</v>
      </c>
      <c r="D105" s="31" t="s">
        <v>1302</v>
      </c>
      <c r="E105" s="31" t="s">
        <v>562</v>
      </c>
      <c r="F105" s="84">
        <v>270000</v>
      </c>
      <c r="G105" s="32">
        <v>45</v>
      </c>
      <c r="H105" s="32" t="s">
        <v>332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45378</v>
      </c>
      <c r="B106" s="32">
        <v>508905</v>
      </c>
      <c r="C106" s="31" t="s">
        <v>1301</v>
      </c>
      <c r="D106" s="31" t="s">
        <v>1303</v>
      </c>
      <c r="E106" s="31" t="s">
        <v>562</v>
      </c>
      <c r="F106" s="84">
        <v>270000</v>
      </c>
      <c r="G106" s="32">
        <v>45</v>
      </c>
      <c r="H106" s="32" t="s">
        <v>332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45378</v>
      </c>
      <c r="B107" s="32">
        <v>533101</v>
      </c>
      <c r="C107" s="31" t="s">
        <v>1304</v>
      </c>
      <c r="D107" s="31" t="s">
        <v>1126</v>
      </c>
      <c r="E107" s="31" t="s">
        <v>562</v>
      </c>
      <c r="F107" s="84">
        <v>15000</v>
      </c>
      <c r="G107" s="32">
        <v>155</v>
      </c>
      <c r="H107" s="32" t="s">
        <v>332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45378</v>
      </c>
      <c r="B108" s="32">
        <v>533101</v>
      </c>
      <c r="C108" s="31" t="s">
        <v>1304</v>
      </c>
      <c r="D108" s="31" t="s">
        <v>1127</v>
      </c>
      <c r="E108" s="31" t="s">
        <v>562</v>
      </c>
      <c r="F108" s="84">
        <v>16000</v>
      </c>
      <c r="G108" s="32">
        <v>154.88</v>
      </c>
      <c r="H108" s="32" t="s">
        <v>332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45378</v>
      </c>
      <c r="B109" s="32">
        <v>537259</v>
      </c>
      <c r="C109" s="31" t="s">
        <v>1154</v>
      </c>
      <c r="D109" s="31" t="s">
        <v>1143</v>
      </c>
      <c r="E109" s="31" t="s">
        <v>562</v>
      </c>
      <c r="F109" s="84">
        <v>97033</v>
      </c>
      <c r="G109" s="32">
        <v>1083.74</v>
      </c>
      <c r="H109" s="32" t="s">
        <v>332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45378</v>
      </c>
      <c r="B110" s="32">
        <v>537259</v>
      </c>
      <c r="C110" s="31" t="s">
        <v>1154</v>
      </c>
      <c r="D110" s="31" t="s">
        <v>1142</v>
      </c>
      <c r="E110" s="31" t="s">
        <v>562</v>
      </c>
      <c r="F110" s="84">
        <v>97033</v>
      </c>
      <c r="G110" s="32">
        <v>1083.74</v>
      </c>
      <c r="H110" s="32" t="s">
        <v>332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45378</v>
      </c>
      <c r="B111" s="32">
        <v>511447</v>
      </c>
      <c r="C111" s="31" t="s">
        <v>1155</v>
      </c>
      <c r="D111" s="31" t="s">
        <v>1098</v>
      </c>
      <c r="E111" s="31" t="s">
        <v>562</v>
      </c>
      <c r="F111" s="84">
        <v>281</v>
      </c>
      <c r="G111" s="32">
        <v>2.6</v>
      </c>
      <c r="H111" s="32" t="s">
        <v>332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45378</v>
      </c>
      <c r="B112" s="32">
        <v>511447</v>
      </c>
      <c r="C112" s="31" t="s">
        <v>1155</v>
      </c>
      <c r="D112" s="31" t="s">
        <v>1098</v>
      </c>
      <c r="E112" s="31" t="s">
        <v>562</v>
      </c>
      <c r="F112" s="84">
        <v>1339215</v>
      </c>
      <c r="G112" s="32">
        <v>2.62</v>
      </c>
      <c r="H112" s="32" t="s">
        <v>332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45378</v>
      </c>
      <c r="B113" s="32">
        <v>537392</v>
      </c>
      <c r="C113" s="31" t="s">
        <v>1305</v>
      </c>
      <c r="D113" s="31" t="s">
        <v>1306</v>
      </c>
      <c r="E113" s="31" t="s">
        <v>562</v>
      </c>
      <c r="F113" s="84">
        <v>39381</v>
      </c>
      <c r="G113" s="32">
        <v>5.98</v>
      </c>
      <c r="H113" s="32" t="s">
        <v>332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45378</v>
      </c>
      <c r="B114" s="32">
        <v>539310</v>
      </c>
      <c r="C114" s="31" t="s">
        <v>1307</v>
      </c>
      <c r="D114" s="31" t="s">
        <v>1171</v>
      </c>
      <c r="E114" s="31" t="s">
        <v>562</v>
      </c>
      <c r="F114" s="84">
        <v>314479</v>
      </c>
      <c r="G114" s="32">
        <v>35.979999999999997</v>
      </c>
      <c r="H114" s="32" t="s">
        <v>332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45378</v>
      </c>
      <c r="B115" s="32">
        <v>539310</v>
      </c>
      <c r="C115" s="31" t="s">
        <v>1307</v>
      </c>
      <c r="D115" s="31" t="s">
        <v>1308</v>
      </c>
      <c r="E115" s="31" t="s">
        <v>562</v>
      </c>
      <c r="F115" s="84">
        <v>225000</v>
      </c>
      <c r="G115" s="32">
        <v>35.99</v>
      </c>
      <c r="H115" s="32" t="s">
        <v>332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45378</v>
      </c>
      <c r="B116" s="32">
        <v>542765</v>
      </c>
      <c r="C116" s="31" t="s">
        <v>1309</v>
      </c>
      <c r="D116" s="31" t="s">
        <v>1310</v>
      </c>
      <c r="E116" s="31" t="s">
        <v>562</v>
      </c>
      <c r="F116" s="84">
        <v>8000</v>
      </c>
      <c r="G116" s="32">
        <v>394.2</v>
      </c>
      <c r="H116" s="32" t="s">
        <v>332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5" customHeight="1">
      <c r="A117" s="83">
        <v>45378</v>
      </c>
      <c r="B117" s="32">
        <v>542765</v>
      </c>
      <c r="C117" s="31" t="s">
        <v>1309</v>
      </c>
      <c r="D117" s="31" t="s">
        <v>1311</v>
      </c>
      <c r="E117" s="31" t="s">
        <v>562</v>
      </c>
      <c r="F117" s="84">
        <v>5000</v>
      </c>
      <c r="G117" s="32">
        <v>394.2</v>
      </c>
      <c r="H117" s="32" t="s">
        <v>332</v>
      </c>
    </row>
    <row r="118" spans="1:28" ht="15" customHeight="1">
      <c r="A118" s="83">
        <v>45378</v>
      </c>
      <c r="B118" s="32">
        <v>542765</v>
      </c>
      <c r="C118" s="31" t="s">
        <v>1309</v>
      </c>
      <c r="D118" s="31" t="s">
        <v>1312</v>
      </c>
      <c r="E118" s="31" t="s">
        <v>562</v>
      </c>
      <c r="F118" s="84">
        <v>7000</v>
      </c>
      <c r="G118" s="32">
        <v>394.2</v>
      </c>
      <c r="H118" s="32" t="s">
        <v>332</v>
      </c>
    </row>
    <row r="119" spans="1:28" ht="15" customHeight="1">
      <c r="A119" s="83">
        <v>45378</v>
      </c>
      <c r="B119" s="32">
        <v>542765</v>
      </c>
      <c r="C119" s="31" t="s">
        <v>1309</v>
      </c>
      <c r="D119" s="31" t="s">
        <v>1313</v>
      </c>
      <c r="E119" s="31" t="s">
        <v>562</v>
      </c>
      <c r="F119" s="84">
        <v>20000</v>
      </c>
      <c r="G119" s="32">
        <v>394.2</v>
      </c>
      <c r="H119" s="32" t="s">
        <v>332</v>
      </c>
    </row>
    <row r="120" spans="1:28" ht="15" customHeight="1">
      <c r="A120" s="83">
        <v>45378</v>
      </c>
      <c r="B120" s="32">
        <v>542923</v>
      </c>
      <c r="C120" s="31" t="s">
        <v>1314</v>
      </c>
      <c r="D120" s="31" t="s">
        <v>1315</v>
      </c>
      <c r="E120" s="31" t="s">
        <v>562</v>
      </c>
      <c r="F120" s="84">
        <v>180000</v>
      </c>
      <c r="G120" s="32">
        <v>6.99</v>
      </c>
      <c r="H120" s="32" t="s">
        <v>332</v>
      </c>
    </row>
    <row r="121" spans="1:28" ht="15" customHeight="1">
      <c r="A121" s="83">
        <v>45378</v>
      </c>
      <c r="B121" s="32">
        <v>542923</v>
      </c>
      <c r="C121" s="31" t="s">
        <v>1314</v>
      </c>
      <c r="D121" s="31" t="s">
        <v>1316</v>
      </c>
      <c r="E121" s="31" t="s">
        <v>562</v>
      </c>
      <c r="F121" s="84">
        <v>200000</v>
      </c>
      <c r="G121" s="32">
        <v>6.99</v>
      </c>
      <c r="H121" s="32" t="s">
        <v>332</v>
      </c>
    </row>
    <row r="122" spans="1:28" ht="15" customHeight="1">
      <c r="A122" s="83">
        <v>45378</v>
      </c>
      <c r="B122" s="32">
        <v>520056</v>
      </c>
      <c r="C122" s="31" t="s">
        <v>1317</v>
      </c>
      <c r="D122" s="31" t="s">
        <v>1318</v>
      </c>
      <c r="E122" s="31" t="s">
        <v>562</v>
      </c>
      <c r="F122" s="84">
        <v>202321</v>
      </c>
      <c r="G122" s="32">
        <v>8138.9</v>
      </c>
      <c r="H122" s="32" t="s">
        <v>332</v>
      </c>
    </row>
    <row r="123" spans="1:28" ht="15" customHeight="1">
      <c r="A123" s="83">
        <v>45378</v>
      </c>
      <c r="B123" s="32">
        <v>520056</v>
      </c>
      <c r="C123" s="31" t="s">
        <v>1317</v>
      </c>
      <c r="D123" s="31" t="s">
        <v>1319</v>
      </c>
      <c r="E123" s="31" t="s">
        <v>562</v>
      </c>
      <c r="F123" s="84">
        <v>202321</v>
      </c>
      <c r="G123" s="32">
        <v>8138.9</v>
      </c>
      <c r="H123" s="32" t="s">
        <v>332</v>
      </c>
    </row>
    <row r="124" spans="1:28" ht="15" customHeight="1">
      <c r="A124" s="83">
        <v>45378</v>
      </c>
      <c r="B124" s="32">
        <v>537582</v>
      </c>
      <c r="C124" s="31" t="s">
        <v>1099</v>
      </c>
      <c r="D124" s="31" t="s">
        <v>1320</v>
      </c>
      <c r="E124" s="31" t="s">
        <v>562</v>
      </c>
      <c r="F124" s="84">
        <v>380000</v>
      </c>
      <c r="G124" s="32">
        <v>1.98</v>
      </c>
      <c r="H124" s="32" t="s">
        <v>332</v>
      </c>
    </row>
    <row r="125" spans="1:28" ht="15" customHeight="1">
      <c r="A125" s="83">
        <v>45378</v>
      </c>
      <c r="B125" s="32">
        <v>542803</v>
      </c>
      <c r="C125" s="31" t="s">
        <v>1321</v>
      </c>
      <c r="D125" s="31" t="s">
        <v>1322</v>
      </c>
      <c r="E125" s="31" t="s">
        <v>562</v>
      </c>
      <c r="F125" s="84">
        <v>300000</v>
      </c>
      <c r="G125" s="32">
        <v>10.51</v>
      </c>
      <c r="H125" s="32" t="s">
        <v>332</v>
      </c>
    </row>
    <row r="126" spans="1:28" ht="15" customHeight="1">
      <c r="A126" s="83">
        <v>45378</v>
      </c>
      <c r="B126" s="32">
        <v>542803</v>
      </c>
      <c r="C126" s="31" t="s">
        <v>1321</v>
      </c>
      <c r="D126" s="31" t="s">
        <v>1323</v>
      </c>
      <c r="E126" s="31" t="s">
        <v>562</v>
      </c>
      <c r="F126" s="84">
        <v>103000</v>
      </c>
      <c r="G126" s="32">
        <v>10.56</v>
      </c>
      <c r="H126" s="32" t="s">
        <v>332</v>
      </c>
    </row>
    <row r="127" spans="1:28" ht="15" customHeight="1">
      <c r="A127" s="83">
        <v>45378</v>
      </c>
      <c r="B127" s="32">
        <v>542803</v>
      </c>
      <c r="C127" s="31" t="s">
        <v>1321</v>
      </c>
      <c r="D127" s="31" t="s">
        <v>1324</v>
      </c>
      <c r="E127" s="31" t="s">
        <v>562</v>
      </c>
      <c r="F127" s="84">
        <v>70000</v>
      </c>
      <c r="G127" s="32">
        <v>10.56</v>
      </c>
      <c r="H127" s="32" t="s">
        <v>332</v>
      </c>
    </row>
    <row r="128" spans="1:28" ht="15" customHeight="1">
      <c r="A128" s="83">
        <v>45378</v>
      </c>
      <c r="B128" s="32">
        <v>542803</v>
      </c>
      <c r="C128" s="31" t="s">
        <v>1321</v>
      </c>
      <c r="D128" s="31" t="s">
        <v>1325</v>
      </c>
      <c r="E128" s="31" t="s">
        <v>562</v>
      </c>
      <c r="F128" s="84">
        <v>100000</v>
      </c>
      <c r="G128" s="32">
        <v>10.5</v>
      </c>
      <c r="H128" s="32" t="s">
        <v>332</v>
      </c>
    </row>
    <row r="129" spans="1:8" ht="15" customHeight="1">
      <c r="A129" s="83">
        <v>45378</v>
      </c>
      <c r="B129" s="32">
        <v>542803</v>
      </c>
      <c r="C129" s="31" t="s">
        <v>1321</v>
      </c>
      <c r="D129" s="31" t="s">
        <v>1308</v>
      </c>
      <c r="E129" s="31" t="s">
        <v>562</v>
      </c>
      <c r="F129" s="84">
        <v>200000</v>
      </c>
      <c r="G129" s="32">
        <v>10.51</v>
      </c>
      <c r="H129" s="32" t="s">
        <v>332</v>
      </c>
    </row>
    <row r="130" spans="1:8" ht="15" customHeight="1">
      <c r="A130" s="83">
        <v>45378</v>
      </c>
      <c r="B130" s="32">
        <v>542803</v>
      </c>
      <c r="C130" s="31" t="s">
        <v>1321</v>
      </c>
      <c r="D130" s="31" t="s">
        <v>1326</v>
      </c>
      <c r="E130" s="31" t="s">
        <v>562</v>
      </c>
      <c r="F130" s="84">
        <v>57654</v>
      </c>
      <c r="G130" s="32">
        <v>10.52</v>
      </c>
      <c r="H130" s="32" t="s">
        <v>332</v>
      </c>
    </row>
    <row r="131" spans="1:8" ht="15" customHeight="1">
      <c r="A131" s="83">
        <v>45378</v>
      </c>
      <c r="B131" s="32">
        <v>542803</v>
      </c>
      <c r="C131" s="31" t="s">
        <v>1321</v>
      </c>
      <c r="D131" s="31" t="s">
        <v>1327</v>
      </c>
      <c r="E131" s="31" t="s">
        <v>562</v>
      </c>
      <c r="F131" s="84">
        <v>110000</v>
      </c>
      <c r="G131" s="32">
        <v>10.46</v>
      </c>
      <c r="H131" s="32" t="s">
        <v>332</v>
      </c>
    </row>
    <row r="132" spans="1:8" ht="15" customHeight="1">
      <c r="A132" s="83">
        <v>45378</v>
      </c>
      <c r="B132" s="32">
        <v>526755</v>
      </c>
      <c r="C132" s="31" t="s">
        <v>1328</v>
      </c>
      <c r="D132" s="31" t="s">
        <v>1087</v>
      </c>
      <c r="E132" s="31" t="s">
        <v>562</v>
      </c>
      <c r="F132" s="84">
        <v>61137</v>
      </c>
      <c r="G132" s="32">
        <v>5.57</v>
      </c>
      <c r="H132" s="32" t="s">
        <v>332</v>
      </c>
    </row>
    <row r="133" spans="1:8" ht="15" customHeight="1">
      <c r="A133" s="83">
        <v>45378</v>
      </c>
      <c r="B133" s="32">
        <v>526755</v>
      </c>
      <c r="C133" s="31" t="s">
        <v>1328</v>
      </c>
      <c r="D133" s="31" t="s">
        <v>1087</v>
      </c>
      <c r="E133" s="31" t="s">
        <v>562</v>
      </c>
      <c r="F133" s="84">
        <v>400000</v>
      </c>
      <c r="G133" s="32">
        <v>5.57</v>
      </c>
      <c r="H133" s="32" t="s">
        <v>332</v>
      </c>
    </row>
    <row r="134" spans="1:8" ht="15" customHeight="1">
      <c r="A134" s="83">
        <v>45378</v>
      </c>
      <c r="B134" s="32">
        <v>526755</v>
      </c>
      <c r="C134" s="31" t="s">
        <v>1328</v>
      </c>
      <c r="D134" s="31" t="s">
        <v>1329</v>
      </c>
      <c r="E134" s="31" t="s">
        <v>562</v>
      </c>
      <c r="F134" s="84">
        <v>226587</v>
      </c>
      <c r="G134" s="32">
        <v>5.57</v>
      </c>
      <c r="H134" s="32" t="s">
        <v>332</v>
      </c>
    </row>
    <row r="135" spans="1:8" ht="15" customHeight="1">
      <c r="A135" s="83">
        <v>45378</v>
      </c>
      <c r="B135" s="32">
        <v>544002</v>
      </c>
      <c r="C135" s="31" t="s">
        <v>1330</v>
      </c>
      <c r="D135" s="31" t="s">
        <v>1331</v>
      </c>
      <c r="E135" s="31" t="s">
        <v>562</v>
      </c>
      <c r="F135" s="84">
        <v>34000</v>
      </c>
      <c r="G135" s="32">
        <v>24.96</v>
      </c>
      <c r="H135" s="32" t="s">
        <v>332</v>
      </c>
    </row>
    <row r="136" spans="1:8" ht="15" customHeight="1">
      <c r="A136" s="83">
        <v>45378</v>
      </c>
      <c r="B136" s="32">
        <v>544002</v>
      </c>
      <c r="C136" s="31" t="s">
        <v>1330</v>
      </c>
      <c r="D136" s="31" t="s">
        <v>1332</v>
      </c>
      <c r="E136" s="31" t="s">
        <v>562</v>
      </c>
      <c r="F136" s="84">
        <v>22000</v>
      </c>
      <c r="G136" s="32">
        <v>24.97</v>
      </c>
      <c r="H136" s="32" t="s">
        <v>332</v>
      </c>
    </row>
    <row r="137" spans="1:8" ht="15" customHeight="1">
      <c r="A137" s="83">
        <v>45378</v>
      </c>
      <c r="B137" s="32">
        <v>512587</v>
      </c>
      <c r="C137" s="31" t="s">
        <v>1333</v>
      </c>
      <c r="D137" s="31" t="s">
        <v>1334</v>
      </c>
      <c r="E137" s="31" t="s">
        <v>562</v>
      </c>
      <c r="F137" s="84">
        <v>35189</v>
      </c>
      <c r="G137" s="32">
        <v>63.83</v>
      </c>
      <c r="H137" s="32" t="s">
        <v>332</v>
      </c>
    </row>
    <row r="138" spans="1:8" ht="15" customHeight="1">
      <c r="A138" s="83">
        <v>45378</v>
      </c>
      <c r="B138" s="32" t="s">
        <v>356</v>
      </c>
      <c r="C138" s="31" t="s">
        <v>1335</v>
      </c>
      <c r="D138" s="31" t="s">
        <v>1336</v>
      </c>
      <c r="E138" s="31" t="s">
        <v>561</v>
      </c>
      <c r="F138" s="84">
        <v>884300</v>
      </c>
      <c r="G138" s="32">
        <v>1690.77</v>
      </c>
      <c r="H138" s="32" t="s">
        <v>935</v>
      </c>
    </row>
    <row r="139" spans="1:8" ht="15" customHeight="1">
      <c r="A139" s="83">
        <v>45378</v>
      </c>
      <c r="B139" s="32" t="s">
        <v>356</v>
      </c>
      <c r="C139" s="31" t="s">
        <v>1335</v>
      </c>
      <c r="D139" s="31" t="s">
        <v>1144</v>
      </c>
      <c r="E139" s="31" t="s">
        <v>561</v>
      </c>
      <c r="F139" s="84">
        <v>638596</v>
      </c>
      <c r="G139" s="32">
        <v>1698.31</v>
      </c>
      <c r="H139" s="32" t="s">
        <v>935</v>
      </c>
    </row>
    <row r="140" spans="1:8" ht="15" customHeight="1">
      <c r="A140" s="83">
        <v>45378</v>
      </c>
      <c r="B140" s="32" t="s">
        <v>356</v>
      </c>
      <c r="C140" s="31" t="s">
        <v>1335</v>
      </c>
      <c r="D140" s="31" t="s">
        <v>1337</v>
      </c>
      <c r="E140" s="31" t="s">
        <v>561</v>
      </c>
      <c r="F140" s="84">
        <v>1251112</v>
      </c>
      <c r="G140" s="32">
        <v>1694.03</v>
      </c>
      <c r="H140" s="32" t="s">
        <v>935</v>
      </c>
    </row>
    <row r="141" spans="1:8" ht="15" customHeight="1">
      <c r="A141" s="83">
        <v>45378</v>
      </c>
      <c r="B141" s="32" t="s">
        <v>1338</v>
      </c>
      <c r="C141" s="31" t="s">
        <v>1339</v>
      </c>
      <c r="D141" s="31" t="s">
        <v>1340</v>
      </c>
      <c r="E141" s="31" t="s">
        <v>561</v>
      </c>
      <c r="F141" s="84">
        <v>24000</v>
      </c>
      <c r="G141" s="32">
        <v>1.65</v>
      </c>
      <c r="H141" s="32" t="s">
        <v>935</v>
      </c>
    </row>
    <row r="142" spans="1:8" ht="15" customHeight="1">
      <c r="A142" s="83">
        <v>45378</v>
      </c>
      <c r="B142" s="32" t="s">
        <v>1338</v>
      </c>
      <c r="C142" s="31" t="s">
        <v>1339</v>
      </c>
      <c r="D142" s="31" t="s">
        <v>1341</v>
      </c>
      <c r="E142" s="31" t="s">
        <v>561</v>
      </c>
      <c r="F142" s="84">
        <v>195000</v>
      </c>
      <c r="G142" s="32">
        <v>1.65</v>
      </c>
      <c r="H142" s="32" t="s">
        <v>935</v>
      </c>
    </row>
    <row r="143" spans="1:8" ht="15" customHeight="1">
      <c r="A143" s="83">
        <v>45378</v>
      </c>
      <c r="B143" s="32" t="s">
        <v>1342</v>
      </c>
      <c r="C143" s="31" t="s">
        <v>1343</v>
      </c>
      <c r="D143" s="31" t="s">
        <v>1344</v>
      </c>
      <c r="E143" s="31" t="s">
        <v>561</v>
      </c>
      <c r="F143" s="84">
        <v>172000</v>
      </c>
      <c r="G143" s="32">
        <v>91.51</v>
      </c>
      <c r="H143" s="32" t="s">
        <v>935</v>
      </c>
    </row>
    <row r="144" spans="1:8" ht="15" customHeight="1">
      <c r="A144" s="83">
        <v>45378</v>
      </c>
      <c r="B144" s="32" t="s">
        <v>1342</v>
      </c>
      <c r="C144" s="31" t="s">
        <v>1343</v>
      </c>
      <c r="D144" s="31" t="s">
        <v>1345</v>
      </c>
      <c r="E144" s="31" t="s">
        <v>561</v>
      </c>
      <c r="F144" s="84">
        <v>10000</v>
      </c>
      <c r="G144" s="32">
        <v>97.42</v>
      </c>
      <c r="H144" s="32" t="s">
        <v>935</v>
      </c>
    </row>
    <row r="145" spans="1:8" ht="15" customHeight="1">
      <c r="A145" s="83">
        <v>45378</v>
      </c>
      <c r="B145" s="32" t="s">
        <v>1346</v>
      </c>
      <c r="C145" s="31" t="s">
        <v>1347</v>
      </c>
      <c r="D145" s="31" t="s">
        <v>1348</v>
      </c>
      <c r="E145" s="31" t="s">
        <v>561</v>
      </c>
      <c r="F145" s="84">
        <v>402000</v>
      </c>
      <c r="G145" s="32">
        <v>48.57</v>
      </c>
      <c r="H145" s="32" t="s">
        <v>935</v>
      </c>
    </row>
    <row r="146" spans="1:8" ht="15" customHeight="1">
      <c r="A146" s="83">
        <v>45378</v>
      </c>
      <c r="B146" s="32" t="s">
        <v>1349</v>
      </c>
      <c r="C146" s="31" t="s">
        <v>1350</v>
      </c>
      <c r="D146" s="31" t="s">
        <v>1072</v>
      </c>
      <c r="E146" s="31" t="s">
        <v>561</v>
      </c>
      <c r="F146" s="84">
        <v>4121295</v>
      </c>
      <c r="G146" s="32">
        <v>44.67</v>
      </c>
      <c r="H146" s="32" t="s">
        <v>935</v>
      </c>
    </row>
    <row r="147" spans="1:8" ht="15" customHeight="1">
      <c r="A147" s="83">
        <v>45378</v>
      </c>
      <c r="B147" s="32" t="s">
        <v>1156</v>
      </c>
      <c r="C147" s="31" t="s">
        <v>1157</v>
      </c>
      <c r="D147" s="31" t="s">
        <v>1351</v>
      </c>
      <c r="E147" s="31" t="s">
        <v>561</v>
      </c>
      <c r="F147" s="84">
        <v>1150000</v>
      </c>
      <c r="G147" s="32">
        <v>9.49</v>
      </c>
      <c r="H147" s="32" t="s">
        <v>935</v>
      </c>
    </row>
    <row r="148" spans="1:8" ht="15" customHeight="1">
      <c r="A148" s="83">
        <v>45378</v>
      </c>
      <c r="B148" s="32" t="s">
        <v>1352</v>
      </c>
      <c r="C148" s="31" t="s">
        <v>1353</v>
      </c>
      <c r="D148" s="31" t="s">
        <v>1354</v>
      </c>
      <c r="E148" s="31" t="s">
        <v>561</v>
      </c>
      <c r="F148" s="84">
        <v>258104</v>
      </c>
      <c r="G148" s="32">
        <v>389.1</v>
      </c>
      <c r="H148" s="32" t="s">
        <v>935</v>
      </c>
    </row>
    <row r="149" spans="1:8" ht="15" customHeight="1">
      <c r="A149" s="83">
        <v>45378</v>
      </c>
      <c r="B149" s="32" t="s">
        <v>1355</v>
      </c>
      <c r="C149" s="31" t="s">
        <v>1356</v>
      </c>
      <c r="D149" s="31" t="s">
        <v>1357</v>
      </c>
      <c r="E149" s="31" t="s">
        <v>561</v>
      </c>
      <c r="F149" s="84">
        <v>1484610</v>
      </c>
      <c r="G149" s="32">
        <v>82.32</v>
      </c>
      <c r="H149" s="32" t="s">
        <v>935</v>
      </c>
    </row>
    <row r="150" spans="1:8" ht="15" customHeight="1">
      <c r="A150" s="83">
        <v>45378</v>
      </c>
      <c r="B150" s="32" t="s">
        <v>1358</v>
      </c>
      <c r="C150" s="31" t="s">
        <v>1359</v>
      </c>
      <c r="D150" s="31" t="s">
        <v>1348</v>
      </c>
      <c r="E150" s="31" t="s">
        <v>561</v>
      </c>
      <c r="F150" s="84">
        <v>500000</v>
      </c>
      <c r="G150" s="32">
        <v>99.88</v>
      </c>
      <c r="H150" s="32" t="s">
        <v>935</v>
      </c>
    </row>
    <row r="151" spans="1:8" ht="15" customHeight="1">
      <c r="A151" s="83">
        <v>45378</v>
      </c>
      <c r="B151" s="32" t="s">
        <v>1360</v>
      </c>
      <c r="C151" s="31" t="s">
        <v>1361</v>
      </c>
      <c r="D151" s="31" t="s">
        <v>1362</v>
      </c>
      <c r="E151" s="31" t="s">
        <v>561</v>
      </c>
      <c r="F151" s="84">
        <v>90500</v>
      </c>
      <c r="G151" s="32">
        <v>27.3</v>
      </c>
      <c r="H151" s="32" t="s">
        <v>935</v>
      </c>
    </row>
    <row r="152" spans="1:8" ht="15" customHeight="1">
      <c r="A152" s="83">
        <v>45378</v>
      </c>
      <c r="B152" s="32" t="s">
        <v>1158</v>
      </c>
      <c r="C152" s="31" t="s">
        <v>1159</v>
      </c>
      <c r="D152" s="31" t="s">
        <v>1167</v>
      </c>
      <c r="E152" s="31" t="s">
        <v>561</v>
      </c>
      <c r="F152" s="84">
        <v>141000</v>
      </c>
      <c r="G152" s="32">
        <v>25.72</v>
      </c>
      <c r="H152" s="32" t="s">
        <v>935</v>
      </c>
    </row>
    <row r="153" spans="1:8" ht="15" customHeight="1">
      <c r="A153" s="83">
        <v>45378</v>
      </c>
      <c r="B153" s="32" t="s">
        <v>1100</v>
      </c>
      <c r="C153" s="31" t="s">
        <v>1101</v>
      </c>
      <c r="D153" s="31" t="s">
        <v>1363</v>
      </c>
      <c r="E153" s="31" t="s">
        <v>561</v>
      </c>
      <c r="F153" s="84">
        <v>680458</v>
      </c>
      <c r="G153" s="32">
        <v>48.44</v>
      </c>
      <c r="H153" s="32" t="s">
        <v>935</v>
      </c>
    </row>
    <row r="154" spans="1:8" ht="15" customHeight="1">
      <c r="A154" s="83">
        <v>45378</v>
      </c>
      <c r="B154" s="32" t="s">
        <v>1100</v>
      </c>
      <c r="C154" s="31" t="s">
        <v>1101</v>
      </c>
      <c r="D154" s="31" t="s">
        <v>1102</v>
      </c>
      <c r="E154" s="31" t="s">
        <v>561</v>
      </c>
      <c r="F154" s="84">
        <v>925000</v>
      </c>
      <c r="G154" s="32">
        <v>48.63</v>
      </c>
      <c r="H154" s="32" t="s">
        <v>935</v>
      </c>
    </row>
    <row r="155" spans="1:8" ht="15" customHeight="1">
      <c r="A155" s="83">
        <v>45378</v>
      </c>
      <c r="B155" s="32" t="s">
        <v>1364</v>
      </c>
      <c r="C155" s="31" t="s">
        <v>1365</v>
      </c>
      <c r="D155" s="31" t="s">
        <v>1366</v>
      </c>
      <c r="E155" s="31" t="s">
        <v>561</v>
      </c>
      <c r="F155" s="84">
        <v>55480</v>
      </c>
      <c r="G155" s="32">
        <v>275.37</v>
      </c>
      <c r="H155" s="32" t="s">
        <v>935</v>
      </c>
    </row>
    <row r="156" spans="1:8" ht="15" customHeight="1">
      <c r="A156" s="83">
        <v>45378</v>
      </c>
      <c r="B156" s="32" t="s">
        <v>1367</v>
      </c>
      <c r="C156" s="31" t="s">
        <v>1368</v>
      </c>
      <c r="D156" s="31" t="s">
        <v>1369</v>
      </c>
      <c r="E156" s="31" t="s">
        <v>561</v>
      </c>
      <c r="F156" s="84">
        <v>129000</v>
      </c>
      <c r="G156" s="32">
        <v>74.099999999999994</v>
      </c>
      <c r="H156" s="32" t="s">
        <v>935</v>
      </c>
    </row>
    <row r="157" spans="1:8" ht="15" customHeight="1">
      <c r="A157" s="83">
        <v>45378</v>
      </c>
      <c r="B157" s="32" t="s">
        <v>1103</v>
      </c>
      <c r="C157" s="31" t="s">
        <v>1104</v>
      </c>
      <c r="D157" s="31" t="s">
        <v>1161</v>
      </c>
      <c r="E157" s="31" t="s">
        <v>561</v>
      </c>
      <c r="F157" s="84">
        <v>223000</v>
      </c>
      <c r="G157" s="32">
        <v>27.5</v>
      </c>
      <c r="H157" s="32" t="s">
        <v>935</v>
      </c>
    </row>
    <row r="158" spans="1:8" ht="15" customHeight="1">
      <c r="A158" s="83">
        <v>45378</v>
      </c>
      <c r="B158" s="32" t="s">
        <v>1070</v>
      </c>
      <c r="C158" s="31" t="s">
        <v>1071</v>
      </c>
      <c r="D158" s="31" t="s">
        <v>1135</v>
      </c>
      <c r="E158" s="31" t="s">
        <v>561</v>
      </c>
      <c r="F158" s="84">
        <v>7431000</v>
      </c>
      <c r="G158" s="32">
        <v>13.8</v>
      </c>
      <c r="H158" s="32" t="s">
        <v>935</v>
      </c>
    </row>
    <row r="159" spans="1:8" ht="15" customHeight="1">
      <c r="A159" s="83">
        <v>45378</v>
      </c>
      <c r="B159" s="32" t="s">
        <v>1070</v>
      </c>
      <c r="C159" s="31" t="s">
        <v>1071</v>
      </c>
      <c r="D159" s="31" t="s">
        <v>1072</v>
      </c>
      <c r="E159" s="31" t="s">
        <v>561</v>
      </c>
      <c r="F159" s="84">
        <v>9322501</v>
      </c>
      <c r="G159" s="32">
        <v>13.15</v>
      </c>
      <c r="H159" s="32" t="s">
        <v>935</v>
      </c>
    </row>
    <row r="160" spans="1:8" ht="15" customHeight="1">
      <c r="A160" s="83">
        <v>45378</v>
      </c>
      <c r="B160" s="32" t="s">
        <v>1070</v>
      </c>
      <c r="C160" s="31" t="s">
        <v>1071</v>
      </c>
      <c r="D160" s="31" t="s">
        <v>1370</v>
      </c>
      <c r="E160" s="31" t="s">
        <v>561</v>
      </c>
      <c r="F160" s="84">
        <v>5588301</v>
      </c>
      <c r="G160" s="32">
        <v>13.68</v>
      </c>
      <c r="H160" s="32" t="s">
        <v>935</v>
      </c>
    </row>
    <row r="161" spans="1:8" ht="15" customHeight="1">
      <c r="A161" s="83">
        <v>45378</v>
      </c>
      <c r="B161" s="32" t="s">
        <v>1070</v>
      </c>
      <c r="C161" s="31" t="s">
        <v>1071</v>
      </c>
      <c r="D161" s="31" t="s">
        <v>1371</v>
      </c>
      <c r="E161" s="31" t="s">
        <v>561</v>
      </c>
      <c r="F161" s="84">
        <v>7532313</v>
      </c>
      <c r="G161" s="32">
        <v>14.15</v>
      </c>
      <c r="H161" s="32" t="s">
        <v>935</v>
      </c>
    </row>
    <row r="162" spans="1:8" ht="15" customHeight="1">
      <c r="A162" s="83">
        <v>45378</v>
      </c>
      <c r="B162" s="32" t="s">
        <v>1070</v>
      </c>
      <c r="C162" s="31" t="s">
        <v>1071</v>
      </c>
      <c r="D162" s="31" t="s">
        <v>1132</v>
      </c>
      <c r="E162" s="31" t="s">
        <v>561</v>
      </c>
      <c r="F162" s="84">
        <v>2620910</v>
      </c>
      <c r="G162" s="32">
        <v>13.49</v>
      </c>
      <c r="H162" s="32" t="s">
        <v>935</v>
      </c>
    </row>
    <row r="163" spans="1:8" ht="15" customHeight="1">
      <c r="A163" s="83">
        <v>45378</v>
      </c>
      <c r="B163" s="32" t="s">
        <v>1070</v>
      </c>
      <c r="C163" s="31" t="s">
        <v>1071</v>
      </c>
      <c r="D163" s="31" t="s">
        <v>1372</v>
      </c>
      <c r="E163" s="31" t="s">
        <v>561</v>
      </c>
      <c r="F163" s="84">
        <v>8575811</v>
      </c>
      <c r="G163" s="32">
        <v>13.62</v>
      </c>
      <c r="H163" s="32" t="s">
        <v>935</v>
      </c>
    </row>
    <row r="164" spans="1:8" ht="15" customHeight="1">
      <c r="A164" s="83">
        <v>45378</v>
      </c>
      <c r="B164" s="32" t="s">
        <v>1168</v>
      </c>
      <c r="C164" s="31" t="s">
        <v>1169</v>
      </c>
      <c r="D164" s="31" t="s">
        <v>1170</v>
      </c>
      <c r="E164" s="31" t="s">
        <v>561</v>
      </c>
      <c r="F164" s="84">
        <v>391294</v>
      </c>
      <c r="G164" s="32">
        <v>117.18</v>
      </c>
      <c r="H164" s="32" t="s">
        <v>935</v>
      </c>
    </row>
    <row r="165" spans="1:8" ht="15" customHeight="1">
      <c r="A165" s="83">
        <v>45378</v>
      </c>
      <c r="B165" s="32" t="s">
        <v>1136</v>
      </c>
      <c r="C165" s="31" t="s">
        <v>1137</v>
      </c>
      <c r="D165" s="31" t="s">
        <v>1138</v>
      </c>
      <c r="E165" s="31" t="s">
        <v>561</v>
      </c>
      <c r="F165" s="84">
        <v>1065521</v>
      </c>
      <c r="G165" s="32">
        <v>28.66</v>
      </c>
      <c r="H165" s="32" t="s">
        <v>935</v>
      </c>
    </row>
    <row r="166" spans="1:8" ht="15" customHeight="1">
      <c r="A166" s="83">
        <v>45378</v>
      </c>
      <c r="B166" s="32" t="s">
        <v>1373</v>
      </c>
      <c r="C166" s="31" t="s">
        <v>1374</v>
      </c>
      <c r="D166" s="31" t="s">
        <v>1375</v>
      </c>
      <c r="E166" s="31" t="s">
        <v>561</v>
      </c>
      <c r="F166" s="84">
        <v>8282779</v>
      </c>
      <c r="G166" s="32">
        <v>206.1</v>
      </c>
      <c r="H166" s="32" t="s">
        <v>935</v>
      </c>
    </row>
    <row r="167" spans="1:8" ht="15" customHeight="1">
      <c r="A167" s="83">
        <v>45378</v>
      </c>
      <c r="B167" s="32" t="s">
        <v>1373</v>
      </c>
      <c r="C167" s="31" t="s">
        <v>1374</v>
      </c>
      <c r="D167" s="31" t="s">
        <v>1376</v>
      </c>
      <c r="E167" s="31" t="s">
        <v>561</v>
      </c>
      <c r="F167" s="84">
        <v>1151677</v>
      </c>
      <c r="G167" s="32">
        <v>206.1</v>
      </c>
      <c r="H167" s="32" t="s">
        <v>935</v>
      </c>
    </row>
    <row r="168" spans="1:8" ht="15" customHeight="1">
      <c r="A168" s="83">
        <v>45378</v>
      </c>
      <c r="B168" s="32" t="s">
        <v>1377</v>
      </c>
      <c r="C168" s="31" t="s">
        <v>1378</v>
      </c>
      <c r="D168" s="31" t="s">
        <v>1379</v>
      </c>
      <c r="E168" s="31" t="s">
        <v>561</v>
      </c>
      <c r="F168" s="84">
        <v>75000</v>
      </c>
      <c r="G168" s="32">
        <v>65.09</v>
      </c>
      <c r="H168" s="32" t="s">
        <v>935</v>
      </c>
    </row>
    <row r="169" spans="1:8" ht="15" customHeight="1">
      <c r="A169" s="83">
        <v>45378</v>
      </c>
      <c r="B169" s="32" t="s">
        <v>1380</v>
      </c>
      <c r="C169" s="31" t="s">
        <v>1381</v>
      </c>
      <c r="D169" s="31" t="s">
        <v>1382</v>
      </c>
      <c r="E169" s="31" t="s">
        <v>561</v>
      </c>
      <c r="F169" s="84">
        <v>3681000</v>
      </c>
      <c r="G169" s="32">
        <v>29.99</v>
      </c>
      <c r="H169" s="32" t="s">
        <v>935</v>
      </c>
    </row>
    <row r="170" spans="1:8" ht="15" customHeight="1">
      <c r="A170" s="83">
        <v>45378</v>
      </c>
      <c r="B170" s="32" t="s">
        <v>1380</v>
      </c>
      <c r="C170" s="31" t="s">
        <v>1381</v>
      </c>
      <c r="D170" s="31" t="s">
        <v>1072</v>
      </c>
      <c r="E170" s="31" t="s">
        <v>561</v>
      </c>
      <c r="F170" s="84">
        <v>171009</v>
      </c>
      <c r="G170" s="32">
        <v>29.84</v>
      </c>
      <c r="H170" s="32" t="s">
        <v>935</v>
      </c>
    </row>
    <row r="171" spans="1:8" ht="15" customHeight="1">
      <c r="A171" s="83">
        <v>45378</v>
      </c>
      <c r="B171" s="32" t="s">
        <v>514</v>
      </c>
      <c r="C171" s="31" t="s">
        <v>1383</v>
      </c>
      <c r="D171" s="31" t="s">
        <v>1139</v>
      </c>
      <c r="E171" s="31" t="s">
        <v>561</v>
      </c>
      <c r="F171" s="84">
        <v>776733</v>
      </c>
      <c r="G171" s="32">
        <v>400.05</v>
      </c>
      <c r="H171" s="32" t="s">
        <v>935</v>
      </c>
    </row>
    <row r="172" spans="1:8" ht="15" customHeight="1">
      <c r="A172" s="83">
        <v>45378</v>
      </c>
      <c r="B172" s="32" t="s">
        <v>1384</v>
      </c>
      <c r="C172" s="31" t="s">
        <v>1385</v>
      </c>
      <c r="D172" s="31" t="s">
        <v>1386</v>
      </c>
      <c r="E172" s="31" t="s">
        <v>561</v>
      </c>
      <c r="F172" s="84">
        <v>225000</v>
      </c>
      <c r="G172" s="32">
        <v>91.24</v>
      </c>
      <c r="H172" s="32" t="s">
        <v>935</v>
      </c>
    </row>
    <row r="173" spans="1:8" ht="15" customHeight="1">
      <c r="A173" s="83">
        <v>45378</v>
      </c>
      <c r="B173" s="32" t="s">
        <v>1162</v>
      </c>
      <c r="C173" s="31" t="s">
        <v>1163</v>
      </c>
      <c r="D173" s="31" t="s">
        <v>1152</v>
      </c>
      <c r="E173" s="31" t="s">
        <v>561</v>
      </c>
      <c r="F173" s="84">
        <v>1368278</v>
      </c>
      <c r="G173" s="32">
        <v>165.33</v>
      </c>
      <c r="H173" s="32" t="s">
        <v>935</v>
      </c>
    </row>
    <row r="174" spans="1:8" ht="15" customHeight="1">
      <c r="A174" s="83">
        <v>45378</v>
      </c>
      <c r="B174" s="32" t="s">
        <v>1387</v>
      </c>
      <c r="C174" s="31" t="s">
        <v>1388</v>
      </c>
      <c r="D174" s="31" t="s">
        <v>1389</v>
      </c>
      <c r="E174" s="31" t="s">
        <v>561</v>
      </c>
      <c r="F174" s="84">
        <v>668733</v>
      </c>
      <c r="G174" s="32">
        <v>60.53</v>
      </c>
      <c r="H174" s="32" t="s">
        <v>935</v>
      </c>
    </row>
    <row r="175" spans="1:8" ht="15" customHeight="1">
      <c r="A175" s="83">
        <v>45378</v>
      </c>
      <c r="B175" s="32" t="s">
        <v>1390</v>
      </c>
      <c r="C175" s="31" t="s">
        <v>1391</v>
      </c>
      <c r="D175" s="31" t="s">
        <v>1337</v>
      </c>
      <c r="E175" s="31" t="s">
        <v>561</v>
      </c>
      <c r="F175" s="84">
        <v>200000</v>
      </c>
      <c r="G175" s="32">
        <v>145</v>
      </c>
      <c r="H175" s="32" t="s">
        <v>935</v>
      </c>
    </row>
    <row r="176" spans="1:8" ht="15" customHeight="1">
      <c r="A176" s="83">
        <v>45378</v>
      </c>
      <c r="B176" s="32" t="s">
        <v>543</v>
      </c>
      <c r="C176" s="31" t="s">
        <v>1392</v>
      </c>
      <c r="D176" s="31" t="s">
        <v>1393</v>
      </c>
      <c r="E176" s="31" t="s">
        <v>561</v>
      </c>
      <c r="F176" s="84">
        <v>810000</v>
      </c>
      <c r="G176" s="32">
        <v>630</v>
      </c>
      <c r="H176" s="32" t="s">
        <v>935</v>
      </c>
    </row>
    <row r="177" spans="1:8" ht="15" customHeight="1">
      <c r="A177" s="83">
        <v>45378</v>
      </c>
      <c r="B177" s="32" t="s">
        <v>1394</v>
      </c>
      <c r="C177" s="31" t="s">
        <v>1395</v>
      </c>
      <c r="D177" s="31" t="s">
        <v>1396</v>
      </c>
      <c r="E177" s="31" t="s">
        <v>561</v>
      </c>
      <c r="F177" s="84">
        <v>1186142</v>
      </c>
      <c r="G177" s="32">
        <v>3.32</v>
      </c>
      <c r="H177" s="32" t="s">
        <v>935</v>
      </c>
    </row>
    <row r="178" spans="1:8" ht="15" customHeight="1">
      <c r="A178" s="83">
        <v>45378</v>
      </c>
      <c r="B178" s="32" t="s">
        <v>1397</v>
      </c>
      <c r="C178" s="31" t="s">
        <v>1398</v>
      </c>
      <c r="D178" s="31" t="s">
        <v>1337</v>
      </c>
      <c r="E178" s="31" t="s">
        <v>561</v>
      </c>
      <c r="F178" s="84">
        <v>1010000</v>
      </c>
      <c r="G178" s="32">
        <v>55.13</v>
      </c>
      <c r="H178" s="32" t="s">
        <v>935</v>
      </c>
    </row>
    <row r="179" spans="1:8" ht="15" customHeight="1">
      <c r="A179" s="83">
        <v>45378</v>
      </c>
      <c r="B179" s="32" t="s">
        <v>1164</v>
      </c>
      <c r="C179" s="31" t="s">
        <v>1165</v>
      </c>
      <c r="D179" s="31" t="s">
        <v>1399</v>
      </c>
      <c r="E179" s="31" t="s">
        <v>561</v>
      </c>
      <c r="F179" s="84">
        <v>185000</v>
      </c>
      <c r="G179" s="32">
        <v>190</v>
      </c>
      <c r="H179" s="32" t="s">
        <v>935</v>
      </c>
    </row>
    <row r="180" spans="1:8" ht="15" customHeight="1">
      <c r="A180" s="83">
        <v>45378</v>
      </c>
      <c r="B180" s="32" t="s">
        <v>1164</v>
      </c>
      <c r="C180" s="31" t="s">
        <v>1165</v>
      </c>
      <c r="D180" s="31" t="s">
        <v>1166</v>
      </c>
      <c r="E180" s="31" t="s">
        <v>561</v>
      </c>
      <c r="F180" s="84">
        <v>194000</v>
      </c>
      <c r="G180" s="32">
        <v>190</v>
      </c>
      <c r="H180" s="32" t="s">
        <v>935</v>
      </c>
    </row>
    <row r="181" spans="1:8" ht="15" customHeight="1">
      <c r="A181" s="83">
        <v>45378</v>
      </c>
      <c r="B181" s="32" t="s">
        <v>241</v>
      </c>
      <c r="C181" s="31" t="s">
        <v>1400</v>
      </c>
      <c r="D181" s="31" t="s">
        <v>1401</v>
      </c>
      <c r="E181" s="31" t="s">
        <v>561</v>
      </c>
      <c r="F181" s="84">
        <v>6222000</v>
      </c>
      <c r="G181" s="32">
        <v>141.44</v>
      </c>
      <c r="H181" s="32" t="s">
        <v>935</v>
      </c>
    </row>
    <row r="182" spans="1:8" ht="15" customHeight="1">
      <c r="A182" s="83">
        <v>45378</v>
      </c>
      <c r="B182" s="32" t="s">
        <v>1402</v>
      </c>
      <c r="C182" s="31" t="s">
        <v>1403</v>
      </c>
      <c r="D182" s="31" t="s">
        <v>1404</v>
      </c>
      <c r="E182" s="31" t="s">
        <v>561</v>
      </c>
      <c r="F182" s="84">
        <v>351860</v>
      </c>
      <c r="G182" s="32">
        <v>96.1</v>
      </c>
      <c r="H182" s="32" t="s">
        <v>935</v>
      </c>
    </row>
    <row r="183" spans="1:8" ht="15" customHeight="1">
      <c r="A183" s="83">
        <v>45378</v>
      </c>
      <c r="B183" s="32" t="s">
        <v>1405</v>
      </c>
      <c r="C183" s="31" t="s">
        <v>1406</v>
      </c>
      <c r="D183" s="31" t="s">
        <v>1407</v>
      </c>
      <c r="E183" s="31" t="s">
        <v>562</v>
      </c>
      <c r="F183" s="84">
        <v>236000</v>
      </c>
      <c r="G183" s="32">
        <v>19.5</v>
      </c>
      <c r="H183" s="32" t="s">
        <v>935</v>
      </c>
    </row>
    <row r="184" spans="1:8" ht="15" customHeight="1">
      <c r="A184" s="83">
        <v>45378</v>
      </c>
      <c r="B184" s="32" t="s">
        <v>356</v>
      </c>
      <c r="C184" s="31" t="s">
        <v>1335</v>
      </c>
      <c r="D184" s="31" t="s">
        <v>1408</v>
      </c>
      <c r="E184" s="31" t="s">
        <v>562</v>
      </c>
      <c r="F184" s="84">
        <v>7500000</v>
      </c>
      <c r="G184" s="32">
        <v>1688.64</v>
      </c>
      <c r="H184" s="32" t="s">
        <v>935</v>
      </c>
    </row>
    <row r="185" spans="1:8" ht="15" customHeight="1">
      <c r="A185" s="83">
        <v>45378</v>
      </c>
      <c r="B185" s="32" t="s">
        <v>356</v>
      </c>
      <c r="C185" s="31" t="s">
        <v>1335</v>
      </c>
      <c r="D185" s="31" t="s">
        <v>1337</v>
      </c>
      <c r="E185" s="31" t="s">
        <v>562</v>
      </c>
      <c r="F185" s="84">
        <v>1251112</v>
      </c>
      <c r="G185" s="32">
        <v>1695.2</v>
      </c>
      <c r="H185" s="32" t="s">
        <v>935</v>
      </c>
    </row>
    <row r="186" spans="1:8" ht="15" customHeight="1">
      <c r="A186" s="83">
        <v>45378</v>
      </c>
      <c r="B186" s="32" t="s">
        <v>356</v>
      </c>
      <c r="C186" s="31" t="s">
        <v>1335</v>
      </c>
      <c r="D186" s="31" t="s">
        <v>1144</v>
      </c>
      <c r="E186" s="31" t="s">
        <v>562</v>
      </c>
      <c r="F186" s="84">
        <v>583796</v>
      </c>
      <c r="G186" s="32">
        <v>1694.54</v>
      </c>
      <c r="H186" s="32" t="s">
        <v>935</v>
      </c>
    </row>
    <row r="187" spans="1:8" ht="15" customHeight="1">
      <c r="A187" s="83">
        <v>45378</v>
      </c>
      <c r="B187" s="32" t="s">
        <v>356</v>
      </c>
      <c r="C187" s="31" t="s">
        <v>1335</v>
      </c>
      <c r="D187" s="31" t="s">
        <v>1336</v>
      </c>
      <c r="E187" s="31" t="s">
        <v>562</v>
      </c>
      <c r="F187" s="84">
        <v>884300</v>
      </c>
      <c r="G187" s="32">
        <v>1691.52</v>
      </c>
      <c r="H187" s="32" t="s">
        <v>935</v>
      </c>
    </row>
    <row r="188" spans="1:8" ht="15" customHeight="1">
      <c r="A188" s="83">
        <v>45378</v>
      </c>
      <c r="B188" s="32" t="s">
        <v>1338</v>
      </c>
      <c r="C188" s="31" t="s">
        <v>1339</v>
      </c>
      <c r="D188" s="31" t="s">
        <v>1409</v>
      </c>
      <c r="E188" s="31" t="s">
        <v>562</v>
      </c>
      <c r="F188" s="84">
        <v>102000</v>
      </c>
      <c r="G188" s="32">
        <v>1.65</v>
      </c>
      <c r="H188" s="32" t="s">
        <v>935</v>
      </c>
    </row>
    <row r="189" spans="1:8" ht="15" customHeight="1">
      <c r="A189" s="83">
        <v>45378</v>
      </c>
      <c r="B189" s="32" t="s">
        <v>1338</v>
      </c>
      <c r="C189" s="31" t="s">
        <v>1339</v>
      </c>
      <c r="D189" s="31" t="s">
        <v>1340</v>
      </c>
      <c r="E189" s="31" t="s">
        <v>562</v>
      </c>
      <c r="F189" s="84">
        <v>90000</v>
      </c>
      <c r="G189" s="32">
        <v>1.65</v>
      </c>
      <c r="H189" s="32" t="s">
        <v>935</v>
      </c>
    </row>
    <row r="190" spans="1:8" ht="15" customHeight="1">
      <c r="A190" s="83">
        <v>45378</v>
      </c>
      <c r="B190" s="32" t="s">
        <v>1338</v>
      </c>
      <c r="C190" s="31" t="s">
        <v>1339</v>
      </c>
      <c r="D190" s="31" t="s">
        <v>1410</v>
      </c>
      <c r="E190" s="31" t="s">
        <v>562</v>
      </c>
      <c r="F190" s="84">
        <v>93000</v>
      </c>
      <c r="G190" s="32">
        <v>1.65</v>
      </c>
      <c r="H190" s="32" t="s">
        <v>935</v>
      </c>
    </row>
    <row r="191" spans="1:8" ht="15" customHeight="1">
      <c r="A191" s="83">
        <v>45378</v>
      </c>
      <c r="B191" s="32" t="s">
        <v>1342</v>
      </c>
      <c r="C191" s="31" t="s">
        <v>1343</v>
      </c>
      <c r="D191" s="31" t="s">
        <v>1345</v>
      </c>
      <c r="E191" s="31" t="s">
        <v>562</v>
      </c>
      <c r="F191" s="84">
        <v>165000</v>
      </c>
      <c r="G191" s="32">
        <v>91.48</v>
      </c>
      <c r="H191" s="32" t="s">
        <v>935</v>
      </c>
    </row>
    <row r="192" spans="1:8" ht="15" customHeight="1">
      <c r="A192" s="83">
        <v>45378</v>
      </c>
      <c r="B192" s="32" t="s">
        <v>1133</v>
      </c>
      <c r="C192" s="31" t="s">
        <v>1134</v>
      </c>
      <c r="D192" s="31" t="s">
        <v>1098</v>
      </c>
      <c r="E192" s="31" t="s">
        <v>562</v>
      </c>
      <c r="F192" s="84">
        <v>82000</v>
      </c>
      <c r="G192" s="32">
        <v>64.38</v>
      </c>
      <c r="H192" s="32" t="s">
        <v>935</v>
      </c>
    </row>
    <row r="193" spans="1:8" ht="15" customHeight="1">
      <c r="A193" s="83">
        <v>45378</v>
      </c>
      <c r="B193" s="32" t="s">
        <v>1346</v>
      </c>
      <c r="C193" s="31" t="s">
        <v>1347</v>
      </c>
      <c r="D193" s="31" t="s">
        <v>1411</v>
      </c>
      <c r="E193" s="31" t="s">
        <v>562</v>
      </c>
      <c r="F193" s="84">
        <v>183000</v>
      </c>
      <c r="G193" s="32">
        <v>49.5</v>
      </c>
      <c r="H193" s="32" t="s">
        <v>935</v>
      </c>
    </row>
    <row r="194" spans="1:8" ht="15" customHeight="1">
      <c r="A194" s="83">
        <v>45378</v>
      </c>
      <c r="B194" s="32" t="s">
        <v>1349</v>
      </c>
      <c r="C194" s="31" t="s">
        <v>1350</v>
      </c>
      <c r="D194" s="31" t="s">
        <v>1412</v>
      </c>
      <c r="E194" s="31" t="s">
        <v>562</v>
      </c>
      <c r="F194" s="84">
        <v>3103326</v>
      </c>
      <c r="G194" s="32">
        <v>44.75</v>
      </c>
      <c r="H194" s="32" t="s">
        <v>935</v>
      </c>
    </row>
    <row r="195" spans="1:8" ht="15" customHeight="1">
      <c r="A195" s="83">
        <v>45378</v>
      </c>
      <c r="B195" s="32" t="s">
        <v>1349</v>
      </c>
      <c r="C195" s="31" t="s">
        <v>1350</v>
      </c>
      <c r="D195" s="31" t="s">
        <v>1072</v>
      </c>
      <c r="E195" s="31" t="s">
        <v>562</v>
      </c>
      <c r="F195" s="84">
        <v>37969</v>
      </c>
      <c r="G195" s="32">
        <v>43.94</v>
      </c>
      <c r="H195" s="32" t="s">
        <v>935</v>
      </c>
    </row>
    <row r="196" spans="1:8" ht="15" customHeight="1">
      <c r="A196" s="83">
        <v>45378</v>
      </c>
      <c r="B196" s="32" t="s">
        <v>1156</v>
      </c>
      <c r="C196" s="31" t="s">
        <v>1157</v>
      </c>
      <c r="D196" s="31" t="s">
        <v>1413</v>
      </c>
      <c r="E196" s="31" t="s">
        <v>562</v>
      </c>
      <c r="F196" s="84">
        <v>1131878</v>
      </c>
      <c r="G196" s="32">
        <v>9.4499999999999993</v>
      </c>
      <c r="H196" s="32" t="s">
        <v>935</v>
      </c>
    </row>
    <row r="197" spans="1:8" ht="15" customHeight="1">
      <c r="A197" s="83">
        <v>45378</v>
      </c>
      <c r="B197" s="32" t="s">
        <v>1352</v>
      </c>
      <c r="C197" s="31" t="s">
        <v>1353</v>
      </c>
      <c r="D197" s="31" t="s">
        <v>1414</v>
      </c>
      <c r="E197" s="31" t="s">
        <v>562</v>
      </c>
      <c r="F197" s="84">
        <v>258104</v>
      </c>
      <c r="G197" s="32">
        <v>389.1</v>
      </c>
      <c r="H197" s="32" t="s">
        <v>935</v>
      </c>
    </row>
    <row r="198" spans="1:8" ht="15" customHeight="1">
      <c r="A198" s="83">
        <v>45378</v>
      </c>
      <c r="B198" s="32" t="s">
        <v>1415</v>
      </c>
      <c r="C198" s="31" t="s">
        <v>1416</v>
      </c>
      <c r="D198" s="31" t="s">
        <v>1417</v>
      </c>
      <c r="E198" s="31" t="s">
        <v>562</v>
      </c>
      <c r="F198" s="84">
        <v>116646</v>
      </c>
      <c r="G198" s="32">
        <v>113.79</v>
      </c>
      <c r="H198" s="32" t="s">
        <v>935</v>
      </c>
    </row>
    <row r="199" spans="1:8" ht="15" customHeight="1">
      <c r="A199" s="83">
        <v>45378</v>
      </c>
      <c r="B199" s="32" t="s">
        <v>1360</v>
      </c>
      <c r="C199" s="31" t="s">
        <v>1361</v>
      </c>
      <c r="D199" s="31" t="s">
        <v>1418</v>
      </c>
      <c r="E199" s="31" t="s">
        <v>562</v>
      </c>
      <c r="F199" s="84">
        <v>90500</v>
      </c>
      <c r="G199" s="32">
        <v>26.69</v>
      </c>
      <c r="H199" s="32" t="s">
        <v>935</v>
      </c>
    </row>
    <row r="200" spans="1:8" ht="15" customHeight="1">
      <c r="A200" s="83">
        <v>45378</v>
      </c>
      <c r="B200" s="32" t="s">
        <v>1100</v>
      </c>
      <c r="C200" s="31" t="s">
        <v>1101</v>
      </c>
      <c r="D200" s="31" t="s">
        <v>1363</v>
      </c>
      <c r="E200" s="31" t="s">
        <v>562</v>
      </c>
      <c r="F200" s="84">
        <v>402464</v>
      </c>
      <c r="G200" s="32">
        <v>47.73</v>
      </c>
      <c r="H200" s="32" t="s">
        <v>935</v>
      </c>
    </row>
    <row r="201" spans="1:8" ht="15" customHeight="1">
      <c r="A201" s="83">
        <v>45378</v>
      </c>
      <c r="B201" s="32" t="s">
        <v>1364</v>
      </c>
      <c r="C201" s="31" t="s">
        <v>1365</v>
      </c>
      <c r="D201" s="31" t="s">
        <v>1419</v>
      </c>
      <c r="E201" s="31" t="s">
        <v>562</v>
      </c>
      <c r="F201" s="84">
        <v>60000</v>
      </c>
      <c r="G201" s="32">
        <v>275.42</v>
      </c>
      <c r="H201" s="32" t="s">
        <v>935</v>
      </c>
    </row>
    <row r="202" spans="1:8" ht="15" customHeight="1">
      <c r="A202" s="83">
        <v>45378</v>
      </c>
      <c r="B202" s="32" t="s">
        <v>1420</v>
      </c>
      <c r="C202" s="31" t="s">
        <v>1421</v>
      </c>
      <c r="D202" s="31" t="s">
        <v>1422</v>
      </c>
      <c r="E202" s="31" t="s">
        <v>562</v>
      </c>
      <c r="F202" s="84">
        <v>141616</v>
      </c>
      <c r="G202" s="32">
        <v>207.94</v>
      </c>
      <c r="H202" s="32" t="s">
        <v>935</v>
      </c>
    </row>
    <row r="203" spans="1:8" ht="15" customHeight="1">
      <c r="A203" s="83">
        <v>45378</v>
      </c>
      <c r="B203" s="32" t="s">
        <v>1367</v>
      </c>
      <c r="C203" s="31" t="s">
        <v>1368</v>
      </c>
      <c r="D203" s="31" t="s">
        <v>1423</v>
      </c>
      <c r="E203" s="31" t="s">
        <v>562</v>
      </c>
      <c r="F203" s="84">
        <v>139000</v>
      </c>
      <c r="G203" s="32">
        <v>74.180000000000007</v>
      </c>
      <c r="H203" s="32" t="s">
        <v>935</v>
      </c>
    </row>
    <row r="204" spans="1:8" ht="15" customHeight="1">
      <c r="A204" s="83">
        <v>45378</v>
      </c>
      <c r="B204" s="32" t="s">
        <v>1103</v>
      </c>
      <c r="C204" s="31" t="s">
        <v>1104</v>
      </c>
      <c r="D204" s="31" t="s">
        <v>1161</v>
      </c>
      <c r="E204" s="31" t="s">
        <v>562</v>
      </c>
      <c r="F204" s="84">
        <v>100000</v>
      </c>
      <c r="G204" s="32">
        <v>27.5</v>
      </c>
      <c r="H204" s="32" t="s">
        <v>935</v>
      </c>
    </row>
    <row r="205" spans="1:8" ht="15" customHeight="1">
      <c r="A205" s="83">
        <v>45378</v>
      </c>
      <c r="B205" s="32" t="s">
        <v>1103</v>
      </c>
      <c r="C205" s="31" t="s">
        <v>1104</v>
      </c>
      <c r="D205" s="31" t="s">
        <v>1424</v>
      </c>
      <c r="E205" s="31" t="s">
        <v>562</v>
      </c>
      <c r="F205" s="84">
        <v>84550</v>
      </c>
      <c r="G205" s="32">
        <v>27.5</v>
      </c>
      <c r="H205" s="32" t="s">
        <v>935</v>
      </c>
    </row>
    <row r="206" spans="1:8" ht="15" customHeight="1">
      <c r="A206" s="83">
        <v>45378</v>
      </c>
      <c r="B206" s="32" t="s">
        <v>1070</v>
      </c>
      <c r="C206" s="31" t="s">
        <v>1071</v>
      </c>
      <c r="D206" s="31" t="s">
        <v>1372</v>
      </c>
      <c r="E206" s="31" t="s">
        <v>562</v>
      </c>
      <c r="F206" s="84">
        <v>8872397</v>
      </c>
      <c r="G206" s="32">
        <v>13.81</v>
      </c>
      <c r="H206" s="32" t="s">
        <v>935</v>
      </c>
    </row>
    <row r="207" spans="1:8" ht="15" customHeight="1">
      <c r="A207" s="83">
        <v>45378</v>
      </c>
      <c r="B207" s="32" t="s">
        <v>1070</v>
      </c>
      <c r="C207" s="31" t="s">
        <v>1071</v>
      </c>
      <c r="D207" s="31" t="s">
        <v>1371</v>
      </c>
      <c r="E207" s="31" t="s">
        <v>562</v>
      </c>
      <c r="F207" s="84">
        <v>6237323</v>
      </c>
      <c r="G207" s="32">
        <v>14.05</v>
      </c>
      <c r="H207" s="32" t="s">
        <v>935</v>
      </c>
    </row>
    <row r="208" spans="1:8" ht="15" customHeight="1">
      <c r="A208" s="83">
        <v>45378</v>
      </c>
      <c r="B208" s="32" t="s">
        <v>1070</v>
      </c>
      <c r="C208" s="31" t="s">
        <v>1071</v>
      </c>
      <c r="D208" s="31" t="s">
        <v>1072</v>
      </c>
      <c r="E208" s="31" t="s">
        <v>562</v>
      </c>
      <c r="F208" s="84">
        <v>8300893</v>
      </c>
      <c r="G208" s="32">
        <v>13.94</v>
      </c>
      <c r="H208" s="32" t="s">
        <v>935</v>
      </c>
    </row>
    <row r="209" spans="1:8" ht="15" customHeight="1">
      <c r="A209" s="83">
        <v>45378</v>
      </c>
      <c r="B209" s="32" t="s">
        <v>1070</v>
      </c>
      <c r="C209" s="31" t="s">
        <v>1071</v>
      </c>
      <c r="D209" s="31" t="s">
        <v>1135</v>
      </c>
      <c r="E209" s="31" t="s">
        <v>562</v>
      </c>
      <c r="F209" s="84">
        <v>7431000</v>
      </c>
      <c r="G209" s="32">
        <v>12.73</v>
      </c>
      <c r="H209" s="32" t="s">
        <v>935</v>
      </c>
    </row>
    <row r="210" spans="1:8" ht="15" customHeight="1">
      <c r="A210" s="83">
        <v>45378</v>
      </c>
      <c r="B210" s="32" t="s">
        <v>1070</v>
      </c>
      <c r="C210" s="31" t="s">
        <v>1071</v>
      </c>
      <c r="D210" s="31" t="s">
        <v>1132</v>
      </c>
      <c r="E210" s="31" t="s">
        <v>562</v>
      </c>
      <c r="F210" s="84">
        <v>2620910</v>
      </c>
      <c r="G210" s="32">
        <v>13.52</v>
      </c>
      <c r="H210" s="32" t="s">
        <v>935</v>
      </c>
    </row>
    <row r="211" spans="1:8" ht="15" customHeight="1">
      <c r="A211" s="83">
        <v>45378</v>
      </c>
      <c r="B211" s="32" t="s">
        <v>1070</v>
      </c>
      <c r="C211" s="31" t="s">
        <v>1071</v>
      </c>
      <c r="D211" s="31" t="s">
        <v>1370</v>
      </c>
      <c r="E211" s="31" t="s">
        <v>562</v>
      </c>
      <c r="F211" s="84">
        <v>5142163</v>
      </c>
      <c r="G211" s="32">
        <v>13.52</v>
      </c>
      <c r="H211" s="32" t="s">
        <v>935</v>
      </c>
    </row>
    <row r="212" spans="1:8" ht="15" customHeight="1">
      <c r="A212" s="83">
        <v>45378</v>
      </c>
      <c r="B212" s="32" t="s">
        <v>1425</v>
      </c>
      <c r="C212" s="31" t="s">
        <v>1426</v>
      </c>
      <c r="D212" s="31" t="s">
        <v>1221</v>
      </c>
      <c r="E212" s="31" t="s">
        <v>562</v>
      </c>
      <c r="F212" s="84">
        <v>351000</v>
      </c>
      <c r="G212" s="32">
        <v>33.700000000000003</v>
      </c>
      <c r="H212" s="32" t="s">
        <v>935</v>
      </c>
    </row>
    <row r="213" spans="1:8" ht="15" customHeight="1">
      <c r="A213" s="83">
        <v>45378</v>
      </c>
      <c r="B213" s="32" t="s">
        <v>1136</v>
      </c>
      <c r="C213" s="31" t="s">
        <v>1137</v>
      </c>
      <c r="D213" s="31" t="s">
        <v>1138</v>
      </c>
      <c r="E213" s="31" t="s">
        <v>562</v>
      </c>
      <c r="F213" s="84">
        <v>1031756</v>
      </c>
      <c r="G213" s="32">
        <v>28.6</v>
      </c>
      <c r="H213" s="32" t="s">
        <v>935</v>
      </c>
    </row>
    <row r="214" spans="1:8" ht="15" customHeight="1">
      <c r="A214" s="83">
        <v>45378</v>
      </c>
      <c r="B214" s="32" t="s">
        <v>1373</v>
      </c>
      <c r="C214" s="31" t="s">
        <v>1374</v>
      </c>
      <c r="D214" s="31" t="s">
        <v>1427</v>
      </c>
      <c r="E214" s="31" t="s">
        <v>562</v>
      </c>
      <c r="F214" s="84">
        <v>10173756</v>
      </c>
      <c r="G214" s="32">
        <v>206.1</v>
      </c>
      <c r="H214" s="32" t="s">
        <v>935</v>
      </c>
    </row>
    <row r="215" spans="1:8" ht="15" customHeight="1">
      <c r="A215" s="83">
        <v>45378</v>
      </c>
      <c r="B215" s="32" t="s">
        <v>1428</v>
      </c>
      <c r="C215" s="31" t="s">
        <v>1429</v>
      </c>
      <c r="D215" s="31" t="s">
        <v>1430</v>
      </c>
      <c r="E215" s="31" t="s">
        <v>562</v>
      </c>
      <c r="F215" s="84">
        <v>171200</v>
      </c>
      <c r="G215" s="32">
        <v>83.81</v>
      </c>
      <c r="H215" s="32" t="s">
        <v>935</v>
      </c>
    </row>
    <row r="216" spans="1:8" ht="15" customHeight="1">
      <c r="A216" s="83">
        <v>45378</v>
      </c>
      <c r="B216" s="32" t="s">
        <v>1380</v>
      </c>
      <c r="C216" s="31" t="s">
        <v>1381</v>
      </c>
      <c r="D216" s="31" t="s">
        <v>1072</v>
      </c>
      <c r="E216" s="31" t="s">
        <v>562</v>
      </c>
      <c r="F216" s="84">
        <v>3718509</v>
      </c>
      <c r="G216" s="32">
        <v>29.98</v>
      </c>
      <c r="H216" s="32" t="s">
        <v>935</v>
      </c>
    </row>
    <row r="217" spans="1:8" ht="15" customHeight="1">
      <c r="A217" s="83">
        <v>45378</v>
      </c>
      <c r="B217" s="32" t="s">
        <v>514</v>
      </c>
      <c r="C217" s="31" t="s">
        <v>1383</v>
      </c>
      <c r="D217" s="31" t="s">
        <v>1072</v>
      </c>
      <c r="E217" s="31" t="s">
        <v>562</v>
      </c>
      <c r="F217" s="84">
        <v>806733</v>
      </c>
      <c r="G217" s="32">
        <v>400.05</v>
      </c>
      <c r="H217" s="32" t="s">
        <v>935</v>
      </c>
    </row>
    <row r="218" spans="1:8" ht="15" customHeight="1">
      <c r="A218" s="83">
        <v>45378</v>
      </c>
      <c r="B218" s="32" t="s">
        <v>1384</v>
      </c>
      <c r="C218" s="31" t="s">
        <v>1385</v>
      </c>
      <c r="D218" s="31" t="s">
        <v>1372</v>
      </c>
      <c r="E218" s="31" t="s">
        <v>562</v>
      </c>
      <c r="F218" s="84">
        <v>450000</v>
      </c>
      <c r="G218" s="32">
        <v>91.11</v>
      </c>
      <c r="H218" s="32" t="s">
        <v>935</v>
      </c>
    </row>
    <row r="219" spans="1:8" ht="15" customHeight="1">
      <c r="A219" s="83">
        <v>45378</v>
      </c>
      <c r="B219" s="32" t="s">
        <v>1162</v>
      </c>
      <c r="C219" s="31" t="s">
        <v>1163</v>
      </c>
      <c r="D219" s="31" t="s">
        <v>1152</v>
      </c>
      <c r="E219" s="31" t="s">
        <v>562</v>
      </c>
      <c r="F219" s="84">
        <v>1364646</v>
      </c>
      <c r="G219" s="32">
        <v>167.88</v>
      </c>
      <c r="H219" s="32" t="s">
        <v>935</v>
      </c>
    </row>
    <row r="220" spans="1:8" ht="15" customHeight="1">
      <c r="A220" s="83">
        <v>45378</v>
      </c>
      <c r="B220" s="32" t="s">
        <v>1387</v>
      </c>
      <c r="C220" s="31" t="s">
        <v>1388</v>
      </c>
      <c r="D220" s="31" t="s">
        <v>1389</v>
      </c>
      <c r="E220" s="31" t="s">
        <v>562</v>
      </c>
      <c r="F220" s="84">
        <v>631280</v>
      </c>
      <c r="G220" s="32">
        <v>61.42</v>
      </c>
      <c r="H220" s="32" t="s">
        <v>935</v>
      </c>
    </row>
    <row r="221" spans="1:8" ht="15" customHeight="1">
      <c r="A221" s="83">
        <v>45378</v>
      </c>
      <c r="B221" s="32" t="s">
        <v>1390</v>
      </c>
      <c r="C221" s="31" t="s">
        <v>1391</v>
      </c>
      <c r="D221" s="31" t="s">
        <v>1142</v>
      </c>
      <c r="E221" s="31" t="s">
        <v>562</v>
      </c>
      <c r="F221" s="84">
        <v>200000</v>
      </c>
      <c r="G221" s="32">
        <v>145</v>
      </c>
      <c r="H221" s="32" t="s">
        <v>935</v>
      </c>
    </row>
    <row r="222" spans="1:8" ht="15" customHeight="1">
      <c r="A222" s="83">
        <v>45378</v>
      </c>
      <c r="B222" s="32" t="s">
        <v>1431</v>
      </c>
      <c r="C222" s="31" t="s">
        <v>1432</v>
      </c>
      <c r="D222" s="31" t="s">
        <v>1433</v>
      </c>
      <c r="E222" s="31" t="s">
        <v>562</v>
      </c>
      <c r="F222" s="84">
        <v>100000</v>
      </c>
      <c r="G222" s="32">
        <v>18.739999999999998</v>
      </c>
      <c r="H222" s="32" t="s">
        <v>935</v>
      </c>
    </row>
    <row r="223" spans="1:8" ht="15" customHeight="1">
      <c r="A223" s="83">
        <v>45378</v>
      </c>
      <c r="B223" s="32" t="s">
        <v>1397</v>
      </c>
      <c r="C223" s="31" t="s">
        <v>1398</v>
      </c>
      <c r="D223" s="31" t="s">
        <v>1142</v>
      </c>
      <c r="E223" s="31" t="s">
        <v>562</v>
      </c>
      <c r="F223" s="84">
        <v>1000000</v>
      </c>
      <c r="G223" s="32">
        <v>55.15</v>
      </c>
      <c r="H223" s="32" t="s">
        <v>935</v>
      </c>
    </row>
    <row r="224" spans="1:8" ht="15" customHeight="1">
      <c r="A224" s="83">
        <v>45378</v>
      </c>
      <c r="B224" s="32" t="s">
        <v>1397</v>
      </c>
      <c r="C224" s="31" t="s">
        <v>1398</v>
      </c>
      <c r="D224" s="31" t="s">
        <v>1337</v>
      </c>
      <c r="E224" s="31" t="s">
        <v>562</v>
      </c>
      <c r="F224" s="84">
        <v>10000</v>
      </c>
      <c r="G224" s="32">
        <v>55.64</v>
      </c>
      <c r="H224" s="32" t="s">
        <v>935</v>
      </c>
    </row>
    <row r="225" spans="1:8" ht="15" customHeight="1">
      <c r="A225" s="83">
        <v>45378</v>
      </c>
      <c r="B225" s="32" t="s">
        <v>1402</v>
      </c>
      <c r="C225" s="31" t="s">
        <v>1403</v>
      </c>
      <c r="D225" s="31" t="s">
        <v>1434</v>
      </c>
      <c r="E225" s="31" t="s">
        <v>562</v>
      </c>
      <c r="F225" s="84">
        <v>351860</v>
      </c>
      <c r="G225" s="32">
        <v>96.1</v>
      </c>
      <c r="H225" s="32" t="s">
        <v>935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54"/>
  <sheetViews>
    <sheetView zoomScale="80" zoomScaleNormal="80" workbookViewId="0">
      <selection activeCell="J150" sqref="J15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920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45379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563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564</v>
      </c>
      <c r="E9" s="93" t="s">
        <v>565</v>
      </c>
      <c r="F9" s="93" t="s">
        <v>566</v>
      </c>
      <c r="G9" s="93" t="s">
        <v>567</v>
      </c>
      <c r="H9" s="93" t="s">
        <v>568</v>
      </c>
      <c r="I9" s="93" t="s">
        <v>569</v>
      </c>
      <c r="J9" s="92" t="s">
        <v>570</v>
      </c>
      <c r="K9" s="93" t="s">
        <v>571</v>
      </c>
      <c r="L9" s="95" t="s">
        <v>572</v>
      </c>
      <c r="M9" s="95" t="s">
        <v>573</v>
      </c>
      <c r="N9" s="93" t="s">
        <v>574</v>
      </c>
      <c r="O9" s="272" t="s">
        <v>575</v>
      </c>
      <c r="P9" s="219" t="s">
        <v>576</v>
      </c>
      <c r="Q9" s="219" t="s">
        <v>853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73">
        <v>1</v>
      </c>
      <c r="B10" s="274">
        <v>45321</v>
      </c>
      <c r="C10" s="275"/>
      <c r="D10" s="276" t="s">
        <v>211</v>
      </c>
      <c r="E10" s="277" t="s">
        <v>577</v>
      </c>
      <c r="F10" s="308">
        <v>2870</v>
      </c>
      <c r="G10" s="205">
        <v>2640</v>
      </c>
      <c r="H10" s="308">
        <v>3024</v>
      </c>
      <c r="I10" s="308" t="s">
        <v>869</v>
      </c>
      <c r="J10" s="278" t="s">
        <v>931</v>
      </c>
      <c r="K10" s="278">
        <f t="shared" ref="K10" si="0">H10-F10</f>
        <v>154</v>
      </c>
      <c r="L10" s="279">
        <f t="shared" ref="L10" si="1">(F10*-0.3)/100</f>
        <v>-8.61</v>
      </c>
      <c r="M10" s="280">
        <f t="shared" ref="M10" si="2">(K10+L10)/F10</f>
        <v>5.065853658536585E-2</v>
      </c>
      <c r="N10" s="278" t="s">
        <v>580</v>
      </c>
      <c r="O10" s="281">
        <v>45355</v>
      </c>
      <c r="P10" s="294"/>
      <c r="Q10" s="260"/>
      <c r="S10" s="37" t="s">
        <v>579</v>
      </c>
    </row>
    <row r="11" spans="1:27" ht="15" customHeight="1">
      <c r="A11" s="343">
        <v>2</v>
      </c>
      <c r="B11" s="344">
        <v>45328</v>
      </c>
      <c r="C11" s="345"/>
      <c r="D11" s="346" t="s">
        <v>352</v>
      </c>
      <c r="E11" s="347" t="s">
        <v>577</v>
      </c>
      <c r="F11" s="315">
        <v>1085</v>
      </c>
      <c r="G11" s="316">
        <v>1030</v>
      </c>
      <c r="H11" s="315">
        <v>1090</v>
      </c>
      <c r="I11" s="315" t="s">
        <v>870</v>
      </c>
      <c r="J11" s="317" t="s">
        <v>936</v>
      </c>
      <c r="K11" s="317">
        <f t="shared" ref="K11:K12" si="3">H11-F11</f>
        <v>5</v>
      </c>
      <c r="L11" s="348">
        <f t="shared" ref="L11:L12" si="4">(F11*-0.3)/100</f>
        <v>-3.2549999999999999</v>
      </c>
      <c r="M11" s="349">
        <f t="shared" ref="M11:M12" si="5">(K11+L11)/F11</f>
        <v>1.6082949308755762E-3</v>
      </c>
      <c r="N11" s="317" t="s">
        <v>597</v>
      </c>
      <c r="O11" s="350">
        <v>45366</v>
      </c>
      <c r="P11" s="351"/>
      <c r="Q11" s="260"/>
      <c r="S11" s="37" t="s">
        <v>579</v>
      </c>
    </row>
    <row r="12" spans="1:27" ht="15" customHeight="1">
      <c r="A12" s="334">
        <v>3</v>
      </c>
      <c r="B12" s="335">
        <v>45330</v>
      </c>
      <c r="C12" s="336"/>
      <c r="D12" s="337" t="s">
        <v>168</v>
      </c>
      <c r="E12" s="338" t="s">
        <v>577</v>
      </c>
      <c r="F12" s="282">
        <v>5300</v>
      </c>
      <c r="G12" s="285">
        <v>4990</v>
      </c>
      <c r="H12" s="282">
        <v>4985</v>
      </c>
      <c r="I12" s="282" t="s">
        <v>871</v>
      </c>
      <c r="J12" s="291" t="s">
        <v>1183</v>
      </c>
      <c r="K12" s="291">
        <f t="shared" si="3"/>
        <v>-315</v>
      </c>
      <c r="L12" s="339">
        <f t="shared" si="4"/>
        <v>-15.9</v>
      </c>
      <c r="M12" s="340">
        <f t="shared" si="5"/>
        <v>-6.243396226415094E-2</v>
      </c>
      <c r="N12" s="291" t="s">
        <v>590</v>
      </c>
      <c r="O12" s="341">
        <v>45377</v>
      </c>
      <c r="P12" s="342"/>
      <c r="Q12" s="260"/>
      <c r="S12" s="37" t="s">
        <v>579</v>
      </c>
    </row>
    <row r="13" spans="1:27" ht="15" customHeight="1">
      <c r="A13" s="273">
        <v>4</v>
      </c>
      <c r="B13" s="274">
        <v>45331</v>
      </c>
      <c r="C13" s="275"/>
      <c r="D13" s="276" t="s">
        <v>129</v>
      </c>
      <c r="E13" s="277" t="s">
        <v>577</v>
      </c>
      <c r="F13" s="308">
        <v>1400</v>
      </c>
      <c r="G13" s="205">
        <v>1290</v>
      </c>
      <c r="H13" s="308">
        <v>1470</v>
      </c>
      <c r="I13" s="308" t="s">
        <v>873</v>
      </c>
      <c r="J13" s="278" t="s">
        <v>761</v>
      </c>
      <c r="K13" s="278">
        <f t="shared" ref="K13:K14" si="6">H13-F13</f>
        <v>70</v>
      </c>
      <c r="L13" s="279">
        <f t="shared" ref="L13:L14" si="7">(F13*-0.3)/100</f>
        <v>-4.2</v>
      </c>
      <c r="M13" s="280">
        <f t="shared" ref="M13:M14" si="8">(K13+L13)/F13</f>
        <v>4.7E-2</v>
      </c>
      <c r="N13" s="278" t="s">
        <v>580</v>
      </c>
      <c r="O13" s="281">
        <v>45364</v>
      </c>
      <c r="P13" s="294"/>
      <c r="Q13" s="260"/>
      <c r="S13" s="37" t="s">
        <v>579</v>
      </c>
    </row>
    <row r="14" spans="1:27" ht="15" customHeight="1">
      <c r="A14" s="334">
        <v>5</v>
      </c>
      <c r="B14" s="335">
        <v>45338</v>
      </c>
      <c r="C14" s="336"/>
      <c r="D14" s="337" t="s">
        <v>854</v>
      </c>
      <c r="E14" s="338" t="s">
        <v>577</v>
      </c>
      <c r="F14" s="282">
        <v>853</v>
      </c>
      <c r="G14" s="285">
        <v>805</v>
      </c>
      <c r="H14" s="282">
        <v>805</v>
      </c>
      <c r="I14" s="282" t="s">
        <v>878</v>
      </c>
      <c r="J14" s="291" t="s">
        <v>1004</v>
      </c>
      <c r="K14" s="291">
        <f t="shared" si="6"/>
        <v>-48</v>
      </c>
      <c r="L14" s="339">
        <f t="shared" si="7"/>
        <v>-2.5589999999999997</v>
      </c>
      <c r="M14" s="340">
        <f t="shared" si="8"/>
        <v>-5.9271981242672918E-2</v>
      </c>
      <c r="N14" s="291" t="s">
        <v>590</v>
      </c>
      <c r="O14" s="341">
        <v>45364</v>
      </c>
      <c r="P14" s="342"/>
      <c r="Q14" s="260"/>
      <c r="S14" s="37" t="s">
        <v>771</v>
      </c>
    </row>
    <row r="15" spans="1:27" ht="15" customHeight="1">
      <c r="A15" s="334">
        <v>6</v>
      </c>
      <c r="B15" s="335">
        <v>45343</v>
      </c>
      <c r="C15" s="336"/>
      <c r="D15" s="337" t="s">
        <v>137</v>
      </c>
      <c r="E15" s="338" t="s">
        <v>577</v>
      </c>
      <c r="F15" s="282">
        <v>180</v>
      </c>
      <c r="G15" s="285">
        <v>164</v>
      </c>
      <c r="H15" s="282">
        <v>168</v>
      </c>
      <c r="I15" s="282" t="s">
        <v>897</v>
      </c>
      <c r="J15" s="291" t="s">
        <v>1005</v>
      </c>
      <c r="K15" s="291">
        <f t="shared" ref="K15" si="9">H15-F15</f>
        <v>-12</v>
      </c>
      <c r="L15" s="339">
        <f t="shared" ref="L15" si="10">(F15*-0.3)/100</f>
        <v>-0.54</v>
      </c>
      <c r="M15" s="340">
        <f t="shared" ref="M15" si="11">(K15+L15)/F15</f>
        <v>-6.9666666666666668E-2</v>
      </c>
      <c r="N15" s="291" t="s">
        <v>590</v>
      </c>
      <c r="O15" s="341">
        <v>45364</v>
      </c>
      <c r="P15" s="342"/>
      <c r="Q15" s="260"/>
      <c r="S15" s="37" t="s">
        <v>579</v>
      </c>
    </row>
    <row r="16" spans="1:27" ht="15" customHeight="1">
      <c r="A16" s="334">
        <v>7</v>
      </c>
      <c r="B16" s="335">
        <v>45345</v>
      </c>
      <c r="C16" s="336"/>
      <c r="D16" s="337" t="s">
        <v>872</v>
      </c>
      <c r="E16" s="338" t="s">
        <v>577</v>
      </c>
      <c r="F16" s="282">
        <v>258.75</v>
      </c>
      <c r="G16" s="285">
        <v>238</v>
      </c>
      <c r="H16" s="282">
        <v>238</v>
      </c>
      <c r="I16" s="282" t="s">
        <v>865</v>
      </c>
      <c r="J16" s="291" t="s">
        <v>1002</v>
      </c>
      <c r="K16" s="291">
        <f t="shared" ref="K16" si="12">H16-F16</f>
        <v>-20.75</v>
      </c>
      <c r="L16" s="339">
        <f t="shared" ref="L16" si="13">(F16*-0.3)/100</f>
        <v>-0.77625</v>
      </c>
      <c r="M16" s="340">
        <f t="shared" ref="M16" si="14">(K16+L16)/F16</f>
        <v>-8.3193236714975846E-2</v>
      </c>
      <c r="N16" s="291" t="s">
        <v>590</v>
      </c>
      <c r="O16" s="341">
        <v>45364</v>
      </c>
      <c r="P16" s="342"/>
      <c r="Q16" s="260"/>
      <c r="S16" s="37" t="s">
        <v>579</v>
      </c>
    </row>
    <row r="17" spans="1:19" ht="15" customHeight="1">
      <c r="A17" s="273">
        <v>8</v>
      </c>
      <c r="B17" s="274">
        <v>45351</v>
      </c>
      <c r="C17" s="275"/>
      <c r="D17" s="276" t="s">
        <v>422</v>
      </c>
      <c r="E17" s="277" t="s">
        <v>577</v>
      </c>
      <c r="F17" s="308">
        <v>119.5</v>
      </c>
      <c r="G17" s="205">
        <v>111.8</v>
      </c>
      <c r="H17" s="308">
        <v>125.5</v>
      </c>
      <c r="I17" s="308" t="s">
        <v>904</v>
      </c>
      <c r="J17" s="278" t="s">
        <v>896</v>
      </c>
      <c r="K17" s="278">
        <f t="shared" ref="K17:K18" si="15">H17-F17</f>
        <v>6</v>
      </c>
      <c r="L17" s="279">
        <f t="shared" ref="L17:L18" si="16">(F17*-0.3)/100</f>
        <v>-0.35850000000000004</v>
      </c>
      <c r="M17" s="280">
        <f t="shared" ref="M17:M18" si="17">(K17+L17)/F17</f>
        <v>4.7209205020920499E-2</v>
      </c>
      <c r="N17" s="278" t="s">
        <v>580</v>
      </c>
      <c r="O17" s="281">
        <v>45352</v>
      </c>
      <c r="P17" s="294"/>
      <c r="Q17" s="260"/>
      <c r="S17" s="37" t="s">
        <v>579</v>
      </c>
    </row>
    <row r="18" spans="1:19" ht="15" customHeight="1">
      <c r="A18" s="334">
        <v>9</v>
      </c>
      <c r="B18" s="335">
        <v>45352</v>
      </c>
      <c r="C18" s="336"/>
      <c r="D18" s="337" t="s">
        <v>240</v>
      </c>
      <c r="E18" s="338" t="s">
        <v>577</v>
      </c>
      <c r="F18" s="282">
        <v>507.25</v>
      </c>
      <c r="G18" s="285">
        <v>477.5</v>
      </c>
      <c r="H18" s="282">
        <v>476</v>
      </c>
      <c r="I18" s="282" t="s">
        <v>913</v>
      </c>
      <c r="J18" s="291" t="s">
        <v>1198</v>
      </c>
      <c r="K18" s="291">
        <f t="shared" si="15"/>
        <v>-31.25</v>
      </c>
      <c r="L18" s="339">
        <f t="shared" si="16"/>
        <v>-1.5217499999999999</v>
      </c>
      <c r="M18" s="340">
        <f t="shared" si="17"/>
        <v>-6.4606702809265643E-2</v>
      </c>
      <c r="N18" s="291" t="s">
        <v>590</v>
      </c>
      <c r="O18" s="341">
        <v>45378</v>
      </c>
      <c r="P18" s="342"/>
      <c r="Q18" s="260"/>
      <c r="S18" s="37" t="s">
        <v>579</v>
      </c>
    </row>
    <row r="19" spans="1:19" ht="15" customHeight="1">
      <c r="A19" s="273">
        <v>10</v>
      </c>
      <c r="B19" s="274">
        <v>45353</v>
      </c>
      <c r="C19" s="275"/>
      <c r="D19" s="276" t="s">
        <v>212</v>
      </c>
      <c r="E19" s="277" t="s">
        <v>577</v>
      </c>
      <c r="F19" s="308">
        <v>136.75</v>
      </c>
      <c r="G19" s="205">
        <v>128</v>
      </c>
      <c r="H19" s="308">
        <v>144.1</v>
      </c>
      <c r="I19" s="308" t="s">
        <v>923</v>
      </c>
      <c r="J19" s="278" t="s">
        <v>932</v>
      </c>
      <c r="K19" s="278">
        <f t="shared" ref="K19" si="18">H19-F19</f>
        <v>7.3499999999999943</v>
      </c>
      <c r="L19" s="279">
        <f t="shared" ref="L19" si="19">(F19*-0.3)/100</f>
        <v>-0.41025</v>
      </c>
      <c r="M19" s="280">
        <f t="shared" ref="M19" si="20">(K19+L19)/F19</f>
        <v>5.0747714808043839E-2</v>
      </c>
      <c r="N19" s="278" t="s">
        <v>580</v>
      </c>
      <c r="O19" s="281">
        <v>45355</v>
      </c>
      <c r="P19" s="294"/>
      <c r="Q19" s="260"/>
      <c r="S19" s="37" t="s">
        <v>579</v>
      </c>
    </row>
    <row r="20" spans="1:19" ht="15" customHeight="1">
      <c r="A20" s="343">
        <v>11</v>
      </c>
      <c r="B20" s="344">
        <v>45355</v>
      </c>
      <c r="C20" s="345"/>
      <c r="D20" s="346" t="s">
        <v>228</v>
      </c>
      <c r="E20" s="347" t="s">
        <v>577</v>
      </c>
      <c r="F20" s="315">
        <v>148</v>
      </c>
      <c r="G20" s="316">
        <v>139</v>
      </c>
      <c r="H20" s="315">
        <v>148.5</v>
      </c>
      <c r="I20" s="315" t="s">
        <v>924</v>
      </c>
      <c r="J20" s="317" t="s">
        <v>1044</v>
      </c>
      <c r="K20" s="317">
        <f t="shared" ref="K20" si="21">H20-F20</f>
        <v>0.5</v>
      </c>
      <c r="L20" s="348">
        <f t="shared" ref="L20" si="22">(F20*-0.3)/100</f>
        <v>-0.44400000000000001</v>
      </c>
      <c r="M20" s="349">
        <f t="shared" ref="M20" si="23">(K20+L20)/F20</f>
        <v>3.7837837837837834E-4</v>
      </c>
      <c r="N20" s="317" t="s">
        <v>597</v>
      </c>
      <c r="O20" s="350">
        <v>45369</v>
      </c>
      <c r="P20" s="351"/>
      <c r="Q20" s="260"/>
      <c r="S20" s="37" t="s">
        <v>579</v>
      </c>
    </row>
    <row r="21" spans="1:19" ht="15" customHeight="1">
      <c r="A21" s="334">
        <v>12</v>
      </c>
      <c r="B21" s="335">
        <v>45355</v>
      </c>
      <c r="C21" s="336"/>
      <c r="D21" s="337" t="s">
        <v>397</v>
      </c>
      <c r="E21" s="338" t="s">
        <v>577</v>
      </c>
      <c r="F21" s="338">
        <v>3485</v>
      </c>
      <c r="G21" s="285">
        <v>3290</v>
      </c>
      <c r="H21" s="282">
        <v>3290</v>
      </c>
      <c r="I21" s="282" t="s">
        <v>928</v>
      </c>
      <c r="J21" s="291" t="s">
        <v>1003</v>
      </c>
      <c r="K21" s="291">
        <f t="shared" ref="K21" si="24">H21-F21</f>
        <v>-195</v>
      </c>
      <c r="L21" s="339">
        <f t="shared" ref="L21" si="25">(F21*-0.3)/100</f>
        <v>-10.455</v>
      </c>
      <c r="M21" s="340">
        <f t="shared" ref="M21" si="26">(K21+L21)/F21</f>
        <v>-5.8954088952654235E-2</v>
      </c>
      <c r="N21" s="291" t="s">
        <v>590</v>
      </c>
      <c r="O21" s="341">
        <v>45364</v>
      </c>
      <c r="P21" s="342"/>
      <c r="Q21" s="260"/>
      <c r="S21" s="37" t="s">
        <v>579</v>
      </c>
    </row>
    <row r="22" spans="1:19" ht="15" customHeight="1">
      <c r="A22" s="273">
        <v>13</v>
      </c>
      <c r="B22" s="274">
        <v>45356</v>
      </c>
      <c r="C22" s="275"/>
      <c r="D22" s="276" t="s">
        <v>241</v>
      </c>
      <c r="E22" s="277" t="s">
        <v>577</v>
      </c>
      <c r="F22" s="308">
        <v>155</v>
      </c>
      <c r="G22" s="205">
        <v>144</v>
      </c>
      <c r="H22" s="308">
        <v>164.25</v>
      </c>
      <c r="I22" s="308" t="s">
        <v>947</v>
      </c>
      <c r="J22" s="278" t="s">
        <v>974</v>
      </c>
      <c r="K22" s="278">
        <f t="shared" ref="K22" si="27">H22-F22</f>
        <v>9.25</v>
      </c>
      <c r="L22" s="279">
        <f t="shared" ref="L22" si="28">(F22*-0.3)/100</f>
        <v>-0.46500000000000002</v>
      </c>
      <c r="M22" s="280">
        <f t="shared" ref="M22" si="29">(K22+L22)/F22</f>
        <v>5.6677419354838714E-2</v>
      </c>
      <c r="N22" s="278" t="s">
        <v>580</v>
      </c>
      <c r="O22" s="281">
        <v>45362</v>
      </c>
      <c r="P22" s="294"/>
      <c r="Q22" s="260"/>
      <c r="S22" s="37" t="s">
        <v>579</v>
      </c>
    </row>
    <row r="23" spans="1:19" ht="15" customHeight="1">
      <c r="A23" s="273">
        <v>14</v>
      </c>
      <c r="B23" s="274">
        <v>45357</v>
      </c>
      <c r="C23" s="275"/>
      <c r="D23" s="276" t="s">
        <v>364</v>
      </c>
      <c r="E23" s="277" t="s">
        <v>577</v>
      </c>
      <c r="F23" s="308">
        <v>2880</v>
      </c>
      <c r="G23" s="205">
        <v>2700</v>
      </c>
      <c r="H23" s="308">
        <v>3007.5</v>
      </c>
      <c r="I23" s="308" t="s">
        <v>952</v>
      </c>
      <c r="J23" s="278" t="s">
        <v>1034</v>
      </c>
      <c r="K23" s="278">
        <f t="shared" ref="K23" si="30">H23-F23</f>
        <v>127.5</v>
      </c>
      <c r="L23" s="279">
        <f t="shared" ref="L23" si="31">(F23*-0.3)/100</f>
        <v>-8.64</v>
      </c>
      <c r="M23" s="280">
        <f t="shared" ref="M23" si="32">(K23+L23)/F23</f>
        <v>4.1270833333333333E-2</v>
      </c>
      <c r="N23" s="278" t="s">
        <v>580</v>
      </c>
      <c r="O23" s="281">
        <v>45366</v>
      </c>
      <c r="P23" s="294"/>
      <c r="Q23" s="260"/>
      <c r="S23" s="37" t="s">
        <v>579</v>
      </c>
    </row>
    <row r="24" spans="1:19" ht="15" customHeight="1">
      <c r="A24" s="273">
        <v>15</v>
      </c>
      <c r="B24" s="274">
        <v>45357</v>
      </c>
      <c r="C24" s="275"/>
      <c r="D24" s="276" t="s">
        <v>151</v>
      </c>
      <c r="E24" s="277" t="s">
        <v>577</v>
      </c>
      <c r="F24" s="308">
        <v>246.5</v>
      </c>
      <c r="G24" s="205">
        <v>230</v>
      </c>
      <c r="H24" s="308">
        <v>266</v>
      </c>
      <c r="I24" s="308" t="s">
        <v>953</v>
      </c>
      <c r="J24" s="278" t="s">
        <v>1052</v>
      </c>
      <c r="K24" s="278">
        <f t="shared" ref="K24" si="33">H24-F24</f>
        <v>19.5</v>
      </c>
      <c r="L24" s="279">
        <f t="shared" ref="L24" si="34">(F24*-0.3)/100</f>
        <v>-0.73950000000000005</v>
      </c>
      <c r="M24" s="280">
        <f t="shared" ref="M24" si="35">(K24+L24)/F24</f>
        <v>7.6107505070993911E-2</v>
      </c>
      <c r="N24" s="278" t="s">
        <v>580</v>
      </c>
      <c r="O24" s="281">
        <v>45373</v>
      </c>
      <c r="P24" s="294"/>
      <c r="Q24" s="260"/>
      <c r="S24" s="37" t="s">
        <v>579</v>
      </c>
    </row>
    <row r="25" spans="1:19" ht="15" customHeight="1">
      <c r="A25" s="211">
        <v>16</v>
      </c>
      <c r="B25" s="208">
        <v>45362</v>
      </c>
      <c r="C25" s="212"/>
      <c r="D25" s="216" t="s">
        <v>188</v>
      </c>
      <c r="E25" s="213" t="s">
        <v>577</v>
      </c>
      <c r="F25" s="207" t="s">
        <v>975</v>
      </c>
      <c r="G25" s="209">
        <v>2390</v>
      </c>
      <c r="H25" s="207"/>
      <c r="I25" s="207" t="s">
        <v>976</v>
      </c>
      <c r="J25" s="209" t="s">
        <v>578</v>
      </c>
      <c r="K25" s="209"/>
      <c r="L25" s="210"/>
      <c r="M25" s="214"/>
      <c r="N25" s="209"/>
      <c r="O25" s="215"/>
      <c r="P25" s="210">
        <f>VLOOKUP(D25,'MidCap Intra'!$B$11:$C$568,2,0)</f>
        <v>2566.4499999999998</v>
      </c>
      <c r="Q25" s="260"/>
      <c r="S25" s="37" t="s">
        <v>579</v>
      </c>
    </row>
    <row r="26" spans="1:19" ht="15" customHeight="1">
      <c r="A26" s="273">
        <v>17</v>
      </c>
      <c r="B26" s="274">
        <v>45362</v>
      </c>
      <c r="C26" s="275"/>
      <c r="D26" s="276" t="s">
        <v>883</v>
      </c>
      <c r="E26" s="277" t="s">
        <v>577</v>
      </c>
      <c r="F26" s="308">
        <v>715</v>
      </c>
      <c r="G26" s="205">
        <v>668</v>
      </c>
      <c r="H26" s="308">
        <v>755</v>
      </c>
      <c r="I26" s="308" t="s">
        <v>982</v>
      </c>
      <c r="J26" s="278" t="s">
        <v>620</v>
      </c>
      <c r="K26" s="278">
        <f t="shared" ref="K26" si="36">H26-F26</f>
        <v>40</v>
      </c>
      <c r="L26" s="279">
        <f t="shared" ref="L26" si="37">(F26*-0.3)/100</f>
        <v>-2.145</v>
      </c>
      <c r="M26" s="280">
        <f t="shared" ref="M26" si="38">(K26+L26)/F26</f>
        <v>5.2944055944055941E-2</v>
      </c>
      <c r="N26" s="278" t="s">
        <v>580</v>
      </c>
      <c r="O26" s="281">
        <v>45369</v>
      </c>
      <c r="P26" s="294"/>
      <c r="Q26" s="260"/>
      <c r="S26" s="37" t="s">
        <v>579</v>
      </c>
    </row>
    <row r="27" spans="1:19" ht="15" customHeight="1">
      <c r="A27" s="334">
        <v>18</v>
      </c>
      <c r="B27" s="335">
        <v>45363</v>
      </c>
      <c r="C27" s="336"/>
      <c r="D27" s="337" t="s">
        <v>241</v>
      </c>
      <c r="E27" s="338" t="s">
        <v>577</v>
      </c>
      <c r="F27" s="282">
        <v>152.5</v>
      </c>
      <c r="G27" s="285">
        <v>145</v>
      </c>
      <c r="H27" s="282">
        <v>145</v>
      </c>
      <c r="I27" s="282" t="s">
        <v>988</v>
      </c>
      <c r="J27" s="291" t="s">
        <v>1010</v>
      </c>
      <c r="K27" s="291">
        <f t="shared" ref="K27:K28" si="39">H27-F27</f>
        <v>-7.5</v>
      </c>
      <c r="L27" s="339">
        <f t="shared" ref="L27" si="40">(F27*-0.3)/100</f>
        <v>-0.45750000000000002</v>
      </c>
      <c r="M27" s="340">
        <f t="shared" ref="M27:M28" si="41">(K27+L27)/F27</f>
        <v>-5.2180327868852454E-2</v>
      </c>
      <c r="N27" s="291" t="s">
        <v>590</v>
      </c>
      <c r="O27" s="341">
        <v>45364</v>
      </c>
      <c r="P27" s="342"/>
      <c r="Q27" s="260"/>
      <c r="S27" s="37" t="s">
        <v>579</v>
      </c>
    </row>
    <row r="28" spans="1:19" ht="15" customHeight="1">
      <c r="A28" s="273">
        <v>19</v>
      </c>
      <c r="B28" s="274">
        <v>45364</v>
      </c>
      <c r="C28" s="275"/>
      <c r="D28" s="276" t="s">
        <v>440</v>
      </c>
      <c r="E28" s="277" t="s">
        <v>577</v>
      </c>
      <c r="F28" s="308">
        <v>444.5</v>
      </c>
      <c r="G28" s="205">
        <v>419</v>
      </c>
      <c r="H28" s="308">
        <v>467</v>
      </c>
      <c r="I28" s="308" t="s">
        <v>1007</v>
      </c>
      <c r="J28" s="278" t="s">
        <v>1090</v>
      </c>
      <c r="K28" s="278">
        <f t="shared" si="39"/>
        <v>22.5</v>
      </c>
      <c r="L28" s="279">
        <f>(F28*-0.3)/100</f>
        <v>-1.3334999999999999</v>
      </c>
      <c r="M28" s="280">
        <f t="shared" si="41"/>
        <v>4.761867266591676E-2</v>
      </c>
      <c r="N28" s="278" t="s">
        <v>580</v>
      </c>
      <c r="O28" s="281">
        <v>45372</v>
      </c>
      <c r="P28" s="294"/>
      <c r="Q28" s="260"/>
      <c r="S28" s="37" t="s">
        <v>579</v>
      </c>
    </row>
    <row r="29" spans="1:19" ht="15" customHeight="1">
      <c r="A29" s="273">
        <v>20</v>
      </c>
      <c r="B29" s="274">
        <v>45366</v>
      </c>
      <c r="C29" s="275"/>
      <c r="D29" s="276" t="s">
        <v>76</v>
      </c>
      <c r="E29" s="277" t="s">
        <v>577</v>
      </c>
      <c r="F29" s="308">
        <v>182</v>
      </c>
      <c r="G29" s="205">
        <v>169</v>
      </c>
      <c r="H29" s="308">
        <v>190</v>
      </c>
      <c r="I29" s="308" t="s">
        <v>1028</v>
      </c>
      <c r="J29" s="278" t="s">
        <v>1029</v>
      </c>
      <c r="K29" s="278">
        <f t="shared" ref="K29" si="42">H29-F29</f>
        <v>8</v>
      </c>
      <c r="L29" s="279">
        <f>(F29*-0.03)/100</f>
        <v>-5.4600000000000003E-2</v>
      </c>
      <c r="M29" s="280">
        <f t="shared" ref="M29" si="43">(K29+L29)/F29</f>
        <v>4.3656043956043958E-2</v>
      </c>
      <c r="N29" s="278" t="s">
        <v>580</v>
      </c>
      <c r="O29" s="281">
        <v>45366</v>
      </c>
      <c r="P29" s="294"/>
      <c r="Q29" s="260"/>
      <c r="S29" s="37" t="s">
        <v>579</v>
      </c>
    </row>
    <row r="30" spans="1:19" ht="15" customHeight="1">
      <c r="A30" s="211">
        <v>21</v>
      </c>
      <c r="B30" s="208">
        <v>45369</v>
      </c>
      <c r="C30" s="212"/>
      <c r="D30" s="216" t="s">
        <v>119</v>
      </c>
      <c r="E30" s="213" t="s">
        <v>577</v>
      </c>
      <c r="F30" s="207" t="s">
        <v>1035</v>
      </c>
      <c r="G30" s="209">
        <v>590</v>
      </c>
      <c r="H30" s="207"/>
      <c r="I30" s="207" t="s">
        <v>1036</v>
      </c>
      <c r="J30" s="209" t="s">
        <v>578</v>
      </c>
      <c r="K30" s="209"/>
      <c r="L30" s="210"/>
      <c r="M30" s="214"/>
      <c r="N30" s="209"/>
      <c r="O30" s="215"/>
      <c r="P30" s="210">
        <f>VLOOKUP(D30,'MidCap Intra'!$B$11:$C$568,2,0)</f>
        <v>629.95000000000005</v>
      </c>
      <c r="Q30" s="260"/>
      <c r="S30" s="37" t="s">
        <v>579</v>
      </c>
    </row>
    <row r="31" spans="1:19" ht="15" customHeight="1">
      <c r="A31" s="273">
        <v>22</v>
      </c>
      <c r="B31" s="274">
        <v>45369</v>
      </c>
      <c r="C31" s="275"/>
      <c r="D31" s="276" t="s">
        <v>844</v>
      </c>
      <c r="E31" s="277" t="s">
        <v>577</v>
      </c>
      <c r="F31" s="308">
        <v>617.5</v>
      </c>
      <c r="G31" s="205">
        <v>580</v>
      </c>
      <c r="H31" s="308">
        <v>644</v>
      </c>
      <c r="I31" s="308" t="s">
        <v>1038</v>
      </c>
      <c r="J31" s="278" t="s">
        <v>1061</v>
      </c>
      <c r="K31" s="278">
        <f t="shared" ref="K31" si="44">H31-F31</f>
        <v>26.5</v>
      </c>
      <c r="L31" s="279">
        <f>(F31*-0.3)/100</f>
        <v>-1.8525</v>
      </c>
      <c r="M31" s="280">
        <f t="shared" ref="M31" si="45">(K31+L31)/F31</f>
        <v>3.9914979757085023E-2</v>
      </c>
      <c r="N31" s="278" t="s">
        <v>580</v>
      </c>
      <c r="O31" s="281">
        <v>45370</v>
      </c>
      <c r="P31" s="294"/>
      <c r="Q31" s="260"/>
      <c r="S31" s="37" t="s">
        <v>579</v>
      </c>
    </row>
    <row r="32" spans="1:19" ht="15" customHeight="1">
      <c r="A32" s="273">
        <v>23</v>
      </c>
      <c r="B32" s="274">
        <v>45370</v>
      </c>
      <c r="C32" s="275"/>
      <c r="D32" s="276" t="s">
        <v>364</v>
      </c>
      <c r="E32" s="277" t="s">
        <v>577</v>
      </c>
      <c r="F32" s="308">
        <v>2875</v>
      </c>
      <c r="G32" s="205">
        <v>2618</v>
      </c>
      <c r="H32" s="308">
        <v>3035</v>
      </c>
      <c r="I32" s="308" t="s">
        <v>1054</v>
      </c>
      <c r="J32" s="278" t="s">
        <v>1105</v>
      </c>
      <c r="K32" s="278">
        <f t="shared" ref="K32" si="46">H32-F32</f>
        <v>160</v>
      </c>
      <c r="L32" s="279">
        <f>(F32*-0.3)/100</f>
        <v>-8.625</v>
      </c>
      <c r="M32" s="280">
        <f t="shared" ref="M32" si="47">(K32+L32)/F32</f>
        <v>5.2652173913043478E-2</v>
      </c>
      <c r="N32" s="278" t="s">
        <v>580</v>
      </c>
      <c r="O32" s="281">
        <v>45373</v>
      </c>
      <c r="P32" s="294"/>
      <c r="Q32" s="260"/>
      <c r="S32" s="37" t="s">
        <v>579</v>
      </c>
    </row>
    <row r="33" spans="1:39" ht="15" customHeight="1">
      <c r="A33" s="273">
        <v>24</v>
      </c>
      <c r="B33" s="274">
        <v>45370</v>
      </c>
      <c r="C33" s="275"/>
      <c r="D33" s="276" t="s">
        <v>883</v>
      </c>
      <c r="E33" s="277" t="s">
        <v>577</v>
      </c>
      <c r="F33" s="308">
        <v>726</v>
      </c>
      <c r="G33" s="205">
        <v>668</v>
      </c>
      <c r="H33" s="308">
        <v>766</v>
      </c>
      <c r="I33" s="308" t="s">
        <v>1066</v>
      </c>
      <c r="J33" s="278" t="s">
        <v>620</v>
      </c>
      <c r="K33" s="278">
        <f t="shared" ref="K33" si="48">H33-F33</f>
        <v>40</v>
      </c>
      <c r="L33" s="279">
        <f>(F33*-0.3)/100</f>
        <v>-2.1779999999999999</v>
      </c>
      <c r="M33" s="280">
        <f t="shared" ref="M33" si="49">(K33+L33)/F33</f>
        <v>5.2096418732782375E-2</v>
      </c>
      <c r="N33" s="278" t="s">
        <v>580</v>
      </c>
      <c r="O33" s="281">
        <v>45377</v>
      </c>
      <c r="P33" s="294"/>
      <c r="Q33" s="260"/>
      <c r="S33" s="37" t="s">
        <v>579</v>
      </c>
    </row>
    <row r="34" spans="1:39" ht="15" customHeight="1">
      <c r="A34" s="211">
        <v>25</v>
      </c>
      <c r="B34" s="208">
        <v>45371</v>
      </c>
      <c r="C34" s="212"/>
      <c r="D34" s="216" t="s">
        <v>114</v>
      </c>
      <c r="E34" s="213" t="s">
        <v>577</v>
      </c>
      <c r="F34" s="207" t="s">
        <v>1077</v>
      </c>
      <c r="G34" s="209">
        <v>136</v>
      </c>
      <c r="H34" s="207"/>
      <c r="I34" s="207" t="s">
        <v>1078</v>
      </c>
      <c r="J34" s="209" t="s">
        <v>578</v>
      </c>
      <c r="K34" s="209"/>
      <c r="L34" s="210"/>
      <c r="M34" s="214"/>
      <c r="N34" s="209"/>
      <c r="O34" s="215"/>
      <c r="P34" s="210">
        <f>VLOOKUP(D34,'MidCap Intra'!$B$11:$C$568,2,0)</f>
        <v>149.80000000000001</v>
      </c>
      <c r="Q34" s="260"/>
      <c r="S34" s="37" t="s">
        <v>771</v>
      </c>
    </row>
    <row r="35" spans="1:39" ht="15" customHeight="1">
      <c r="A35" s="211">
        <v>26</v>
      </c>
      <c r="B35" s="208">
        <v>45373</v>
      </c>
      <c r="C35" s="212"/>
      <c r="D35" s="216" t="s">
        <v>229</v>
      </c>
      <c r="E35" s="213" t="s">
        <v>577</v>
      </c>
      <c r="F35" s="207" t="s">
        <v>1106</v>
      </c>
      <c r="G35" s="209">
        <v>3640</v>
      </c>
      <c r="H35" s="207"/>
      <c r="I35" s="207" t="s">
        <v>1107</v>
      </c>
      <c r="J35" s="209" t="s">
        <v>578</v>
      </c>
      <c r="K35" s="209"/>
      <c r="L35" s="210"/>
      <c r="M35" s="214"/>
      <c r="N35" s="209"/>
      <c r="O35" s="215"/>
      <c r="P35" s="210">
        <f>VLOOKUP(D35,'MidCap Intra'!$B$11:$C$568,2,0)</f>
        <v>3840.9</v>
      </c>
      <c r="Q35" s="260"/>
      <c r="S35" s="37"/>
    </row>
    <row r="36" spans="1:39" ht="15" customHeight="1">
      <c r="A36" s="211">
        <v>27</v>
      </c>
      <c r="B36" s="208">
        <v>45373</v>
      </c>
      <c r="C36" s="212"/>
      <c r="D36" s="216" t="s">
        <v>388</v>
      </c>
      <c r="E36" s="213" t="s">
        <v>577</v>
      </c>
      <c r="F36" s="207" t="s">
        <v>1112</v>
      </c>
      <c r="G36" s="209">
        <v>1740</v>
      </c>
      <c r="H36" s="207"/>
      <c r="I36" s="207" t="s">
        <v>1113</v>
      </c>
      <c r="J36" s="209" t="s">
        <v>578</v>
      </c>
      <c r="K36" s="209"/>
      <c r="L36" s="210"/>
      <c r="M36" s="214"/>
      <c r="N36" s="209"/>
      <c r="O36" s="215"/>
      <c r="P36" s="210">
        <f>VLOOKUP(D36,'MidCap Intra'!$B$11:$C$568,2,0)</f>
        <v>1879.8</v>
      </c>
      <c r="Q36" s="260"/>
      <c r="S36" s="37"/>
    </row>
    <row r="37" spans="1:39" ht="15" customHeight="1">
      <c r="A37" s="211">
        <v>28</v>
      </c>
      <c r="B37" s="208">
        <v>45377</v>
      </c>
      <c r="C37" s="212"/>
      <c r="D37" s="216" t="s">
        <v>233</v>
      </c>
      <c r="E37" s="213" t="s">
        <v>577</v>
      </c>
      <c r="F37" s="207" t="s">
        <v>1176</v>
      </c>
      <c r="G37" s="209">
        <v>3670</v>
      </c>
      <c r="H37" s="207"/>
      <c r="I37" s="207" t="s">
        <v>1177</v>
      </c>
      <c r="J37" s="209" t="s">
        <v>578</v>
      </c>
      <c r="K37" s="209"/>
      <c r="L37" s="210"/>
      <c r="M37" s="214"/>
      <c r="N37" s="209"/>
      <c r="O37" s="215"/>
      <c r="P37" s="210">
        <f>VLOOKUP(D37,'MidCap Intra'!$B$11:$C$568,2,0)</f>
        <v>3875.2</v>
      </c>
      <c r="Q37" s="260"/>
      <c r="S37" s="37"/>
    </row>
    <row r="38" spans="1:39" ht="15" customHeight="1">
      <c r="A38" s="211">
        <v>29</v>
      </c>
      <c r="B38" s="208">
        <v>45378</v>
      </c>
      <c r="C38" s="212"/>
      <c r="D38" s="216" t="s">
        <v>356</v>
      </c>
      <c r="E38" s="213" t="s">
        <v>577</v>
      </c>
      <c r="F38" s="207" t="s">
        <v>1184</v>
      </c>
      <c r="G38" s="209">
        <v>1570</v>
      </c>
      <c r="H38" s="207"/>
      <c r="I38" s="207" t="s">
        <v>1185</v>
      </c>
      <c r="J38" s="209" t="s">
        <v>578</v>
      </c>
      <c r="K38" s="209"/>
      <c r="L38" s="210"/>
      <c r="M38" s="214"/>
      <c r="N38" s="209"/>
      <c r="O38" s="215"/>
      <c r="P38" s="210">
        <f>VLOOKUP(D38,'MidCap Intra'!$B$11:$C$568,2,0)</f>
        <v>1686.05</v>
      </c>
      <c r="Q38" s="260"/>
      <c r="S38" s="37"/>
    </row>
    <row r="39" spans="1:39" ht="15" customHeight="1">
      <c r="A39" s="211"/>
      <c r="B39" s="208"/>
      <c r="C39" s="212"/>
      <c r="D39" s="216"/>
      <c r="E39" s="213"/>
      <c r="F39" s="207"/>
      <c r="G39" s="209"/>
      <c r="H39" s="207"/>
      <c r="I39" s="207"/>
      <c r="J39" s="209"/>
      <c r="K39" s="209"/>
      <c r="L39" s="210"/>
      <c r="M39" s="214"/>
      <c r="N39" s="209"/>
      <c r="O39" s="215"/>
      <c r="P39" s="210"/>
      <c r="Q39" s="260"/>
      <c r="S39" s="37"/>
    </row>
    <row r="40" spans="1:39" ht="15" customHeight="1">
      <c r="A40" s="211"/>
      <c r="B40" s="208"/>
      <c r="C40" s="212"/>
      <c r="D40" s="216"/>
      <c r="E40" s="213"/>
      <c r="F40" s="207"/>
      <c r="G40" s="209"/>
      <c r="H40" s="207"/>
      <c r="I40" s="207"/>
      <c r="J40" s="209"/>
      <c r="K40" s="209"/>
      <c r="L40" s="210"/>
      <c r="M40" s="214"/>
      <c r="N40" s="209"/>
      <c r="O40" s="215"/>
      <c r="P40" s="210"/>
      <c r="Q40" s="260"/>
      <c r="S40" s="37"/>
    </row>
    <row r="42" spans="1:39" ht="14.25" customHeight="1">
      <c r="A42" s="100"/>
      <c r="B42" s="101"/>
      <c r="C42" s="102"/>
      <c r="D42" s="103"/>
      <c r="E42" s="104"/>
      <c r="F42" s="104"/>
      <c r="G42" s="100"/>
      <c r="H42" s="104"/>
      <c r="I42" s="105"/>
      <c r="J42" s="106"/>
      <c r="K42" s="106"/>
      <c r="L42" s="107"/>
      <c r="M42" s="108"/>
      <c r="N42" s="109"/>
      <c r="O42" s="110"/>
      <c r="P42" s="111"/>
      <c r="Q42" s="111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12" customHeight="1">
      <c r="A43" s="112" t="s">
        <v>581</v>
      </c>
      <c r="B43" s="113"/>
      <c r="C43" s="114"/>
      <c r="E43" s="115"/>
      <c r="F43" s="115"/>
      <c r="G43" s="115"/>
      <c r="H43" s="115"/>
      <c r="I43" s="115"/>
      <c r="J43" s="116"/>
      <c r="K43" s="115"/>
      <c r="L43" s="117"/>
      <c r="M43" s="54"/>
      <c r="N43" s="116"/>
      <c r="O43" s="114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</row>
    <row r="44" spans="1:39" ht="12" customHeight="1">
      <c r="A44" s="118" t="s">
        <v>582</v>
      </c>
      <c r="B44" s="112"/>
      <c r="C44" s="112"/>
      <c r="D44" s="112"/>
      <c r="E44" s="37"/>
      <c r="F44" s="119" t="s">
        <v>583</v>
      </c>
      <c r="G44" s="6"/>
      <c r="H44" s="6"/>
      <c r="I44" s="6"/>
      <c r="J44" s="120"/>
      <c r="K44" s="121"/>
      <c r="L44" s="121"/>
      <c r="M44" s="122"/>
      <c r="N44" s="1"/>
      <c r="O44" s="123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</row>
    <row r="45" spans="1:39" ht="12" customHeight="1">
      <c r="A45" s="112" t="s">
        <v>584</v>
      </c>
      <c r="B45" s="112"/>
      <c r="C45" s="112"/>
      <c r="D45" s="112" t="s">
        <v>585</v>
      </c>
      <c r="E45" s="6"/>
      <c r="F45" s="119" t="s">
        <v>586</v>
      </c>
      <c r="G45" s="6"/>
      <c r="H45" s="6"/>
      <c r="I45" s="6"/>
      <c r="J45" s="120"/>
      <c r="K45" s="121"/>
      <c r="L45" s="121"/>
      <c r="M45" s="122"/>
      <c r="N45" s="1"/>
      <c r="O45" s="123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</row>
    <row r="46" spans="1:39" ht="12" customHeight="1">
      <c r="A46" s="112"/>
      <c r="B46" s="112"/>
      <c r="C46" s="112"/>
      <c r="D46" s="112"/>
      <c r="E46" s="6"/>
      <c r="F46" s="6"/>
      <c r="G46" s="6"/>
      <c r="H46" s="6"/>
      <c r="I46" s="6"/>
      <c r="J46" s="124"/>
      <c r="K46" s="121"/>
      <c r="L46" s="121"/>
      <c r="M46" s="6"/>
      <c r="N46" s="125"/>
      <c r="O46" s="1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</row>
    <row r="47" spans="1:39" ht="12" customHeight="1">
      <c r="A47" s="223"/>
      <c r="B47" s="223"/>
      <c r="C47" s="223"/>
      <c r="D47" s="223"/>
      <c r="E47" s="224"/>
      <c r="F47" s="224"/>
      <c r="G47" s="224"/>
      <c r="H47" s="224"/>
      <c r="I47" s="224"/>
      <c r="J47" s="225"/>
      <c r="K47" s="226"/>
      <c r="L47" s="226"/>
      <c r="M47" s="224"/>
      <c r="N47" s="227"/>
      <c r="O47" s="228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</row>
    <row r="48" spans="1:39" ht="14.25" customHeight="1">
      <c r="A48" s="112"/>
      <c r="B48" s="112"/>
      <c r="C48" s="112"/>
      <c r="D48" s="112"/>
      <c r="E48" s="6"/>
      <c r="F48" s="6"/>
      <c r="G48" s="6"/>
      <c r="H48" s="6"/>
      <c r="I48" s="6"/>
      <c r="J48" s="124"/>
      <c r="K48" s="121"/>
      <c r="L48" s="122"/>
      <c r="M48" s="6"/>
      <c r="N48" s="125"/>
      <c r="O48" s="1"/>
      <c r="P48" s="37"/>
      <c r="Q48" s="37"/>
      <c r="R48" s="37"/>
      <c r="S48" s="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</row>
    <row r="49" spans="1:39" ht="12.75" customHeight="1">
      <c r="A49" s="135" t="s">
        <v>591</v>
      </c>
      <c r="B49" s="135"/>
      <c r="C49" s="135"/>
      <c r="D49" s="135"/>
      <c r="E49" s="6"/>
      <c r="F49" s="6"/>
      <c r="G49" s="6"/>
      <c r="H49" s="6"/>
      <c r="I49" s="6"/>
      <c r="J49" s="6"/>
      <c r="K49" s="6"/>
      <c r="L49" s="6"/>
      <c r="M49" s="6"/>
      <c r="N49" s="6"/>
      <c r="O49" s="24"/>
      <c r="R49" s="37"/>
      <c r="S49" s="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</row>
    <row r="50" spans="1:39" ht="38.25" customHeight="1">
      <c r="A50" s="93" t="s">
        <v>16</v>
      </c>
      <c r="B50" s="93" t="s">
        <v>553</v>
      </c>
      <c r="C50" s="93"/>
      <c r="D50" s="94" t="s">
        <v>564</v>
      </c>
      <c r="E50" s="93" t="s">
        <v>565</v>
      </c>
      <c r="F50" s="93" t="s">
        <v>566</v>
      </c>
      <c r="G50" s="93" t="s">
        <v>587</v>
      </c>
      <c r="H50" s="93" t="s">
        <v>568</v>
      </c>
      <c r="I50" s="217" t="s">
        <v>569</v>
      </c>
      <c r="J50" s="219" t="s">
        <v>570</v>
      </c>
      <c r="K50" s="218" t="s">
        <v>592</v>
      </c>
      <c r="L50" s="95" t="s">
        <v>572</v>
      </c>
      <c r="M50" s="136" t="s">
        <v>593</v>
      </c>
      <c r="N50" s="93" t="s">
        <v>594</v>
      </c>
      <c r="O50" s="92" t="s">
        <v>574</v>
      </c>
      <c r="P50" s="94" t="s">
        <v>575</v>
      </c>
      <c r="Q50" s="263"/>
      <c r="R50" s="37"/>
      <c r="S50" s="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</row>
    <row r="51" spans="1:39" ht="12.75" customHeight="1">
      <c r="A51" s="308">
        <v>1</v>
      </c>
      <c r="B51" s="309">
        <v>45348</v>
      </c>
      <c r="C51" s="237"/>
      <c r="D51" s="237" t="s">
        <v>901</v>
      </c>
      <c r="E51" s="308" t="s">
        <v>589</v>
      </c>
      <c r="F51" s="308">
        <v>812.5</v>
      </c>
      <c r="G51" s="308">
        <v>795</v>
      </c>
      <c r="H51" s="308">
        <v>826</v>
      </c>
      <c r="I51" s="205" t="s">
        <v>902</v>
      </c>
      <c r="J51" s="310" t="s">
        <v>909</v>
      </c>
      <c r="K51" s="220">
        <f>H51-F51</f>
        <v>13.5</v>
      </c>
      <c r="L51" s="292">
        <f t="shared" ref="L51" si="50">(H51*N51)*0.03%</f>
        <v>167.26499999999999</v>
      </c>
      <c r="M51" s="221">
        <f t="shared" ref="M51" si="51">(K51*N51)-L51</f>
        <v>8945.2350000000006</v>
      </c>
      <c r="N51" s="220">
        <v>675</v>
      </c>
      <c r="O51" s="99" t="s">
        <v>580</v>
      </c>
      <c r="P51" s="222">
        <v>45352</v>
      </c>
      <c r="Q51" s="258"/>
      <c r="R51" s="137"/>
      <c r="S51" s="54" t="s">
        <v>771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8"/>
      <c r="AH51" s="139"/>
      <c r="AI51" s="137"/>
      <c r="AJ51" s="137"/>
      <c r="AK51" s="138"/>
      <c r="AL51" s="138"/>
      <c r="AM51" s="138"/>
    </row>
    <row r="52" spans="1:39" ht="12.75" customHeight="1">
      <c r="A52" s="308">
        <v>2</v>
      </c>
      <c r="B52" s="309">
        <v>45351</v>
      </c>
      <c r="C52" s="237"/>
      <c r="D52" s="237" t="s">
        <v>905</v>
      </c>
      <c r="E52" s="308" t="s">
        <v>589</v>
      </c>
      <c r="F52" s="308">
        <v>151.19999999999999</v>
      </c>
      <c r="G52" s="308">
        <v>149</v>
      </c>
      <c r="H52" s="308">
        <v>153</v>
      </c>
      <c r="I52" s="205" t="s">
        <v>904</v>
      </c>
      <c r="J52" s="310" t="s">
        <v>911</v>
      </c>
      <c r="K52" s="220">
        <f>H52-F52</f>
        <v>1.8000000000000114</v>
      </c>
      <c r="L52" s="292">
        <f t="shared" ref="L52" si="52">(H52*N52)*0.03%</f>
        <v>229.49999999999997</v>
      </c>
      <c r="M52" s="221">
        <f t="shared" ref="M52" si="53">(K52*N52)-L52</f>
        <v>8770.5000000000564</v>
      </c>
      <c r="N52" s="220">
        <v>5000</v>
      </c>
      <c r="O52" s="99" t="s">
        <v>580</v>
      </c>
      <c r="P52" s="222">
        <v>45352</v>
      </c>
      <c r="Q52" s="258"/>
      <c r="R52" s="137"/>
      <c r="S52" s="54" t="s">
        <v>771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8"/>
      <c r="AH52" s="139"/>
      <c r="AI52" s="137"/>
      <c r="AJ52" s="137"/>
      <c r="AK52" s="138"/>
      <c r="AL52" s="138"/>
      <c r="AM52" s="138"/>
    </row>
    <row r="53" spans="1:39" ht="12.75" customHeight="1">
      <c r="A53" s="308">
        <v>3</v>
      </c>
      <c r="B53" s="309">
        <v>45351</v>
      </c>
      <c r="C53" s="237"/>
      <c r="D53" s="237" t="s">
        <v>906</v>
      </c>
      <c r="E53" s="308" t="s">
        <v>589</v>
      </c>
      <c r="F53" s="308">
        <v>2934</v>
      </c>
      <c r="G53" s="308">
        <v>2890</v>
      </c>
      <c r="H53" s="308">
        <v>2963.5</v>
      </c>
      <c r="I53" s="205" t="s">
        <v>907</v>
      </c>
      <c r="J53" s="310" t="s">
        <v>930</v>
      </c>
      <c r="K53" s="220">
        <f>H53-F53</f>
        <v>29.5</v>
      </c>
      <c r="L53" s="292">
        <f t="shared" ref="L53:L54" si="54">(H53*N53)*0.03%</f>
        <v>222.26249999999999</v>
      </c>
      <c r="M53" s="221">
        <f t="shared" ref="M53:M54" si="55">(K53*N53)-L53</f>
        <v>7152.7375000000002</v>
      </c>
      <c r="N53" s="220">
        <v>250</v>
      </c>
      <c r="O53" s="99" t="s">
        <v>580</v>
      </c>
      <c r="P53" s="222">
        <v>45352</v>
      </c>
      <c r="Q53" s="258"/>
      <c r="R53" s="137"/>
      <c r="S53" s="54" t="s">
        <v>874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8"/>
      <c r="AH53" s="139"/>
      <c r="AI53" s="137"/>
      <c r="AJ53" s="137"/>
      <c r="AK53" s="138"/>
      <c r="AL53" s="138"/>
      <c r="AM53" s="138"/>
    </row>
    <row r="54" spans="1:39" ht="12.75" customHeight="1">
      <c r="A54" s="282">
        <v>4</v>
      </c>
      <c r="B54" s="283">
        <v>45352</v>
      </c>
      <c r="C54" s="284"/>
      <c r="D54" s="284" t="s">
        <v>903</v>
      </c>
      <c r="E54" s="282" t="s">
        <v>860</v>
      </c>
      <c r="F54" s="282">
        <v>22295</v>
      </c>
      <c r="G54" s="282">
        <v>22420</v>
      </c>
      <c r="H54" s="282">
        <v>22405</v>
      </c>
      <c r="I54" s="285" t="s">
        <v>910</v>
      </c>
      <c r="J54" s="311" t="s">
        <v>898</v>
      </c>
      <c r="K54" s="288">
        <f>F54-H54</f>
        <v>-110</v>
      </c>
      <c r="L54" s="293">
        <f t="shared" si="54"/>
        <v>336.07499999999999</v>
      </c>
      <c r="M54" s="287">
        <f t="shared" si="55"/>
        <v>-5836.0749999999998</v>
      </c>
      <c r="N54" s="288">
        <v>50</v>
      </c>
      <c r="O54" s="289" t="s">
        <v>590</v>
      </c>
      <c r="P54" s="290">
        <v>45352</v>
      </c>
      <c r="Q54" s="258"/>
      <c r="R54" s="137"/>
      <c r="S54" s="54" t="s">
        <v>579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8"/>
      <c r="AH54" s="139"/>
      <c r="AI54" s="137"/>
      <c r="AJ54" s="137"/>
      <c r="AK54" s="138"/>
      <c r="AL54" s="138"/>
      <c r="AM54" s="138"/>
    </row>
    <row r="55" spans="1:39" ht="12.75" customHeight="1">
      <c r="A55" s="282">
        <v>5</v>
      </c>
      <c r="B55" s="283">
        <v>45352</v>
      </c>
      <c r="C55" s="284"/>
      <c r="D55" s="284" t="s">
        <v>914</v>
      </c>
      <c r="E55" s="282" t="s">
        <v>589</v>
      </c>
      <c r="F55" s="282">
        <v>3707.5</v>
      </c>
      <c r="G55" s="282">
        <v>3668</v>
      </c>
      <c r="H55" s="282">
        <v>3668</v>
      </c>
      <c r="I55" s="285" t="s">
        <v>917</v>
      </c>
      <c r="J55" s="311" t="s">
        <v>929</v>
      </c>
      <c r="K55" s="288">
        <f t="shared" ref="K55:K61" si="56">H55-F55</f>
        <v>-39.5</v>
      </c>
      <c r="L55" s="293">
        <f t="shared" ref="L55" si="57">(H55*N55)*0.03%</f>
        <v>275.09999999999997</v>
      </c>
      <c r="M55" s="287">
        <f t="shared" ref="M55" si="58">(K55*N55)-L55</f>
        <v>-10150.1</v>
      </c>
      <c r="N55" s="288">
        <v>250</v>
      </c>
      <c r="O55" s="289" t="s">
        <v>590</v>
      </c>
      <c r="P55" s="290">
        <v>45355</v>
      </c>
      <c r="Q55" s="258"/>
      <c r="R55" s="137"/>
      <c r="S55" s="54" t="s">
        <v>874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8"/>
      <c r="AH55" s="139"/>
      <c r="AI55" s="137"/>
      <c r="AJ55" s="137"/>
      <c r="AK55" s="138"/>
      <c r="AL55" s="138"/>
      <c r="AM55" s="138"/>
    </row>
    <row r="56" spans="1:39" ht="12.75" customHeight="1">
      <c r="A56" s="308">
        <v>6</v>
      </c>
      <c r="B56" s="309">
        <v>45352</v>
      </c>
      <c r="C56" s="237"/>
      <c r="D56" s="237" t="s">
        <v>915</v>
      </c>
      <c r="E56" s="308" t="s">
        <v>589</v>
      </c>
      <c r="F56" s="308">
        <v>47575</v>
      </c>
      <c r="G56" s="308">
        <v>47200</v>
      </c>
      <c r="H56" s="308">
        <v>47740</v>
      </c>
      <c r="I56" s="205" t="s">
        <v>918</v>
      </c>
      <c r="J56" s="310" t="s">
        <v>925</v>
      </c>
      <c r="K56" s="220">
        <f t="shared" si="56"/>
        <v>165</v>
      </c>
      <c r="L56" s="292">
        <f t="shared" ref="L56" si="59">(H56*N56)*0.03%</f>
        <v>214.82999999999998</v>
      </c>
      <c r="M56" s="221">
        <f t="shared" ref="M56" si="60">(K56*N56)-L56</f>
        <v>2260.17</v>
      </c>
      <c r="N56" s="220">
        <v>15</v>
      </c>
      <c r="O56" s="99" t="s">
        <v>580</v>
      </c>
      <c r="P56" s="222">
        <v>45355</v>
      </c>
      <c r="Q56" s="258"/>
      <c r="R56" s="137"/>
      <c r="S56" s="54" t="s">
        <v>579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8"/>
      <c r="AH56" s="139"/>
      <c r="AI56" s="137"/>
      <c r="AJ56" s="137"/>
      <c r="AK56" s="138"/>
      <c r="AL56" s="138"/>
      <c r="AM56" s="138"/>
    </row>
    <row r="57" spans="1:39" ht="12.75" customHeight="1">
      <c r="A57" s="308">
        <v>7</v>
      </c>
      <c r="B57" s="309">
        <v>45352</v>
      </c>
      <c r="C57" s="237"/>
      <c r="D57" s="237" t="s">
        <v>916</v>
      </c>
      <c r="E57" s="308" t="s">
        <v>589</v>
      </c>
      <c r="F57" s="308">
        <v>3775</v>
      </c>
      <c r="G57" s="308">
        <v>3718</v>
      </c>
      <c r="H57" s="308">
        <v>3823</v>
      </c>
      <c r="I57" s="205" t="s">
        <v>919</v>
      </c>
      <c r="J57" s="310" t="s">
        <v>961</v>
      </c>
      <c r="K57" s="220">
        <f t="shared" si="56"/>
        <v>48</v>
      </c>
      <c r="L57" s="292">
        <f t="shared" ref="L57" si="61">(H57*N57)*0.03%</f>
        <v>200.70749999999998</v>
      </c>
      <c r="M57" s="221">
        <f t="shared" ref="M57" si="62">(K57*N57)-L57</f>
        <v>8199.2924999999996</v>
      </c>
      <c r="N57" s="220">
        <v>175</v>
      </c>
      <c r="O57" s="99" t="s">
        <v>580</v>
      </c>
      <c r="P57" s="222">
        <v>45357</v>
      </c>
      <c r="Q57" s="258"/>
      <c r="R57" s="137"/>
      <c r="S57" s="54" t="s">
        <v>579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8"/>
      <c r="AH57" s="139"/>
      <c r="AI57" s="137"/>
      <c r="AJ57" s="137"/>
      <c r="AK57" s="138"/>
      <c r="AL57" s="138"/>
      <c r="AM57" s="138"/>
    </row>
    <row r="58" spans="1:39" ht="12.75" customHeight="1">
      <c r="A58" s="282">
        <v>8</v>
      </c>
      <c r="B58" s="283">
        <v>45353</v>
      </c>
      <c r="C58" s="284"/>
      <c r="D58" s="284" t="s">
        <v>921</v>
      </c>
      <c r="E58" s="282" t="s">
        <v>589</v>
      </c>
      <c r="F58" s="282">
        <v>2757.5</v>
      </c>
      <c r="G58" s="282">
        <v>2718</v>
      </c>
      <c r="H58" s="282">
        <v>2718</v>
      </c>
      <c r="I58" s="285" t="s">
        <v>922</v>
      </c>
      <c r="J58" s="311" t="s">
        <v>929</v>
      </c>
      <c r="K58" s="288">
        <f t="shared" si="56"/>
        <v>-39.5</v>
      </c>
      <c r="L58" s="293">
        <f t="shared" ref="L58" si="63">(H58*N58)*0.03%</f>
        <v>203.85</v>
      </c>
      <c r="M58" s="287">
        <f>(K58*N58)-L58</f>
        <v>-10078.85</v>
      </c>
      <c r="N58" s="288">
        <v>250</v>
      </c>
      <c r="O58" s="289" t="s">
        <v>590</v>
      </c>
      <c r="P58" s="290">
        <v>45355</v>
      </c>
      <c r="Q58" s="258"/>
      <c r="R58" s="137"/>
      <c r="S58" s="54" t="s">
        <v>874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8"/>
      <c r="AH58" s="139"/>
      <c r="AI58" s="137"/>
      <c r="AJ58" s="137"/>
      <c r="AK58" s="138"/>
      <c r="AL58" s="138"/>
      <c r="AM58" s="138"/>
    </row>
    <row r="59" spans="1:39" ht="12.75" customHeight="1">
      <c r="A59" s="282">
        <v>9</v>
      </c>
      <c r="B59" s="283">
        <v>45354</v>
      </c>
      <c r="C59" s="284"/>
      <c r="D59" s="284" t="s">
        <v>901</v>
      </c>
      <c r="E59" s="282" t="s">
        <v>589</v>
      </c>
      <c r="F59" s="282">
        <v>834</v>
      </c>
      <c r="G59" s="282">
        <v>816</v>
      </c>
      <c r="H59" s="282">
        <v>816</v>
      </c>
      <c r="I59" s="285" t="s">
        <v>926</v>
      </c>
      <c r="J59" s="311" t="s">
        <v>951</v>
      </c>
      <c r="K59" s="288">
        <f t="shared" si="56"/>
        <v>-18</v>
      </c>
      <c r="L59" s="293">
        <f t="shared" ref="L59:L60" si="64">(H59*N59)*0.03%</f>
        <v>165.23999999999998</v>
      </c>
      <c r="M59" s="287">
        <f t="shared" ref="M59:M60" si="65">(K59*N59)-L59</f>
        <v>-12315.24</v>
      </c>
      <c r="N59" s="288">
        <v>675</v>
      </c>
      <c r="O59" s="289" t="s">
        <v>590</v>
      </c>
      <c r="P59" s="290">
        <v>45357</v>
      </c>
      <c r="Q59" s="258"/>
      <c r="R59" s="137"/>
      <c r="S59" s="54" t="s">
        <v>771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8"/>
      <c r="AH59" s="139"/>
      <c r="AI59" s="137"/>
      <c r="AJ59" s="137"/>
      <c r="AK59" s="138"/>
      <c r="AL59" s="138"/>
      <c r="AM59" s="138"/>
    </row>
    <row r="60" spans="1:39" ht="12.75" customHeight="1">
      <c r="A60" s="308">
        <v>10</v>
      </c>
      <c r="B60" s="309">
        <v>45356</v>
      </c>
      <c r="C60" s="237"/>
      <c r="D60" s="237" t="s">
        <v>948</v>
      </c>
      <c r="E60" s="308" t="s">
        <v>589</v>
      </c>
      <c r="F60" s="308">
        <v>1445</v>
      </c>
      <c r="G60" s="308">
        <v>1425</v>
      </c>
      <c r="H60" s="308">
        <v>1462</v>
      </c>
      <c r="I60" s="205" t="s">
        <v>949</v>
      </c>
      <c r="J60" s="310" t="s">
        <v>998</v>
      </c>
      <c r="K60" s="220">
        <f t="shared" si="56"/>
        <v>17</v>
      </c>
      <c r="L60" s="292">
        <f t="shared" si="64"/>
        <v>241.23</v>
      </c>
      <c r="M60" s="221">
        <f t="shared" si="65"/>
        <v>9108.77</v>
      </c>
      <c r="N60" s="220">
        <v>550</v>
      </c>
      <c r="O60" s="99" t="s">
        <v>580</v>
      </c>
      <c r="P60" s="222">
        <v>45363</v>
      </c>
      <c r="Q60" s="258"/>
      <c r="R60" s="137"/>
      <c r="S60" s="54" t="s">
        <v>579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8"/>
      <c r="AH60" s="139"/>
      <c r="AI60" s="137"/>
      <c r="AJ60" s="137"/>
      <c r="AK60" s="138"/>
      <c r="AL60" s="138"/>
      <c r="AM60" s="138"/>
    </row>
    <row r="61" spans="1:39" ht="12.75" customHeight="1">
      <c r="A61" s="308">
        <v>11</v>
      </c>
      <c r="B61" s="309">
        <v>45357</v>
      </c>
      <c r="C61" s="237"/>
      <c r="D61" s="237" t="s">
        <v>954</v>
      </c>
      <c r="E61" s="308" t="s">
        <v>589</v>
      </c>
      <c r="F61" s="308">
        <v>4020</v>
      </c>
      <c r="G61" s="308">
        <v>3960</v>
      </c>
      <c r="H61" s="308">
        <v>4067.5</v>
      </c>
      <c r="I61" s="205" t="s">
        <v>955</v>
      </c>
      <c r="J61" s="310" t="s">
        <v>599</v>
      </c>
      <c r="K61" s="220">
        <f t="shared" si="56"/>
        <v>47.5</v>
      </c>
      <c r="L61" s="292">
        <f t="shared" ref="L61" si="66">(H61*N61)*0.03%</f>
        <v>213.54374999999999</v>
      </c>
      <c r="M61" s="221">
        <f t="shared" ref="M61" si="67">(K61*N61)-L61</f>
        <v>8098.9562500000002</v>
      </c>
      <c r="N61" s="220">
        <v>175</v>
      </c>
      <c r="O61" s="99" t="s">
        <v>580</v>
      </c>
      <c r="P61" s="222">
        <v>45357</v>
      </c>
      <c r="Q61" s="258"/>
      <c r="R61" s="137"/>
      <c r="S61" s="54" t="s">
        <v>874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8"/>
      <c r="AH61" s="139"/>
      <c r="AI61" s="137"/>
      <c r="AJ61" s="137"/>
      <c r="AK61" s="138"/>
      <c r="AL61" s="138"/>
      <c r="AM61" s="138"/>
    </row>
    <row r="62" spans="1:39" ht="12.75" customHeight="1">
      <c r="A62" s="308">
        <v>12</v>
      </c>
      <c r="B62" s="309">
        <v>45357</v>
      </c>
      <c r="C62" s="237"/>
      <c r="D62" s="237" t="s">
        <v>956</v>
      </c>
      <c r="E62" s="308" t="s">
        <v>589</v>
      </c>
      <c r="F62" s="308">
        <v>1618</v>
      </c>
      <c r="G62" s="308">
        <v>1590</v>
      </c>
      <c r="H62" s="308">
        <v>1626.5</v>
      </c>
      <c r="I62" s="205" t="s">
        <v>957</v>
      </c>
      <c r="J62" s="310" t="s">
        <v>1011</v>
      </c>
      <c r="K62" s="220">
        <f t="shared" ref="K62" si="68">H62-F62</f>
        <v>8.5</v>
      </c>
      <c r="L62" s="292">
        <f t="shared" ref="L62" si="69">(H62*N62)*0.03%</f>
        <v>195.17999999999998</v>
      </c>
      <c r="M62" s="221">
        <f t="shared" ref="M62" si="70">(K62*N62)-L62</f>
        <v>3204.82</v>
      </c>
      <c r="N62" s="220">
        <v>400</v>
      </c>
      <c r="O62" s="99" t="s">
        <v>580</v>
      </c>
      <c r="P62" s="222">
        <v>45365</v>
      </c>
      <c r="Q62" s="258"/>
      <c r="R62" s="137"/>
      <c r="S62" s="54" t="s">
        <v>874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8"/>
      <c r="AH62" s="139"/>
      <c r="AI62" s="137"/>
      <c r="AJ62" s="137"/>
      <c r="AK62" s="138"/>
      <c r="AL62" s="138"/>
      <c r="AM62" s="138"/>
    </row>
    <row r="63" spans="1:39" ht="12.75" customHeight="1">
      <c r="A63" s="315">
        <v>13</v>
      </c>
      <c r="B63" s="326">
        <v>45357</v>
      </c>
      <c r="C63" s="314"/>
      <c r="D63" s="314" t="s">
        <v>958</v>
      </c>
      <c r="E63" s="315" t="s">
        <v>589</v>
      </c>
      <c r="F63" s="315">
        <v>410.5</v>
      </c>
      <c r="G63" s="315">
        <v>403</v>
      </c>
      <c r="H63" s="315">
        <v>410.5</v>
      </c>
      <c r="I63" s="316" t="s">
        <v>959</v>
      </c>
      <c r="J63" s="327" t="s">
        <v>964</v>
      </c>
      <c r="K63" s="328">
        <f t="shared" ref="K63:K70" si="71">H63-F63</f>
        <v>0</v>
      </c>
      <c r="L63" s="329">
        <f t="shared" ref="L63:L64" si="72">(H63*N63)*0.03%</f>
        <v>197.04</v>
      </c>
      <c r="M63" s="330">
        <f t="shared" ref="M63:M64" si="73">(K63*N63)-L63</f>
        <v>-197.04</v>
      </c>
      <c r="N63" s="328">
        <v>1600</v>
      </c>
      <c r="O63" s="331" t="s">
        <v>597</v>
      </c>
      <c r="P63" s="332">
        <v>45358</v>
      </c>
      <c r="Q63" s="258"/>
      <c r="R63" s="137"/>
      <c r="S63" s="54" t="s">
        <v>579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8"/>
      <c r="AH63" s="139"/>
      <c r="AI63" s="137"/>
      <c r="AJ63" s="137"/>
      <c r="AK63" s="138"/>
      <c r="AL63" s="138"/>
      <c r="AM63" s="138"/>
    </row>
    <row r="64" spans="1:39" ht="12.75" customHeight="1">
      <c r="A64" s="282">
        <v>14</v>
      </c>
      <c r="B64" s="283">
        <v>45357</v>
      </c>
      <c r="C64" s="284"/>
      <c r="D64" s="284" t="s">
        <v>903</v>
      </c>
      <c r="E64" s="282" t="s">
        <v>589</v>
      </c>
      <c r="F64" s="282">
        <v>22590</v>
      </c>
      <c r="G64" s="282">
        <v>22480</v>
      </c>
      <c r="H64" s="282">
        <v>22545</v>
      </c>
      <c r="I64" s="285" t="s">
        <v>960</v>
      </c>
      <c r="J64" s="311" t="s">
        <v>972</v>
      </c>
      <c r="K64" s="288">
        <f t="shared" si="71"/>
        <v>-45</v>
      </c>
      <c r="L64" s="293">
        <f t="shared" si="72"/>
        <v>338.17499999999995</v>
      </c>
      <c r="M64" s="287">
        <f t="shared" si="73"/>
        <v>-2588.1750000000002</v>
      </c>
      <c r="N64" s="288">
        <v>50</v>
      </c>
      <c r="O64" s="289" t="s">
        <v>590</v>
      </c>
      <c r="P64" s="290">
        <v>45358</v>
      </c>
      <c r="Q64" s="258"/>
      <c r="R64" s="137"/>
      <c r="S64" s="54" t="s">
        <v>579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8"/>
      <c r="AH64" s="139"/>
      <c r="AI64" s="137"/>
      <c r="AJ64" s="137"/>
      <c r="AK64" s="138"/>
      <c r="AL64" s="138"/>
      <c r="AM64" s="138"/>
    </row>
    <row r="65" spans="1:39" ht="12.75" customHeight="1">
      <c r="A65" s="308">
        <v>15</v>
      </c>
      <c r="B65" s="309">
        <v>45358</v>
      </c>
      <c r="C65" s="237"/>
      <c r="D65" s="237" t="s">
        <v>965</v>
      </c>
      <c r="E65" s="308" t="s">
        <v>589</v>
      </c>
      <c r="F65" s="308">
        <v>4865</v>
      </c>
      <c r="G65" s="308">
        <v>4815</v>
      </c>
      <c r="H65" s="308">
        <v>4918</v>
      </c>
      <c r="I65" s="205" t="s">
        <v>966</v>
      </c>
      <c r="J65" s="310" t="s">
        <v>971</v>
      </c>
      <c r="K65" s="220">
        <f t="shared" si="71"/>
        <v>53</v>
      </c>
      <c r="L65" s="292">
        <f t="shared" ref="L65" si="74">(H65*N65)*0.03%</f>
        <v>295.08</v>
      </c>
      <c r="M65" s="221">
        <f t="shared" ref="M65" si="75">(K65*N65)-L65</f>
        <v>10304.92</v>
      </c>
      <c r="N65" s="220">
        <v>200</v>
      </c>
      <c r="O65" s="99" t="s">
        <v>580</v>
      </c>
      <c r="P65" s="222">
        <v>45358</v>
      </c>
      <c r="Q65" s="258"/>
      <c r="R65" s="137"/>
      <c r="S65" s="54" t="s">
        <v>579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8"/>
      <c r="AH65" s="139"/>
      <c r="AI65" s="137"/>
      <c r="AJ65" s="137"/>
      <c r="AK65" s="138"/>
      <c r="AL65" s="138"/>
      <c r="AM65" s="138"/>
    </row>
    <row r="66" spans="1:39" ht="12.75" customHeight="1">
      <c r="A66" s="308">
        <v>16</v>
      </c>
      <c r="B66" s="309">
        <v>45358</v>
      </c>
      <c r="C66" s="237"/>
      <c r="D66" s="237" t="s">
        <v>967</v>
      </c>
      <c r="E66" s="308" t="s">
        <v>589</v>
      </c>
      <c r="F66" s="308">
        <v>4732</v>
      </c>
      <c r="G66" s="308">
        <v>4655</v>
      </c>
      <c r="H66" s="308">
        <v>4805</v>
      </c>
      <c r="I66" s="205" t="s">
        <v>968</v>
      </c>
      <c r="J66" s="310" t="s">
        <v>981</v>
      </c>
      <c r="K66" s="220">
        <f t="shared" si="71"/>
        <v>73</v>
      </c>
      <c r="L66" s="292">
        <f t="shared" ref="L66:L68" si="76">(H66*N66)*0.03%</f>
        <v>216.22499999999999</v>
      </c>
      <c r="M66" s="221">
        <f t="shared" ref="M66:M68" si="77">(K66*N66)-L66</f>
        <v>10733.775</v>
      </c>
      <c r="N66" s="220">
        <v>150</v>
      </c>
      <c r="O66" s="99" t="s">
        <v>580</v>
      </c>
      <c r="P66" s="222">
        <v>45362</v>
      </c>
      <c r="Q66" s="258"/>
      <c r="R66" s="137"/>
      <c r="S66" s="54" t="s">
        <v>771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8"/>
      <c r="AH66" s="139"/>
      <c r="AI66" s="137"/>
      <c r="AJ66" s="137"/>
      <c r="AK66" s="138"/>
      <c r="AL66" s="138"/>
      <c r="AM66" s="138"/>
    </row>
    <row r="67" spans="1:39" ht="12.75" customHeight="1">
      <c r="A67" s="315">
        <v>17</v>
      </c>
      <c r="B67" s="326">
        <v>45362</v>
      </c>
      <c r="C67" s="314"/>
      <c r="D67" s="314" t="s">
        <v>903</v>
      </c>
      <c r="E67" s="315" t="s">
        <v>589</v>
      </c>
      <c r="F67" s="315">
        <v>22490</v>
      </c>
      <c r="G67" s="315">
        <v>22315</v>
      </c>
      <c r="H67" s="315">
        <v>22495</v>
      </c>
      <c r="I67" s="316" t="s">
        <v>980</v>
      </c>
      <c r="J67" s="327" t="s">
        <v>936</v>
      </c>
      <c r="K67" s="328">
        <f t="shared" si="71"/>
        <v>5</v>
      </c>
      <c r="L67" s="329">
        <f t="shared" si="76"/>
        <v>337.42499999999995</v>
      </c>
      <c r="M67" s="330">
        <f t="shared" si="77"/>
        <v>-87.424999999999955</v>
      </c>
      <c r="N67" s="328">
        <v>50</v>
      </c>
      <c r="O67" s="331" t="s">
        <v>597</v>
      </c>
      <c r="P67" s="332">
        <v>45362</v>
      </c>
      <c r="Q67" s="258"/>
      <c r="R67" s="137"/>
      <c r="S67" s="54" t="s">
        <v>579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38"/>
      <c r="AH67" s="139"/>
      <c r="AI67" s="137"/>
      <c r="AJ67" s="137"/>
      <c r="AK67" s="138"/>
      <c r="AL67" s="138"/>
      <c r="AM67" s="138"/>
    </row>
    <row r="68" spans="1:39" ht="12.75" customHeight="1">
      <c r="A68" s="282">
        <v>18</v>
      </c>
      <c r="B68" s="283">
        <v>45363</v>
      </c>
      <c r="C68" s="284"/>
      <c r="D68" s="284" t="s">
        <v>905</v>
      </c>
      <c r="E68" s="282" t="s">
        <v>589</v>
      </c>
      <c r="F68" s="282">
        <v>152.65</v>
      </c>
      <c r="G68" s="282">
        <v>150.5</v>
      </c>
      <c r="H68" s="282">
        <v>150.5</v>
      </c>
      <c r="I68" s="285" t="s">
        <v>989</v>
      </c>
      <c r="J68" s="311" t="s">
        <v>1006</v>
      </c>
      <c r="K68" s="288">
        <f t="shared" si="71"/>
        <v>-2.1500000000000057</v>
      </c>
      <c r="L68" s="293">
        <f t="shared" si="76"/>
        <v>225.74999999999997</v>
      </c>
      <c r="M68" s="287">
        <f t="shared" si="77"/>
        <v>-10975.750000000029</v>
      </c>
      <c r="N68" s="288">
        <v>5000</v>
      </c>
      <c r="O68" s="289" t="s">
        <v>590</v>
      </c>
      <c r="P68" s="290">
        <v>45364</v>
      </c>
      <c r="Q68" s="258"/>
      <c r="R68" s="137"/>
      <c r="S68" s="54" t="s">
        <v>771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8"/>
      <c r="AH68" s="139"/>
      <c r="AI68" s="137"/>
      <c r="AJ68" s="137"/>
      <c r="AK68" s="138"/>
      <c r="AL68" s="138"/>
      <c r="AM68" s="138"/>
    </row>
    <row r="69" spans="1:39" ht="12.75" customHeight="1">
      <c r="A69" s="282">
        <v>19</v>
      </c>
      <c r="B69" s="283">
        <v>45363</v>
      </c>
      <c r="C69" s="284"/>
      <c r="D69" s="284" t="s">
        <v>993</v>
      </c>
      <c r="E69" s="282" t="s">
        <v>589</v>
      </c>
      <c r="F69" s="282">
        <v>1227</v>
      </c>
      <c r="G69" s="282">
        <v>1205</v>
      </c>
      <c r="H69" s="282">
        <v>1198.5</v>
      </c>
      <c r="I69" s="285" t="s">
        <v>994</v>
      </c>
      <c r="J69" s="311" t="s">
        <v>1009</v>
      </c>
      <c r="K69" s="288">
        <f t="shared" si="71"/>
        <v>-28.5</v>
      </c>
      <c r="L69" s="293">
        <f t="shared" ref="L69:L70" si="78">(H69*N69)*0.03%</f>
        <v>179.77499999999998</v>
      </c>
      <c r="M69" s="287">
        <f t="shared" ref="M69:M70" si="79">(K69*N69)-L69</f>
        <v>-14429.775</v>
      </c>
      <c r="N69" s="288">
        <v>500</v>
      </c>
      <c r="O69" s="289" t="s">
        <v>590</v>
      </c>
      <c r="P69" s="290">
        <v>45364</v>
      </c>
      <c r="Q69" s="258"/>
      <c r="R69" s="137"/>
      <c r="S69" s="54" t="s">
        <v>771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8"/>
      <c r="AH69" s="139"/>
      <c r="AI69" s="137"/>
      <c r="AJ69" s="137"/>
      <c r="AK69" s="138"/>
      <c r="AL69" s="138"/>
      <c r="AM69" s="138"/>
    </row>
    <row r="70" spans="1:39" ht="12.75" customHeight="1">
      <c r="A70" s="308">
        <v>20</v>
      </c>
      <c r="B70" s="309">
        <v>45365</v>
      </c>
      <c r="C70" s="237"/>
      <c r="D70" s="237" t="s">
        <v>1018</v>
      </c>
      <c r="E70" s="308" t="s">
        <v>589</v>
      </c>
      <c r="F70" s="308">
        <v>11435</v>
      </c>
      <c r="G70" s="308">
        <v>11200</v>
      </c>
      <c r="H70" s="308">
        <v>11615</v>
      </c>
      <c r="I70" s="308" t="s">
        <v>1019</v>
      </c>
      <c r="J70" s="310" t="s">
        <v>1046</v>
      </c>
      <c r="K70" s="220">
        <f t="shared" si="71"/>
        <v>180</v>
      </c>
      <c r="L70" s="292">
        <f t="shared" si="78"/>
        <v>174.22499999999999</v>
      </c>
      <c r="M70" s="221">
        <f t="shared" si="79"/>
        <v>8825.7749999999996</v>
      </c>
      <c r="N70" s="220">
        <v>50</v>
      </c>
      <c r="O70" s="99" t="s">
        <v>580</v>
      </c>
      <c r="P70" s="222">
        <v>45369</v>
      </c>
      <c r="Q70" s="258"/>
      <c r="R70" s="137"/>
      <c r="S70" s="54" t="s">
        <v>771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8"/>
      <c r="AH70" s="139"/>
      <c r="AI70" s="137"/>
      <c r="AJ70" s="137"/>
      <c r="AK70" s="138"/>
      <c r="AL70" s="138"/>
      <c r="AM70" s="138"/>
    </row>
    <row r="71" spans="1:39" ht="12.75" customHeight="1">
      <c r="A71" s="308">
        <v>21</v>
      </c>
      <c r="B71" s="309">
        <v>45365</v>
      </c>
      <c r="C71" s="237"/>
      <c r="D71" s="237" t="s">
        <v>954</v>
      </c>
      <c r="E71" s="308" t="s">
        <v>589</v>
      </c>
      <c r="F71" s="308">
        <v>4180</v>
      </c>
      <c r="G71" s="308">
        <v>4120</v>
      </c>
      <c r="H71" s="308">
        <v>4227.5</v>
      </c>
      <c r="I71" s="205" t="s">
        <v>1020</v>
      </c>
      <c r="J71" s="310" t="s">
        <v>599</v>
      </c>
      <c r="K71" s="220">
        <f t="shared" ref="K71" si="80">H71-F71</f>
        <v>47.5</v>
      </c>
      <c r="L71" s="292">
        <f t="shared" ref="L71" si="81">(H71*N71)*0.03%</f>
        <v>221.94374999999999</v>
      </c>
      <c r="M71" s="221">
        <f t="shared" ref="M71" si="82">(K71*N71)-L71</f>
        <v>8090.5562499999996</v>
      </c>
      <c r="N71" s="220">
        <v>175</v>
      </c>
      <c r="O71" s="99" t="s">
        <v>580</v>
      </c>
      <c r="P71" s="222">
        <v>45365</v>
      </c>
      <c r="Q71" s="258"/>
      <c r="R71" s="137"/>
      <c r="S71" s="54" t="s">
        <v>874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8"/>
      <c r="AH71" s="139"/>
      <c r="AI71" s="137"/>
      <c r="AJ71" s="137"/>
      <c r="AK71" s="138"/>
      <c r="AL71" s="138"/>
      <c r="AM71" s="138"/>
    </row>
    <row r="72" spans="1:39" ht="12.75" customHeight="1">
      <c r="A72" s="308">
        <v>22</v>
      </c>
      <c r="B72" s="309">
        <v>45365</v>
      </c>
      <c r="C72" s="237"/>
      <c r="D72" s="237" t="s">
        <v>916</v>
      </c>
      <c r="E72" s="308" t="s">
        <v>589</v>
      </c>
      <c r="F72" s="308">
        <v>3632.5</v>
      </c>
      <c r="G72" s="308">
        <v>3570</v>
      </c>
      <c r="H72" s="308">
        <v>3652.5</v>
      </c>
      <c r="I72" s="205" t="s">
        <v>1021</v>
      </c>
      <c r="J72" s="310" t="s">
        <v>995</v>
      </c>
      <c r="K72" s="220">
        <f t="shared" ref="K72" si="83">H72-F72</f>
        <v>20</v>
      </c>
      <c r="L72" s="292">
        <f t="shared" ref="L72" si="84">(H72*N72)*0.03%</f>
        <v>191.75624999999999</v>
      </c>
      <c r="M72" s="221">
        <f t="shared" ref="M72" si="85">(K72*N72)-L72</f>
        <v>3308.2437500000001</v>
      </c>
      <c r="N72" s="220">
        <v>175</v>
      </c>
      <c r="O72" s="99" t="s">
        <v>580</v>
      </c>
      <c r="P72" s="222">
        <v>45366</v>
      </c>
      <c r="Q72" s="258"/>
      <c r="R72" s="137"/>
      <c r="S72" s="54" t="s">
        <v>579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38"/>
      <c r="AH72" s="139"/>
      <c r="AI72" s="137"/>
      <c r="AJ72" s="137"/>
      <c r="AK72" s="138"/>
      <c r="AL72" s="138"/>
      <c r="AM72" s="138"/>
    </row>
    <row r="73" spans="1:39" ht="12.75" customHeight="1">
      <c r="A73" s="315">
        <v>23</v>
      </c>
      <c r="B73" s="326">
        <v>45366</v>
      </c>
      <c r="C73" s="314"/>
      <c r="D73" s="314" t="s">
        <v>948</v>
      </c>
      <c r="E73" s="315" t="s">
        <v>589</v>
      </c>
      <c r="F73" s="315">
        <v>1451</v>
      </c>
      <c r="G73" s="315">
        <v>1433</v>
      </c>
      <c r="H73" s="315">
        <v>1455</v>
      </c>
      <c r="I73" s="316" t="s">
        <v>1022</v>
      </c>
      <c r="J73" s="327" t="s">
        <v>997</v>
      </c>
      <c r="K73" s="328">
        <f t="shared" ref="K73" si="86">H73-F73</f>
        <v>4</v>
      </c>
      <c r="L73" s="329">
        <f t="shared" ref="L73" si="87">(H73*N73)*0.03%</f>
        <v>240.07499999999999</v>
      </c>
      <c r="M73" s="330">
        <f t="shared" ref="M73" si="88">(K73*N73)-L73</f>
        <v>1959.925</v>
      </c>
      <c r="N73" s="328">
        <v>550</v>
      </c>
      <c r="O73" s="331" t="s">
        <v>597</v>
      </c>
      <c r="P73" s="332">
        <v>45370</v>
      </c>
      <c r="Q73" s="258"/>
      <c r="R73" s="137"/>
      <c r="S73" s="54" t="s">
        <v>579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38"/>
      <c r="AH73" s="139"/>
      <c r="AI73" s="137"/>
      <c r="AJ73" s="137"/>
      <c r="AK73" s="138"/>
      <c r="AL73" s="138"/>
      <c r="AM73" s="138"/>
    </row>
    <row r="74" spans="1:39" ht="12.75" customHeight="1">
      <c r="A74" s="308">
        <v>24</v>
      </c>
      <c r="B74" s="309">
        <v>45366</v>
      </c>
      <c r="C74" s="237"/>
      <c r="D74" s="237" t="s">
        <v>967</v>
      </c>
      <c r="E74" s="308" t="s">
        <v>589</v>
      </c>
      <c r="F74" s="308">
        <v>4720</v>
      </c>
      <c r="G74" s="308">
        <v>4650</v>
      </c>
      <c r="H74" s="308">
        <v>4785</v>
      </c>
      <c r="I74" s="205" t="s">
        <v>1030</v>
      </c>
      <c r="J74" s="310" t="s">
        <v>1031</v>
      </c>
      <c r="K74" s="220">
        <f t="shared" ref="K74" si="89">H74-F74</f>
        <v>65</v>
      </c>
      <c r="L74" s="292">
        <f t="shared" ref="L74" si="90">(H74*N74)*0.03%</f>
        <v>215.32499999999999</v>
      </c>
      <c r="M74" s="221">
        <f t="shared" ref="M74" si="91">(K74*N74)-L74</f>
        <v>9534.6749999999993</v>
      </c>
      <c r="N74" s="220">
        <v>150</v>
      </c>
      <c r="O74" s="99" t="s">
        <v>580</v>
      </c>
      <c r="P74" s="222">
        <v>45366</v>
      </c>
      <c r="Q74" s="258"/>
      <c r="R74" s="137"/>
      <c r="S74" s="54" t="s">
        <v>874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38"/>
      <c r="AH74" s="139"/>
      <c r="AI74" s="137"/>
      <c r="AJ74" s="137"/>
      <c r="AK74" s="138"/>
      <c r="AL74" s="138"/>
      <c r="AM74" s="138"/>
    </row>
    <row r="75" spans="1:39" ht="12.75" customHeight="1">
      <c r="A75" s="308">
        <v>25</v>
      </c>
      <c r="B75" s="309">
        <v>45366</v>
      </c>
      <c r="C75" s="237"/>
      <c r="D75" s="237" t="s">
        <v>906</v>
      </c>
      <c r="E75" s="308" t="s">
        <v>589</v>
      </c>
      <c r="F75" s="308">
        <v>2852</v>
      </c>
      <c r="G75" s="308">
        <v>2805</v>
      </c>
      <c r="H75" s="308">
        <v>2885</v>
      </c>
      <c r="I75" s="205" t="s">
        <v>1032</v>
      </c>
      <c r="J75" s="310" t="s">
        <v>1049</v>
      </c>
      <c r="K75" s="220">
        <f t="shared" ref="K75" si="92">H75-F75</f>
        <v>33</v>
      </c>
      <c r="L75" s="292">
        <f t="shared" ref="L75" si="93">(H75*N75)*0.03%</f>
        <v>216.37499999999997</v>
      </c>
      <c r="M75" s="221">
        <f t="shared" ref="M75" si="94">(K75*N75)-L75</f>
        <v>8033.625</v>
      </c>
      <c r="N75" s="220">
        <v>250</v>
      </c>
      <c r="O75" s="99" t="s">
        <v>580</v>
      </c>
      <c r="P75" s="222">
        <v>45369</v>
      </c>
      <c r="Q75" s="258"/>
      <c r="R75" s="137"/>
      <c r="S75" s="54" t="s">
        <v>771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38"/>
      <c r="AH75" s="139"/>
      <c r="AI75" s="137"/>
      <c r="AJ75" s="137"/>
      <c r="AK75" s="138"/>
      <c r="AL75" s="138"/>
      <c r="AM75" s="138"/>
    </row>
    <row r="76" spans="1:39" ht="12.75" customHeight="1">
      <c r="A76" s="308">
        <v>26</v>
      </c>
      <c r="B76" s="309">
        <v>45369</v>
      </c>
      <c r="C76" s="237"/>
      <c r="D76" s="237" t="s">
        <v>914</v>
      </c>
      <c r="E76" s="308" t="s">
        <v>589</v>
      </c>
      <c r="F76" s="308">
        <v>3672.5</v>
      </c>
      <c r="G76" s="308">
        <v>3630</v>
      </c>
      <c r="H76" s="308">
        <v>3732</v>
      </c>
      <c r="I76" s="205" t="s">
        <v>1041</v>
      </c>
      <c r="J76" s="310" t="s">
        <v>1042</v>
      </c>
      <c r="K76" s="220">
        <f t="shared" ref="K76:K77" si="95">H76-F76</f>
        <v>59.5</v>
      </c>
      <c r="L76" s="292">
        <f t="shared" ref="L76:L77" si="96">(H76*N76)*0.03%</f>
        <v>279.89999999999998</v>
      </c>
      <c r="M76" s="221">
        <f t="shared" ref="M76:M77" si="97">(K76*N76)-L76</f>
        <v>14595.1</v>
      </c>
      <c r="N76" s="220">
        <v>250</v>
      </c>
      <c r="O76" s="99" t="s">
        <v>580</v>
      </c>
      <c r="P76" s="222">
        <v>45369</v>
      </c>
      <c r="Q76" s="258"/>
      <c r="R76" s="137"/>
      <c r="S76" s="54" t="s">
        <v>874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38"/>
      <c r="AH76" s="139"/>
      <c r="AI76" s="137"/>
      <c r="AJ76" s="137"/>
      <c r="AK76" s="138"/>
      <c r="AL76" s="138"/>
      <c r="AM76" s="138"/>
    </row>
    <row r="77" spans="1:39" ht="12.75" customHeight="1">
      <c r="A77" s="282">
        <v>27</v>
      </c>
      <c r="B77" s="283">
        <v>45369</v>
      </c>
      <c r="C77" s="284"/>
      <c r="D77" s="284" t="s">
        <v>954</v>
      </c>
      <c r="E77" s="282" t="s">
        <v>589</v>
      </c>
      <c r="F77" s="282">
        <v>4215</v>
      </c>
      <c r="G77" s="282">
        <v>4158</v>
      </c>
      <c r="H77" s="282">
        <v>4165.5</v>
      </c>
      <c r="I77" s="285" t="s">
        <v>1043</v>
      </c>
      <c r="J77" s="311" t="s">
        <v>1050</v>
      </c>
      <c r="K77" s="288">
        <f t="shared" si="95"/>
        <v>-49.5</v>
      </c>
      <c r="L77" s="293">
        <f t="shared" si="96"/>
        <v>218.68874999999997</v>
      </c>
      <c r="M77" s="287">
        <f t="shared" si="97"/>
        <v>-8881.1887499999993</v>
      </c>
      <c r="N77" s="288">
        <v>175</v>
      </c>
      <c r="O77" s="289" t="s">
        <v>590</v>
      </c>
      <c r="P77" s="290">
        <v>45369</v>
      </c>
      <c r="Q77" s="258"/>
      <c r="R77" s="137"/>
      <c r="S77" s="54" t="s">
        <v>579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38"/>
      <c r="AH77" s="139"/>
      <c r="AI77" s="137"/>
      <c r="AJ77" s="137"/>
      <c r="AK77" s="138"/>
      <c r="AL77" s="138"/>
      <c r="AM77" s="138"/>
    </row>
    <row r="78" spans="1:39" ht="12.75" customHeight="1">
      <c r="A78" s="282">
        <v>28</v>
      </c>
      <c r="B78" s="283">
        <v>45370</v>
      </c>
      <c r="C78" s="284"/>
      <c r="D78" s="284" t="s">
        <v>914</v>
      </c>
      <c r="E78" s="282" t="s">
        <v>589</v>
      </c>
      <c r="F78" s="282">
        <v>3717.5</v>
      </c>
      <c r="G78" s="282">
        <v>3678</v>
      </c>
      <c r="H78" s="282">
        <v>3678</v>
      </c>
      <c r="I78" s="285" t="s">
        <v>1059</v>
      </c>
      <c r="J78" s="311" t="s">
        <v>929</v>
      </c>
      <c r="K78" s="288">
        <f t="shared" ref="K78" si="98">H78-F78</f>
        <v>-39.5</v>
      </c>
      <c r="L78" s="293">
        <f t="shared" ref="L78" si="99">(H78*N78)*0.03%</f>
        <v>275.84999999999997</v>
      </c>
      <c r="M78" s="287">
        <f t="shared" ref="M78" si="100">(K78*N78)-L78</f>
        <v>-10150.85</v>
      </c>
      <c r="N78" s="288">
        <v>250</v>
      </c>
      <c r="O78" s="289" t="s">
        <v>590</v>
      </c>
      <c r="P78" s="290">
        <v>45371</v>
      </c>
      <c r="Q78" s="258"/>
      <c r="R78" s="137"/>
      <c r="S78" s="54" t="s">
        <v>874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8"/>
      <c r="AH78" s="139"/>
      <c r="AI78" s="137"/>
      <c r="AJ78" s="137"/>
      <c r="AK78" s="138"/>
      <c r="AL78" s="138"/>
      <c r="AM78" s="138"/>
    </row>
    <row r="79" spans="1:39" ht="12.75" customHeight="1">
      <c r="A79" s="308">
        <v>29</v>
      </c>
      <c r="B79" s="309">
        <v>45370</v>
      </c>
      <c r="C79" s="237"/>
      <c r="D79" s="237" t="s">
        <v>903</v>
      </c>
      <c r="E79" s="308" t="s">
        <v>860</v>
      </c>
      <c r="F79" s="308">
        <v>21970</v>
      </c>
      <c r="G79" s="308">
        <v>22100</v>
      </c>
      <c r="H79" s="308">
        <v>21875</v>
      </c>
      <c r="I79" s="205" t="s">
        <v>1060</v>
      </c>
      <c r="J79" s="310" t="s">
        <v>1067</v>
      </c>
      <c r="K79" s="220">
        <f>F79-H79</f>
        <v>95</v>
      </c>
      <c r="L79" s="292">
        <f t="shared" ref="L79" si="101">(H79*N79)*0.03%</f>
        <v>328.12499999999994</v>
      </c>
      <c r="M79" s="221">
        <f t="shared" ref="M79" si="102">(K79*N79)-L79</f>
        <v>4421.875</v>
      </c>
      <c r="N79" s="220">
        <v>50</v>
      </c>
      <c r="O79" s="99" t="s">
        <v>580</v>
      </c>
      <c r="P79" s="222">
        <v>45370</v>
      </c>
      <c r="Q79" s="258"/>
      <c r="R79" s="137"/>
      <c r="S79" s="54" t="s">
        <v>579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38"/>
      <c r="AH79" s="139"/>
      <c r="AI79" s="137"/>
      <c r="AJ79" s="137"/>
      <c r="AK79" s="138"/>
      <c r="AL79" s="138"/>
      <c r="AM79" s="138"/>
    </row>
    <row r="80" spans="1:39" ht="12.75" customHeight="1">
      <c r="A80" s="315">
        <v>30</v>
      </c>
      <c r="B80" s="326">
        <v>45370</v>
      </c>
      <c r="C80" s="314"/>
      <c r="D80" s="314" t="s">
        <v>1062</v>
      </c>
      <c r="E80" s="315" t="s">
        <v>860</v>
      </c>
      <c r="F80" s="315">
        <v>1448</v>
      </c>
      <c r="G80" s="315">
        <v>1467</v>
      </c>
      <c r="H80" s="315">
        <v>1445</v>
      </c>
      <c r="I80" s="316" t="s">
        <v>1063</v>
      </c>
      <c r="J80" s="327" t="s">
        <v>1037</v>
      </c>
      <c r="K80" s="328">
        <f>F80-H80</f>
        <v>3</v>
      </c>
      <c r="L80" s="329">
        <f t="shared" ref="L80:L81" si="103">(H80*N80)*0.03%</f>
        <v>216.74999999999997</v>
      </c>
      <c r="M80" s="330">
        <f t="shared" ref="M80:M81" si="104">(K80*N80)-L80</f>
        <v>1283.25</v>
      </c>
      <c r="N80" s="328">
        <v>500</v>
      </c>
      <c r="O80" s="331" t="s">
        <v>597</v>
      </c>
      <c r="P80" s="332">
        <v>45370</v>
      </c>
      <c r="Q80" s="258"/>
      <c r="R80" s="137"/>
      <c r="S80" s="54" t="s">
        <v>579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38"/>
      <c r="AH80" s="139"/>
      <c r="AI80" s="137"/>
      <c r="AJ80" s="137"/>
      <c r="AK80" s="138"/>
      <c r="AL80" s="138"/>
      <c r="AM80" s="138"/>
    </row>
    <row r="81" spans="1:39" ht="12.75" customHeight="1">
      <c r="A81" s="308">
        <v>31</v>
      </c>
      <c r="B81" s="309">
        <v>45371</v>
      </c>
      <c r="C81" s="237"/>
      <c r="D81" s="237" t="s">
        <v>903</v>
      </c>
      <c r="E81" s="308" t="s">
        <v>860</v>
      </c>
      <c r="F81" s="308">
        <v>21945</v>
      </c>
      <c r="G81" s="308">
        <v>22100</v>
      </c>
      <c r="H81" s="308">
        <v>21860</v>
      </c>
      <c r="I81" s="205" t="s">
        <v>1060</v>
      </c>
      <c r="J81" s="354" t="s">
        <v>1076</v>
      </c>
      <c r="K81" s="220">
        <f>F81-H81</f>
        <v>85</v>
      </c>
      <c r="L81" s="355">
        <f t="shared" si="103"/>
        <v>327.9</v>
      </c>
      <c r="M81" s="221">
        <f t="shared" si="104"/>
        <v>3922.1</v>
      </c>
      <c r="N81" s="220">
        <v>50</v>
      </c>
      <c r="O81" s="220" t="s">
        <v>580</v>
      </c>
      <c r="P81" s="222">
        <v>45371</v>
      </c>
      <c r="Q81" s="258"/>
      <c r="R81" s="137"/>
      <c r="S81" s="54" t="s">
        <v>579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38"/>
      <c r="AH81" s="139"/>
      <c r="AI81" s="137"/>
      <c r="AJ81" s="137"/>
      <c r="AK81" s="138"/>
      <c r="AL81" s="138"/>
      <c r="AM81" s="138"/>
    </row>
    <row r="82" spans="1:39" ht="12.75" customHeight="1">
      <c r="A82" s="308">
        <v>32</v>
      </c>
      <c r="B82" s="309">
        <v>45371</v>
      </c>
      <c r="C82" s="237"/>
      <c r="D82" s="237" t="s">
        <v>1073</v>
      </c>
      <c r="E82" s="308" t="s">
        <v>860</v>
      </c>
      <c r="F82" s="308">
        <v>1446</v>
      </c>
      <c r="G82" s="308">
        <v>1467</v>
      </c>
      <c r="H82" s="308">
        <v>1426</v>
      </c>
      <c r="I82" s="308" t="s">
        <v>1074</v>
      </c>
      <c r="J82" s="354" t="s">
        <v>995</v>
      </c>
      <c r="K82" s="220">
        <f>F82-H82</f>
        <v>20</v>
      </c>
      <c r="L82" s="355">
        <f t="shared" ref="L82" si="105">(H82*N82)*0.03%</f>
        <v>278.07</v>
      </c>
      <c r="M82" s="221">
        <f t="shared" ref="M82" si="106">(K82*N82)-L82</f>
        <v>12721.93</v>
      </c>
      <c r="N82" s="220">
        <v>650</v>
      </c>
      <c r="O82" s="220" t="s">
        <v>580</v>
      </c>
      <c r="P82" s="222">
        <v>45371</v>
      </c>
      <c r="Q82" s="258"/>
      <c r="R82" s="137"/>
      <c r="S82" s="54" t="s">
        <v>579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8"/>
      <c r="AH82" s="139"/>
      <c r="AI82" s="137"/>
      <c r="AJ82" s="137"/>
      <c r="AK82" s="138"/>
      <c r="AL82" s="138"/>
      <c r="AM82" s="138"/>
    </row>
    <row r="83" spans="1:39" ht="12.75" customHeight="1">
      <c r="A83" s="315">
        <v>33</v>
      </c>
      <c r="B83" s="326">
        <v>45371</v>
      </c>
      <c r="C83" s="314"/>
      <c r="D83" s="314" t="s">
        <v>948</v>
      </c>
      <c r="E83" s="315" t="s">
        <v>589</v>
      </c>
      <c r="F83" s="315">
        <v>1447</v>
      </c>
      <c r="G83" s="315">
        <v>1425</v>
      </c>
      <c r="H83" s="315">
        <v>1448</v>
      </c>
      <c r="I83" s="316" t="s">
        <v>1079</v>
      </c>
      <c r="J83" s="360" t="s">
        <v>793</v>
      </c>
      <c r="K83" s="328">
        <f>H83-F83</f>
        <v>1</v>
      </c>
      <c r="L83" s="361">
        <f t="shared" ref="L83" si="107">(H83*N83)*0.03%</f>
        <v>238.92</v>
      </c>
      <c r="M83" s="330">
        <f t="shared" ref="M83" si="108">(K83*N83)-L83</f>
        <v>311.08000000000004</v>
      </c>
      <c r="N83" s="328">
        <v>550</v>
      </c>
      <c r="O83" s="331" t="s">
        <v>597</v>
      </c>
      <c r="P83" s="332">
        <v>45372</v>
      </c>
      <c r="Q83" s="258"/>
      <c r="R83" s="137"/>
      <c r="S83" s="54" t="s">
        <v>579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38"/>
      <c r="AH83" s="139"/>
      <c r="AI83" s="137"/>
      <c r="AJ83" s="137"/>
      <c r="AK83" s="138"/>
      <c r="AL83" s="138"/>
      <c r="AM83" s="138"/>
    </row>
    <row r="84" spans="1:39" ht="12.75" customHeight="1">
      <c r="A84" s="282">
        <v>34</v>
      </c>
      <c r="B84" s="283">
        <v>45371</v>
      </c>
      <c r="C84" s="284"/>
      <c r="D84" s="284" t="s">
        <v>1084</v>
      </c>
      <c r="E84" s="282" t="s">
        <v>589</v>
      </c>
      <c r="F84" s="282">
        <v>4527.5</v>
      </c>
      <c r="G84" s="282">
        <v>4494</v>
      </c>
      <c r="H84" s="282">
        <v>4494</v>
      </c>
      <c r="I84" s="285" t="s">
        <v>1085</v>
      </c>
      <c r="J84" s="311" t="s">
        <v>1086</v>
      </c>
      <c r="K84" s="288">
        <f t="shared" ref="K84" si="109">H84-F84</f>
        <v>-33.5</v>
      </c>
      <c r="L84" s="293">
        <f t="shared" ref="L84:L85" si="110">(H84*N84)*0.03%</f>
        <v>404.46</v>
      </c>
      <c r="M84" s="287">
        <f t="shared" ref="M84:M85" si="111">(K84*N84)-L84</f>
        <v>-10454.459999999999</v>
      </c>
      <c r="N84" s="288">
        <v>300</v>
      </c>
      <c r="O84" s="289" t="s">
        <v>590</v>
      </c>
      <c r="P84" s="290">
        <v>45371</v>
      </c>
      <c r="Q84" s="258"/>
      <c r="R84" s="137"/>
      <c r="S84" s="54" t="s">
        <v>874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8"/>
      <c r="AH84" s="139"/>
      <c r="AI84" s="137"/>
      <c r="AJ84" s="137"/>
      <c r="AK84" s="138"/>
      <c r="AL84" s="138"/>
      <c r="AM84" s="138"/>
    </row>
    <row r="85" spans="1:39" ht="12.75" customHeight="1">
      <c r="A85" s="308">
        <v>35</v>
      </c>
      <c r="B85" s="309">
        <v>45372</v>
      </c>
      <c r="C85" s="237"/>
      <c r="D85" s="237" t="s">
        <v>1018</v>
      </c>
      <c r="E85" s="308" t="s">
        <v>589</v>
      </c>
      <c r="F85" s="308">
        <v>11845</v>
      </c>
      <c r="G85" s="308">
        <v>11640</v>
      </c>
      <c r="H85" s="308">
        <v>12040</v>
      </c>
      <c r="I85" s="205" t="s">
        <v>1091</v>
      </c>
      <c r="J85" s="354" t="s">
        <v>1108</v>
      </c>
      <c r="K85" s="220">
        <f t="shared" ref="K85:K90" si="112">H85-F85</f>
        <v>195</v>
      </c>
      <c r="L85" s="355">
        <f t="shared" si="110"/>
        <v>180.6</v>
      </c>
      <c r="M85" s="221">
        <f t="shared" si="111"/>
        <v>9569.4</v>
      </c>
      <c r="N85" s="220">
        <v>50</v>
      </c>
      <c r="O85" s="220" t="s">
        <v>580</v>
      </c>
      <c r="P85" s="222">
        <v>45373</v>
      </c>
      <c r="Q85" s="258"/>
      <c r="R85" s="137"/>
      <c r="S85" s="5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38"/>
      <c r="AH85" s="139"/>
      <c r="AI85" s="137"/>
      <c r="AJ85" s="137"/>
      <c r="AK85" s="138"/>
      <c r="AL85" s="138"/>
      <c r="AM85" s="138"/>
    </row>
    <row r="86" spans="1:39" ht="12.75" customHeight="1">
      <c r="A86" s="308">
        <v>36</v>
      </c>
      <c r="B86" s="309">
        <v>45372</v>
      </c>
      <c r="C86" s="237"/>
      <c r="D86" s="237" t="s">
        <v>1092</v>
      </c>
      <c r="E86" s="308" t="s">
        <v>589</v>
      </c>
      <c r="F86" s="308">
        <v>7065</v>
      </c>
      <c r="G86" s="308">
        <v>6960</v>
      </c>
      <c r="H86" s="308">
        <v>7145</v>
      </c>
      <c r="I86" s="205" t="s">
        <v>1093</v>
      </c>
      <c r="J86" s="354" t="s">
        <v>1111</v>
      </c>
      <c r="K86" s="220">
        <f t="shared" si="112"/>
        <v>80</v>
      </c>
      <c r="L86" s="355">
        <f t="shared" ref="L86" si="113">(H86*N86)*0.03%</f>
        <v>214.35</v>
      </c>
      <c r="M86" s="221">
        <f t="shared" ref="M86" si="114">(K86*N86)-L86</f>
        <v>7785.65</v>
      </c>
      <c r="N86" s="220">
        <v>100</v>
      </c>
      <c r="O86" s="220" t="s">
        <v>580</v>
      </c>
      <c r="P86" s="222">
        <v>45373</v>
      </c>
      <c r="Q86" s="258"/>
      <c r="R86" s="137"/>
      <c r="S86" s="5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38"/>
      <c r="AH86" s="139"/>
      <c r="AI86" s="137"/>
      <c r="AJ86" s="137"/>
      <c r="AK86" s="138"/>
      <c r="AL86" s="138"/>
      <c r="AM86" s="138"/>
    </row>
    <row r="87" spans="1:39" ht="12.75" customHeight="1">
      <c r="A87" s="315">
        <v>37</v>
      </c>
      <c r="B87" s="326">
        <v>45373</v>
      </c>
      <c r="C87" s="314"/>
      <c r="D87" s="314" t="s">
        <v>1109</v>
      </c>
      <c r="E87" s="315" t="s">
        <v>589</v>
      </c>
      <c r="F87" s="315">
        <v>4810</v>
      </c>
      <c r="G87" s="315">
        <v>4760</v>
      </c>
      <c r="H87" s="315">
        <v>4812.5</v>
      </c>
      <c r="I87" s="316" t="s">
        <v>1110</v>
      </c>
      <c r="J87" s="360" t="s">
        <v>1116</v>
      </c>
      <c r="K87" s="328">
        <f t="shared" si="112"/>
        <v>2.5</v>
      </c>
      <c r="L87" s="361">
        <f t="shared" ref="L87:L88" si="115">(H87*N87)*0.03%</f>
        <v>288.75</v>
      </c>
      <c r="M87" s="330">
        <f t="shared" ref="M87:M88" si="116">(K87*N87)-L87</f>
        <v>211.25</v>
      </c>
      <c r="N87" s="328">
        <v>200</v>
      </c>
      <c r="O87" s="328" t="s">
        <v>597</v>
      </c>
      <c r="P87" s="332">
        <v>45373</v>
      </c>
      <c r="Q87" s="258"/>
      <c r="R87" s="137"/>
      <c r="S87" s="5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38"/>
      <c r="AH87" s="139"/>
      <c r="AI87" s="137"/>
      <c r="AJ87" s="137"/>
      <c r="AK87" s="138"/>
      <c r="AL87" s="138"/>
      <c r="AM87" s="138"/>
    </row>
    <row r="88" spans="1:39" ht="12.75" customHeight="1">
      <c r="A88" s="308">
        <v>38</v>
      </c>
      <c r="B88" s="309">
        <v>45373</v>
      </c>
      <c r="C88" s="237"/>
      <c r="D88" s="237" t="s">
        <v>1114</v>
      </c>
      <c r="E88" s="308" t="s">
        <v>589</v>
      </c>
      <c r="F88" s="308">
        <v>2945</v>
      </c>
      <c r="G88" s="308">
        <v>2895</v>
      </c>
      <c r="H88" s="308">
        <v>2978</v>
      </c>
      <c r="I88" s="205" t="s">
        <v>1115</v>
      </c>
      <c r="J88" s="354" t="s">
        <v>1049</v>
      </c>
      <c r="K88" s="220">
        <f t="shared" si="112"/>
        <v>33</v>
      </c>
      <c r="L88" s="355">
        <f t="shared" si="115"/>
        <v>223.35</v>
      </c>
      <c r="M88" s="221">
        <f t="shared" si="116"/>
        <v>8026.65</v>
      </c>
      <c r="N88" s="220">
        <v>250</v>
      </c>
      <c r="O88" s="220" t="s">
        <v>580</v>
      </c>
      <c r="P88" s="222">
        <v>45378</v>
      </c>
      <c r="Q88" s="258"/>
      <c r="R88" s="137"/>
      <c r="S88" s="5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38"/>
      <c r="AH88" s="139"/>
      <c r="AI88" s="137"/>
      <c r="AJ88" s="137"/>
      <c r="AK88" s="138"/>
      <c r="AL88" s="138"/>
      <c r="AM88" s="138"/>
    </row>
    <row r="89" spans="1:39" ht="12.75" customHeight="1">
      <c r="A89" s="308">
        <v>39</v>
      </c>
      <c r="B89" s="309">
        <v>45377</v>
      </c>
      <c r="C89" s="237"/>
      <c r="D89" s="237" t="s">
        <v>1173</v>
      </c>
      <c r="E89" s="308" t="s">
        <v>589</v>
      </c>
      <c r="F89" s="308">
        <v>3787.5</v>
      </c>
      <c r="G89" s="308">
        <v>3740</v>
      </c>
      <c r="H89" s="308">
        <v>3832.5</v>
      </c>
      <c r="I89" s="205" t="s">
        <v>1174</v>
      </c>
      <c r="J89" s="354" t="s">
        <v>1178</v>
      </c>
      <c r="K89" s="220">
        <f t="shared" si="112"/>
        <v>45</v>
      </c>
      <c r="L89" s="355">
        <f t="shared" ref="L89" si="117">(H89*N89)*0.03%</f>
        <v>287.4375</v>
      </c>
      <c r="M89" s="221">
        <f t="shared" ref="M89" si="118">(K89*N89)-L89</f>
        <v>10962.5625</v>
      </c>
      <c r="N89" s="220">
        <v>250</v>
      </c>
      <c r="O89" s="220" t="s">
        <v>580</v>
      </c>
      <c r="P89" s="222">
        <v>45377</v>
      </c>
      <c r="Q89" s="258"/>
      <c r="R89" s="137"/>
      <c r="S89" s="5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38"/>
      <c r="AH89" s="139"/>
      <c r="AI89" s="137"/>
      <c r="AJ89" s="137"/>
      <c r="AK89" s="138"/>
      <c r="AL89" s="138"/>
      <c r="AM89" s="138"/>
    </row>
    <row r="90" spans="1:39" ht="12.75" customHeight="1">
      <c r="A90" s="308">
        <v>40</v>
      </c>
      <c r="B90" s="309">
        <v>45377</v>
      </c>
      <c r="C90" s="237"/>
      <c r="D90" s="237" t="s">
        <v>1179</v>
      </c>
      <c r="E90" s="308" t="s">
        <v>589</v>
      </c>
      <c r="F90" s="308">
        <v>458</v>
      </c>
      <c r="G90" s="308">
        <v>448</v>
      </c>
      <c r="H90" s="308">
        <v>466</v>
      </c>
      <c r="I90" s="205" t="s">
        <v>1180</v>
      </c>
      <c r="J90" s="354" t="s">
        <v>1029</v>
      </c>
      <c r="K90" s="220">
        <f t="shared" si="112"/>
        <v>8</v>
      </c>
      <c r="L90" s="355">
        <f t="shared" ref="L90:L91" si="119">(H90*N90)*0.03%</f>
        <v>174.74999999999997</v>
      </c>
      <c r="M90" s="221">
        <f t="shared" ref="M90:M91" si="120">(K90*N90)-L90</f>
        <v>9825.25</v>
      </c>
      <c r="N90" s="220">
        <v>1250</v>
      </c>
      <c r="O90" s="220" t="s">
        <v>580</v>
      </c>
      <c r="P90" s="222">
        <v>45377</v>
      </c>
      <c r="Q90" s="258"/>
      <c r="R90" s="137"/>
      <c r="S90" s="5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38"/>
      <c r="AH90" s="139"/>
      <c r="AI90" s="137"/>
      <c r="AJ90" s="137"/>
      <c r="AK90" s="138"/>
      <c r="AL90" s="138"/>
      <c r="AM90" s="138"/>
    </row>
    <row r="91" spans="1:39" ht="12.75" customHeight="1">
      <c r="A91" s="282">
        <v>41</v>
      </c>
      <c r="B91" s="283">
        <v>45377</v>
      </c>
      <c r="C91" s="284"/>
      <c r="D91" s="284" t="s">
        <v>1181</v>
      </c>
      <c r="E91" s="282" t="s">
        <v>589</v>
      </c>
      <c r="F91" s="282">
        <v>2248</v>
      </c>
      <c r="G91" s="282">
        <v>2224</v>
      </c>
      <c r="H91" s="282">
        <v>2224</v>
      </c>
      <c r="I91" s="285" t="s">
        <v>1182</v>
      </c>
      <c r="J91" s="311" t="s">
        <v>1199</v>
      </c>
      <c r="K91" s="288">
        <f t="shared" ref="K91" si="121">H91-F91</f>
        <v>-24</v>
      </c>
      <c r="L91" s="293">
        <f t="shared" si="119"/>
        <v>318.25439999999998</v>
      </c>
      <c r="M91" s="287">
        <f t="shared" si="120"/>
        <v>-11766.2544</v>
      </c>
      <c r="N91" s="288">
        <v>477</v>
      </c>
      <c r="O91" s="289" t="s">
        <v>590</v>
      </c>
      <c r="P91" s="290">
        <v>45378</v>
      </c>
      <c r="Q91" s="258"/>
      <c r="R91" s="137"/>
      <c r="S91" s="5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38"/>
      <c r="AH91" s="139"/>
      <c r="AI91" s="137"/>
      <c r="AJ91" s="137"/>
      <c r="AK91" s="138"/>
      <c r="AL91" s="138"/>
      <c r="AM91" s="138"/>
    </row>
    <row r="92" spans="1:39" ht="12.75" customHeight="1">
      <c r="A92" s="308">
        <v>42</v>
      </c>
      <c r="B92" s="309">
        <v>45378</v>
      </c>
      <c r="C92" s="237"/>
      <c r="D92" s="237" t="s">
        <v>1186</v>
      </c>
      <c r="E92" s="308" t="s">
        <v>589</v>
      </c>
      <c r="F92" s="308">
        <v>3717.5</v>
      </c>
      <c r="G92" s="308">
        <v>3685</v>
      </c>
      <c r="H92" s="308">
        <v>3745</v>
      </c>
      <c r="I92" s="205" t="s">
        <v>1187</v>
      </c>
      <c r="J92" s="354" t="s">
        <v>1188</v>
      </c>
      <c r="K92" s="220">
        <f>H92-F92</f>
        <v>27.5</v>
      </c>
      <c r="L92" s="355">
        <f t="shared" ref="L92" si="122">(H92*N92)*0.03%</f>
        <v>337.04999999999995</v>
      </c>
      <c r="M92" s="221">
        <f t="shared" ref="M92" si="123">(K92*N92)-L92</f>
        <v>7912.95</v>
      </c>
      <c r="N92" s="220">
        <v>300</v>
      </c>
      <c r="O92" s="220" t="s">
        <v>580</v>
      </c>
      <c r="P92" s="222">
        <v>45378</v>
      </c>
      <c r="Q92" s="258"/>
      <c r="R92" s="137"/>
      <c r="S92" s="5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38"/>
      <c r="AH92" s="139"/>
      <c r="AI92" s="137"/>
      <c r="AJ92" s="137"/>
      <c r="AK92" s="138"/>
      <c r="AL92" s="138"/>
      <c r="AM92" s="138"/>
    </row>
    <row r="93" spans="1:39" ht="12.75" customHeight="1">
      <c r="A93" s="207">
        <v>43</v>
      </c>
      <c r="B93" s="264">
        <v>45378</v>
      </c>
      <c r="C93" s="259"/>
      <c r="D93" s="259" t="s">
        <v>1189</v>
      </c>
      <c r="E93" s="207" t="s">
        <v>589</v>
      </c>
      <c r="F93" s="207" t="s">
        <v>1190</v>
      </c>
      <c r="G93" s="207">
        <v>4815</v>
      </c>
      <c r="H93" s="207"/>
      <c r="I93" s="209" t="s">
        <v>1191</v>
      </c>
      <c r="J93" s="206" t="s">
        <v>578</v>
      </c>
      <c r="K93" s="96"/>
      <c r="L93" s="98"/>
      <c r="M93" s="261"/>
      <c r="N93" s="96"/>
      <c r="O93" s="97"/>
      <c r="P93" s="265"/>
      <c r="Q93" s="258"/>
      <c r="R93" s="137"/>
      <c r="S93" s="5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38"/>
      <c r="AH93" s="139"/>
      <c r="AI93" s="137"/>
      <c r="AJ93" s="137"/>
      <c r="AK93" s="138"/>
      <c r="AL93" s="138"/>
      <c r="AM93" s="138"/>
    </row>
    <row r="94" spans="1:39" ht="12.75" customHeight="1">
      <c r="A94" s="207">
        <v>44</v>
      </c>
      <c r="B94" s="264">
        <v>45378</v>
      </c>
      <c r="C94" s="259"/>
      <c r="D94" s="259" t="s">
        <v>1192</v>
      </c>
      <c r="E94" s="207" t="s">
        <v>589</v>
      </c>
      <c r="F94" s="207" t="s">
        <v>1193</v>
      </c>
      <c r="G94" s="207">
        <v>257</v>
      </c>
      <c r="H94" s="207"/>
      <c r="I94" s="209" t="s">
        <v>1194</v>
      </c>
      <c r="J94" s="206" t="s">
        <v>578</v>
      </c>
      <c r="K94" s="96"/>
      <c r="L94" s="98"/>
      <c r="M94" s="261"/>
      <c r="N94" s="96"/>
      <c r="O94" s="97"/>
      <c r="P94" s="265"/>
      <c r="Q94" s="258"/>
      <c r="R94" s="137"/>
      <c r="S94" s="5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38"/>
      <c r="AH94" s="139"/>
      <c r="AI94" s="137"/>
      <c r="AJ94" s="137"/>
      <c r="AK94" s="138"/>
      <c r="AL94" s="138"/>
      <c r="AM94" s="138"/>
    </row>
    <row r="95" spans="1:39" ht="12.75" customHeight="1">
      <c r="A95" s="207">
        <v>45</v>
      </c>
      <c r="B95" s="264">
        <v>45378</v>
      </c>
      <c r="C95" s="259"/>
      <c r="D95" s="259" t="s">
        <v>1195</v>
      </c>
      <c r="E95" s="207" t="s">
        <v>860</v>
      </c>
      <c r="F95" s="207" t="s">
        <v>1196</v>
      </c>
      <c r="G95" s="207">
        <v>2700</v>
      </c>
      <c r="H95" s="207"/>
      <c r="I95" s="209" t="s">
        <v>1197</v>
      </c>
      <c r="J95" s="206" t="s">
        <v>578</v>
      </c>
      <c r="K95" s="96"/>
      <c r="L95" s="98"/>
      <c r="M95" s="261"/>
      <c r="N95" s="96"/>
      <c r="O95" s="97"/>
      <c r="P95" s="265"/>
      <c r="Q95" s="258"/>
      <c r="R95" s="137"/>
      <c r="S95" s="5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38"/>
      <c r="AH95" s="139"/>
      <c r="AI95" s="137"/>
      <c r="AJ95" s="137"/>
      <c r="AK95" s="138"/>
      <c r="AL95" s="138"/>
      <c r="AM95" s="138"/>
    </row>
    <row r="96" spans="1:39" ht="12.75" customHeight="1">
      <c r="A96" s="207"/>
      <c r="B96" s="264"/>
      <c r="C96" s="259"/>
      <c r="D96" s="259"/>
      <c r="E96" s="207"/>
      <c r="F96" s="207"/>
      <c r="G96" s="207"/>
      <c r="H96" s="207"/>
      <c r="I96" s="209"/>
      <c r="J96" s="206"/>
      <c r="K96" s="96"/>
      <c r="L96" s="98"/>
      <c r="M96" s="261"/>
      <c r="N96" s="96"/>
      <c r="O96" s="97"/>
      <c r="P96" s="265"/>
      <c r="Q96" s="258"/>
      <c r="R96" s="137"/>
      <c r="S96" s="5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38"/>
      <c r="AH96" s="139"/>
      <c r="AI96" s="137"/>
      <c r="AJ96" s="137"/>
      <c r="AK96" s="138"/>
      <c r="AL96" s="138"/>
      <c r="AM96" s="138"/>
    </row>
    <row r="98" spans="1:39" ht="12.75" customHeight="1">
      <c r="A98" s="138"/>
      <c r="B98" s="140"/>
      <c r="C98" s="137"/>
      <c r="D98" s="137"/>
      <c r="E98" s="138"/>
      <c r="F98" s="138"/>
      <c r="G98" s="138"/>
      <c r="H98" s="141"/>
      <c r="I98" s="141"/>
      <c r="J98" s="141"/>
      <c r="K98" s="137"/>
      <c r="L98" s="138"/>
      <c r="M98" s="138"/>
      <c r="N98" s="138"/>
      <c r="O98" s="141"/>
      <c r="P98" s="141"/>
      <c r="Q98" s="141"/>
      <c r="R98" s="137"/>
      <c r="S98" s="5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38"/>
      <c r="AH98" s="139"/>
      <c r="AI98" s="137"/>
      <c r="AJ98" s="137"/>
      <c r="AK98" s="138"/>
      <c r="AL98" s="138"/>
      <c r="AM98" s="138"/>
    </row>
    <row r="99" spans="1:39">
      <c r="A99" s="142" t="s">
        <v>595</v>
      </c>
      <c r="B99" s="142"/>
      <c r="C99" s="142"/>
      <c r="D99" s="142"/>
      <c r="E99" s="143"/>
      <c r="F99" s="105"/>
      <c r="G99" s="105"/>
      <c r="H99" s="105"/>
      <c r="I99" s="105"/>
      <c r="J99" s="1"/>
      <c r="K99" s="6"/>
      <c r="L99" s="6"/>
      <c r="M99" s="6"/>
      <c r="N99" s="1"/>
      <c r="O99" s="1"/>
      <c r="P99" s="37"/>
      <c r="Q99" s="37"/>
      <c r="R99" s="37"/>
      <c r="S99" s="6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37"/>
      <c r="AH99" s="37"/>
      <c r="AI99" s="37"/>
      <c r="AJ99" s="37"/>
      <c r="AK99" s="37"/>
      <c r="AL99" s="37"/>
      <c r="AM99" s="37"/>
    </row>
    <row r="100" spans="1:39" ht="38.25">
      <c r="A100" s="93" t="s">
        <v>16</v>
      </c>
      <c r="B100" s="93" t="s">
        <v>553</v>
      </c>
      <c r="C100" s="93"/>
      <c r="D100" s="94" t="s">
        <v>564</v>
      </c>
      <c r="E100" s="93" t="s">
        <v>565</v>
      </c>
      <c r="F100" s="93" t="s">
        <v>566</v>
      </c>
      <c r="G100" s="93" t="s">
        <v>587</v>
      </c>
      <c r="H100" s="93" t="s">
        <v>568</v>
      </c>
      <c r="I100" s="93" t="s">
        <v>569</v>
      </c>
      <c r="J100" s="92" t="s">
        <v>570</v>
      </c>
      <c r="K100" s="92" t="s">
        <v>596</v>
      </c>
      <c r="L100" s="95" t="s">
        <v>572</v>
      </c>
      <c r="M100" s="136" t="s">
        <v>593</v>
      </c>
      <c r="N100" s="93" t="s">
        <v>594</v>
      </c>
      <c r="O100" s="93" t="s">
        <v>574</v>
      </c>
      <c r="P100" s="94" t="s">
        <v>575</v>
      </c>
      <c r="Q100" s="262"/>
      <c r="R100" s="37"/>
      <c r="S100" s="6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37"/>
      <c r="AH100" s="37"/>
      <c r="AI100" s="37"/>
      <c r="AJ100" s="37"/>
      <c r="AK100" s="37"/>
      <c r="AL100" s="37"/>
      <c r="AM100" s="37"/>
    </row>
    <row r="101" spans="1:39" s="305" customFormat="1" ht="12.75" customHeight="1">
      <c r="A101" s="282">
        <v>1</v>
      </c>
      <c r="B101" s="283">
        <v>45352</v>
      </c>
      <c r="C101" s="284"/>
      <c r="D101" s="284" t="s">
        <v>908</v>
      </c>
      <c r="E101" s="282" t="s">
        <v>589</v>
      </c>
      <c r="F101" s="282">
        <v>97</v>
      </c>
      <c r="G101" s="282">
        <v>60</v>
      </c>
      <c r="H101" s="282">
        <v>64</v>
      </c>
      <c r="I101" s="285" t="s">
        <v>877</v>
      </c>
      <c r="J101" s="286" t="s">
        <v>912</v>
      </c>
      <c r="K101" s="291">
        <f>H101-F101</f>
        <v>-33</v>
      </c>
      <c r="L101" s="312">
        <v>50</v>
      </c>
      <c r="M101" s="313">
        <f t="shared" ref="M101" si="124">(K101*N101)-L101</f>
        <v>-1700</v>
      </c>
      <c r="N101" s="291">
        <v>50</v>
      </c>
      <c r="O101" s="286" t="s">
        <v>590</v>
      </c>
      <c r="P101" s="283">
        <v>45352</v>
      </c>
      <c r="Q101" s="299"/>
      <c r="R101" s="300"/>
      <c r="S101" s="301" t="s">
        <v>579</v>
      </c>
      <c r="T101" s="302"/>
      <c r="U101" s="302"/>
      <c r="V101" s="302"/>
      <c r="W101" s="302"/>
      <c r="X101" s="302"/>
      <c r="Y101" s="302"/>
      <c r="Z101" s="302"/>
      <c r="AA101" s="302"/>
      <c r="AB101" s="302"/>
      <c r="AC101" s="302"/>
      <c r="AD101" s="302"/>
      <c r="AE101" s="302"/>
      <c r="AF101" s="302"/>
      <c r="AG101" s="303"/>
      <c r="AH101" s="304"/>
      <c r="AI101" s="300"/>
      <c r="AJ101" s="300"/>
      <c r="AK101" s="303"/>
      <c r="AL101" s="303"/>
      <c r="AM101" s="303"/>
    </row>
    <row r="102" spans="1:39" s="305" customFormat="1" ht="12.75" customHeight="1">
      <c r="A102" s="393">
        <v>2</v>
      </c>
      <c r="B102" s="389">
        <v>45355</v>
      </c>
      <c r="C102" s="314"/>
      <c r="D102" s="314" t="s">
        <v>933</v>
      </c>
      <c r="E102" s="315" t="s">
        <v>860</v>
      </c>
      <c r="F102" s="315">
        <v>30</v>
      </c>
      <c r="G102" s="315"/>
      <c r="H102" s="315">
        <v>10</v>
      </c>
      <c r="I102" s="316"/>
      <c r="J102" s="387" t="s">
        <v>936</v>
      </c>
      <c r="K102" s="317">
        <f>F102-H102</f>
        <v>20</v>
      </c>
      <c r="L102" s="318">
        <v>50</v>
      </c>
      <c r="M102" s="391">
        <v>100</v>
      </c>
      <c r="N102" s="317">
        <v>40</v>
      </c>
      <c r="O102" s="387" t="s">
        <v>597</v>
      </c>
      <c r="P102" s="389">
        <v>45356</v>
      </c>
      <c r="Q102" s="299"/>
      <c r="R102" s="300"/>
      <c r="S102" s="301" t="s">
        <v>874</v>
      </c>
      <c r="T102" s="302"/>
      <c r="U102" s="302"/>
      <c r="V102" s="302"/>
      <c r="W102" s="302"/>
      <c r="X102" s="302"/>
      <c r="Y102" s="302"/>
      <c r="Z102" s="302"/>
      <c r="AA102" s="302"/>
      <c r="AB102" s="302"/>
      <c r="AC102" s="302"/>
      <c r="AD102" s="302"/>
      <c r="AE102" s="302"/>
      <c r="AF102" s="302"/>
      <c r="AG102" s="303"/>
      <c r="AH102" s="304"/>
      <c r="AI102" s="300"/>
      <c r="AJ102" s="300"/>
      <c r="AK102" s="303"/>
      <c r="AL102" s="303"/>
      <c r="AM102" s="303"/>
    </row>
    <row r="103" spans="1:39" s="305" customFormat="1" ht="12.75" customHeight="1">
      <c r="A103" s="394"/>
      <c r="B103" s="390"/>
      <c r="C103" s="314"/>
      <c r="D103" s="314" t="s">
        <v>934</v>
      </c>
      <c r="E103" s="315" t="s">
        <v>860</v>
      </c>
      <c r="F103" s="315">
        <v>37</v>
      </c>
      <c r="G103" s="315"/>
      <c r="H103" s="315">
        <v>52</v>
      </c>
      <c r="I103" s="316"/>
      <c r="J103" s="388"/>
      <c r="K103" s="317">
        <f>F103-H103</f>
        <v>-15</v>
      </c>
      <c r="L103" s="318">
        <v>50</v>
      </c>
      <c r="M103" s="392"/>
      <c r="N103" s="317">
        <v>40</v>
      </c>
      <c r="O103" s="388"/>
      <c r="P103" s="390"/>
      <c r="Q103" s="299"/>
      <c r="R103" s="300"/>
      <c r="S103" s="301"/>
      <c r="T103" s="302"/>
      <c r="U103" s="302"/>
      <c r="V103" s="302"/>
      <c r="W103" s="302"/>
      <c r="X103" s="302"/>
      <c r="Y103" s="302"/>
      <c r="Z103" s="302"/>
      <c r="AA103" s="302"/>
      <c r="AB103" s="302"/>
      <c r="AC103" s="302"/>
      <c r="AD103" s="302"/>
      <c r="AE103" s="302"/>
      <c r="AF103" s="302"/>
      <c r="AG103" s="303"/>
      <c r="AH103" s="304"/>
      <c r="AI103" s="300"/>
      <c r="AJ103" s="300"/>
      <c r="AK103" s="303"/>
      <c r="AL103" s="303"/>
      <c r="AM103" s="303"/>
    </row>
    <row r="104" spans="1:39" s="305" customFormat="1" ht="12.75" customHeight="1">
      <c r="A104" s="308">
        <v>3</v>
      </c>
      <c r="B104" s="309">
        <v>45356</v>
      </c>
      <c r="C104" s="237"/>
      <c r="D104" s="237" t="s">
        <v>939</v>
      </c>
      <c r="E104" s="308" t="s">
        <v>589</v>
      </c>
      <c r="F104" s="308">
        <v>240</v>
      </c>
      <c r="G104" s="308">
        <v>90</v>
      </c>
      <c r="H104" s="308">
        <v>300</v>
      </c>
      <c r="I104" s="308" t="s">
        <v>940</v>
      </c>
      <c r="J104" s="323" t="s">
        <v>794</v>
      </c>
      <c r="K104" s="278">
        <f>H104-F104</f>
        <v>60</v>
      </c>
      <c r="L104" s="324">
        <v>50</v>
      </c>
      <c r="M104" s="325">
        <f t="shared" ref="M104" si="125">(K104*N104)-L104</f>
        <v>850</v>
      </c>
      <c r="N104" s="278">
        <v>15</v>
      </c>
      <c r="O104" s="323" t="s">
        <v>580</v>
      </c>
      <c r="P104" s="309">
        <v>45356</v>
      </c>
      <c r="Q104" s="299"/>
      <c r="R104" s="300"/>
      <c r="S104" s="301" t="s">
        <v>579</v>
      </c>
      <c r="T104" s="302"/>
      <c r="U104" s="302"/>
      <c r="V104" s="302"/>
      <c r="W104" s="302"/>
      <c r="X104" s="302"/>
      <c r="Y104" s="302"/>
      <c r="Z104" s="302"/>
      <c r="AA104" s="302"/>
      <c r="AB104" s="302"/>
      <c r="AC104" s="302"/>
      <c r="AD104" s="302"/>
      <c r="AE104" s="302"/>
      <c r="AF104" s="302"/>
      <c r="AG104" s="303"/>
      <c r="AH104" s="304"/>
      <c r="AI104" s="300"/>
      <c r="AJ104" s="300"/>
      <c r="AK104" s="303"/>
      <c r="AL104" s="303"/>
      <c r="AM104" s="303"/>
    </row>
    <row r="105" spans="1:39" s="305" customFormat="1" ht="12.75" customHeight="1">
      <c r="A105" s="308">
        <v>4</v>
      </c>
      <c r="B105" s="309">
        <v>45356</v>
      </c>
      <c r="C105" s="237"/>
      <c r="D105" s="237" t="s">
        <v>941</v>
      </c>
      <c r="E105" s="308" t="s">
        <v>589</v>
      </c>
      <c r="F105" s="308">
        <v>30</v>
      </c>
      <c r="G105" s="308">
        <v>5</v>
      </c>
      <c r="H105" s="308">
        <v>45</v>
      </c>
      <c r="I105" s="308" t="s">
        <v>942</v>
      </c>
      <c r="J105" s="323" t="s">
        <v>946</v>
      </c>
      <c r="K105" s="278">
        <f>H105-F105</f>
        <v>15</v>
      </c>
      <c r="L105" s="324">
        <v>50</v>
      </c>
      <c r="M105" s="325">
        <f t="shared" ref="M105" si="126">(K105*N105)-L105</f>
        <v>550</v>
      </c>
      <c r="N105" s="278">
        <v>40</v>
      </c>
      <c r="O105" s="323" t="s">
        <v>580</v>
      </c>
      <c r="P105" s="309">
        <v>45356</v>
      </c>
      <c r="Q105" s="299"/>
      <c r="R105" s="300"/>
      <c r="S105" s="301" t="s">
        <v>874</v>
      </c>
      <c r="T105" s="302"/>
      <c r="U105" s="302"/>
      <c r="V105" s="302"/>
      <c r="W105" s="302"/>
      <c r="X105" s="302"/>
      <c r="Y105" s="302"/>
      <c r="Z105" s="302"/>
      <c r="AA105" s="302"/>
      <c r="AB105" s="302"/>
      <c r="AC105" s="302"/>
      <c r="AD105" s="302"/>
      <c r="AE105" s="302"/>
      <c r="AF105" s="302"/>
      <c r="AG105" s="303"/>
      <c r="AH105" s="304"/>
      <c r="AI105" s="300"/>
      <c r="AJ105" s="300"/>
      <c r="AK105" s="303"/>
      <c r="AL105" s="303"/>
      <c r="AM105" s="303"/>
    </row>
    <row r="106" spans="1:39" s="305" customFormat="1" ht="12.75" customHeight="1">
      <c r="A106" s="282">
        <v>5</v>
      </c>
      <c r="B106" s="283">
        <v>45356</v>
      </c>
      <c r="C106" s="284"/>
      <c r="D106" s="284" t="s">
        <v>943</v>
      </c>
      <c r="E106" s="282" t="s">
        <v>860</v>
      </c>
      <c r="F106" s="282">
        <v>250</v>
      </c>
      <c r="G106" s="282">
        <v>305</v>
      </c>
      <c r="H106" s="282">
        <v>297.5</v>
      </c>
      <c r="I106" s="282" t="s">
        <v>944</v>
      </c>
      <c r="J106" s="286" t="s">
        <v>945</v>
      </c>
      <c r="K106" s="291">
        <f>F106-H106</f>
        <v>-47.5</v>
      </c>
      <c r="L106" s="312">
        <v>50</v>
      </c>
      <c r="M106" s="313">
        <f t="shared" ref="M106" si="127">(K106*N106)-L106</f>
        <v>-2425</v>
      </c>
      <c r="N106" s="291">
        <v>50</v>
      </c>
      <c r="O106" s="286" t="s">
        <v>590</v>
      </c>
      <c r="P106" s="283">
        <v>45356</v>
      </c>
      <c r="Q106" s="299"/>
      <c r="R106" s="300"/>
      <c r="S106" s="301" t="s">
        <v>579</v>
      </c>
      <c r="T106" s="302"/>
      <c r="U106" s="302"/>
      <c r="V106" s="302"/>
      <c r="W106" s="302"/>
      <c r="X106" s="302"/>
      <c r="Y106" s="302"/>
      <c r="Z106" s="302"/>
      <c r="AA106" s="302"/>
      <c r="AB106" s="302"/>
      <c r="AC106" s="302"/>
      <c r="AD106" s="302"/>
      <c r="AE106" s="302"/>
      <c r="AF106" s="302"/>
      <c r="AG106" s="303"/>
      <c r="AH106" s="304"/>
      <c r="AI106" s="300"/>
      <c r="AJ106" s="300"/>
      <c r="AK106" s="303"/>
      <c r="AL106" s="303"/>
      <c r="AM106" s="303"/>
    </row>
    <row r="107" spans="1:39" s="305" customFormat="1" ht="12.75" customHeight="1">
      <c r="A107" s="385">
        <v>6</v>
      </c>
      <c r="B107" s="381">
        <v>45358</v>
      </c>
      <c r="C107" s="237"/>
      <c r="D107" s="237" t="s">
        <v>962</v>
      </c>
      <c r="E107" s="308" t="s">
        <v>589</v>
      </c>
      <c r="F107" s="308">
        <v>37.5</v>
      </c>
      <c r="G107" s="308"/>
      <c r="H107" s="308">
        <v>42.5</v>
      </c>
      <c r="I107" s="205"/>
      <c r="J107" s="379" t="s">
        <v>997</v>
      </c>
      <c r="K107" s="278">
        <f>H107-F107</f>
        <v>5</v>
      </c>
      <c r="L107" s="324">
        <v>50</v>
      </c>
      <c r="M107" s="383">
        <v>1500</v>
      </c>
      <c r="N107" s="278">
        <v>400</v>
      </c>
      <c r="O107" s="379" t="s">
        <v>580</v>
      </c>
      <c r="P107" s="381">
        <v>45363</v>
      </c>
      <c r="Q107" s="299"/>
      <c r="R107" s="300"/>
      <c r="S107" s="301" t="s">
        <v>579</v>
      </c>
      <c r="T107" s="302"/>
      <c r="U107" s="302"/>
      <c r="V107" s="302"/>
      <c r="W107" s="302"/>
      <c r="X107" s="302"/>
      <c r="Y107" s="302"/>
      <c r="Z107" s="302"/>
      <c r="AA107" s="302"/>
      <c r="AB107" s="302"/>
      <c r="AC107" s="302"/>
      <c r="AD107" s="302"/>
      <c r="AE107" s="302"/>
      <c r="AF107" s="302"/>
      <c r="AG107" s="303"/>
      <c r="AH107" s="304"/>
      <c r="AI107" s="300"/>
      <c r="AJ107" s="300"/>
      <c r="AK107" s="303"/>
      <c r="AL107" s="303"/>
      <c r="AM107" s="303"/>
    </row>
    <row r="108" spans="1:39" s="305" customFormat="1" ht="12.75" customHeight="1">
      <c r="A108" s="386"/>
      <c r="B108" s="382"/>
      <c r="C108" s="237"/>
      <c r="D108" s="237" t="s">
        <v>963</v>
      </c>
      <c r="E108" s="308" t="s">
        <v>860</v>
      </c>
      <c r="F108" s="308">
        <v>21.5</v>
      </c>
      <c r="G108" s="308"/>
      <c r="H108" s="308">
        <v>22.5</v>
      </c>
      <c r="I108" s="205"/>
      <c r="J108" s="380"/>
      <c r="K108" s="278">
        <f>F108-H108</f>
        <v>-1</v>
      </c>
      <c r="L108" s="324">
        <v>50</v>
      </c>
      <c r="M108" s="384"/>
      <c r="N108" s="278">
        <v>400</v>
      </c>
      <c r="O108" s="380"/>
      <c r="P108" s="382"/>
      <c r="Q108" s="299"/>
      <c r="R108" s="300"/>
      <c r="S108" s="301"/>
      <c r="T108" s="302"/>
      <c r="U108" s="302"/>
      <c r="V108" s="302"/>
      <c r="W108" s="302"/>
      <c r="X108" s="302"/>
      <c r="Y108" s="302"/>
      <c r="Z108" s="302"/>
      <c r="AA108" s="302"/>
      <c r="AB108" s="302"/>
      <c r="AC108" s="302"/>
      <c r="AD108" s="302"/>
      <c r="AE108" s="302"/>
      <c r="AF108" s="302"/>
      <c r="AG108" s="303"/>
      <c r="AH108" s="304"/>
      <c r="AI108" s="300"/>
      <c r="AJ108" s="300"/>
      <c r="AK108" s="303"/>
      <c r="AL108" s="303"/>
      <c r="AM108" s="303"/>
    </row>
    <row r="109" spans="1:39" s="305" customFormat="1" ht="12.75" customHeight="1">
      <c r="A109" s="308">
        <v>7</v>
      </c>
      <c r="B109" s="309">
        <v>45358</v>
      </c>
      <c r="C109" s="237"/>
      <c r="D109" s="237" t="s">
        <v>969</v>
      </c>
      <c r="E109" s="308" t="s">
        <v>589</v>
      </c>
      <c r="F109" s="308">
        <v>16</v>
      </c>
      <c r="G109" s="308">
        <v>0</v>
      </c>
      <c r="H109" s="308">
        <v>41</v>
      </c>
      <c r="I109" s="205" t="s">
        <v>970</v>
      </c>
      <c r="J109" s="323" t="s">
        <v>747</v>
      </c>
      <c r="K109" s="278">
        <f>H109-F109</f>
        <v>25</v>
      </c>
      <c r="L109" s="324">
        <v>50</v>
      </c>
      <c r="M109" s="325">
        <f t="shared" ref="M109:M110" si="128">(K109*N109)-L109</f>
        <v>1200</v>
      </c>
      <c r="N109" s="278">
        <v>50</v>
      </c>
      <c r="O109" s="323" t="s">
        <v>580</v>
      </c>
      <c r="P109" s="309">
        <v>45358</v>
      </c>
      <c r="Q109" s="299"/>
      <c r="R109" s="300"/>
      <c r="S109" s="301" t="s">
        <v>579</v>
      </c>
      <c r="T109" s="302"/>
      <c r="U109" s="302"/>
      <c r="V109" s="302"/>
      <c r="W109" s="302"/>
      <c r="X109" s="302"/>
      <c r="Y109" s="302"/>
      <c r="Z109" s="302"/>
      <c r="AA109" s="302"/>
      <c r="AB109" s="302"/>
      <c r="AC109" s="302"/>
      <c r="AD109" s="302"/>
      <c r="AE109" s="302"/>
      <c r="AF109" s="302"/>
      <c r="AG109" s="303"/>
      <c r="AH109" s="304"/>
      <c r="AI109" s="300"/>
      <c r="AJ109" s="300"/>
      <c r="AK109" s="303"/>
      <c r="AL109" s="303"/>
      <c r="AM109" s="303"/>
    </row>
    <row r="110" spans="1:39" ht="12.75" customHeight="1">
      <c r="A110" s="282">
        <v>8</v>
      </c>
      <c r="B110" s="283">
        <v>45362</v>
      </c>
      <c r="C110" s="284"/>
      <c r="D110" s="284" t="s">
        <v>977</v>
      </c>
      <c r="E110" s="282" t="s">
        <v>589</v>
      </c>
      <c r="F110" s="282">
        <v>295</v>
      </c>
      <c r="G110" s="282">
        <v>190</v>
      </c>
      <c r="H110" s="282">
        <v>190</v>
      </c>
      <c r="I110" s="285" t="s">
        <v>978</v>
      </c>
      <c r="J110" s="286" t="s">
        <v>979</v>
      </c>
      <c r="K110" s="291">
        <f>H110-F110</f>
        <v>-105</v>
      </c>
      <c r="L110" s="312">
        <v>50</v>
      </c>
      <c r="M110" s="313">
        <f t="shared" si="128"/>
        <v>-1625</v>
      </c>
      <c r="N110" s="291">
        <v>15</v>
      </c>
      <c r="O110" s="286" t="s">
        <v>590</v>
      </c>
      <c r="P110" s="283">
        <v>45362</v>
      </c>
      <c r="Q110" s="258"/>
      <c r="R110" s="137"/>
      <c r="S110" s="54" t="s">
        <v>579</v>
      </c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38"/>
      <c r="AH110" s="139"/>
      <c r="AI110" s="137"/>
      <c r="AJ110" s="137"/>
      <c r="AK110" s="138"/>
      <c r="AL110" s="138"/>
      <c r="AM110" s="138"/>
    </row>
    <row r="111" spans="1:39" ht="12.75" customHeight="1">
      <c r="A111" s="385">
        <v>9</v>
      </c>
      <c r="B111" s="381">
        <v>45362</v>
      </c>
      <c r="C111" s="237"/>
      <c r="D111" s="237" t="s">
        <v>983</v>
      </c>
      <c r="E111" s="308" t="s">
        <v>860</v>
      </c>
      <c r="F111" s="308">
        <v>35</v>
      </c>
      <c r="G111" s="308"/>
      <c r="H111" s="308">
        <v>33.5</v>
      </c>
      <c r="I111" s="205"/>
      <c r="J111" s="379" t="s">
        <v>985</v>
      </c>
      <c r="K111" s="278">
        <f>F111-H111</f>
        <v>1.5</v>
      </c>
      <c r="L111" s="324">
        <v>50</v>
      </c>
      <c r="M111" s="383">
        <v>400</v>
      </c>
      <c r="N111" s="278">
        <v>40</v>
      </c>
      <c r="O111" s="379" t="s">
        <v>580</v>
      </c>
      <c r="P111" s="381">
        <v>45363</v>
      </c>
      <c r="Q111" s="258"/>
      <c r="R111" s="137"/>
      <c r="S111" s="54" t="s">
        <v>874</v>
      </c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38"/>
      <c r="AH111" s="139"/>
      <c r="AI111" s="137"/>
      <c r="AJ111" s="137"/>
      <c r="AK111" s="138"/>
      <c r="AL111" s="138"/>
      <c r="AM111" s="138"/>
    </row>
    <row r="112" spans="1:39" ht="12.75" customHeight="1">
      <c r="A112" s="386"/>
      <c r="B112" s="382"/>
      <c r="C112" s="237"/>
      <c r="D112" s="237" t="s">
        <v>984</v>
      </c>
      <c r="E112" s="308" t="s">
        <v>860</v>
      </c>
      <c r="F112" s="308">
        <v>21</v>
      </c>
      <c r="G112" s="308"/>
      <c r="H112" s="308">
        <v>10</v>
      </c>
      <c r="I112" s="205"/>
      <c r="J112" s="380"/>
      <c r="K112" s="278">
        <f>F112-H112</f>
        <v>11</v>
      </c>
      <c r="L112" s="324">
        <v>50</v>
      </c>
      <c r="M112" s="384"/>
      <c r="N112" s="278">
        <v>40</v>
      </c>
      <c r="O112" s="380"/>
      <c r="P112" s="382"/>
      <c r="Q112" s="258"/>
      <c r="R112" s="137"/>
      <c r="S112" s="5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38"/>
      <c r="AH112" s="139"/>
      <c r="AI112" s="137"/>
      <c r="AJ112" s="137"/>
      <c r="AK112" s="138"/>
      <c r="AL112" s="138"/>
      <c r="AM112" s="138"/>
    </row>
    <row r="113" spans="1:39" ht="12.75" customHeight="1">
      <c r="A113" s="308">
        <v>10</v>
      </c>
      <c r="B113" s="309">
        <v>45363</v>
      </c>
      <c r="C113" s="237"/>
      <c r="D113" s="237" t="s">
        <v>986</v>
      </c>
      <c r="E113" s="308" t="s">
        <v>589</v>
      </c>
      <c r="F113" s="308">
        <v>19</v>
      </c>
      <c r="G113" s="308">
        <v>0</v>
      </c>
      <c r="H113" s="308">
        <v>45</v>
      </c>
      <c r="I113" s="205" t="s">
        <v>987</v>
      </c>
      <c r="J113" s="323" t="s">
        <v>927</v>
      </c>
      <c r="K113" s="278">
        <f>H113-F113</f>
        <v>26</v>
      </c>
      <c r="L113" s="324">
        <v>50</v>
      </c>
      <c r="M113" s="325">
        <f t="shared" ref="M113:M115" si="129">(K113*N113)-L113</f>
        <v>990</v>
      </c>
      <c r="N113" s="278">
        <v>40</v>
      </c>
      <c r="O113" s="323" t="s">
        <v>580</v>
      </c>
      <c r="P113" s="309">
        <v>45363</v>
      </c>
      <c r="Q113" s="258"/>
      <c r="R113" s="137"/>
      <c r="S113" s="54" t="s">
        <v>874</v>
      </c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38"/>
      <c r="AH113" s="139"/>
      <c r="AI113" s="137"/>
      <c r="AJ113" s="137"/>
      <c r="AK113" s="138"/>
      <c r="AL113" s="138"/>
      <c r="AM113" s="138"/>
    </row>
    <row r="114" spans="1:39" ht="12.75" customHeight="1">
      <c r="A114" s="308">
        <v>11</v>
      </c>
      <c r="B114" s="309">
        <v>45363</v>
      </c>
      <c r="C114" s="237"/>
      <c r="D114" s="237" t="s">
        <v>990</v>
      </c>
      <c r="E114" s="308" t="s">
        <v>860</v>
      </c>
      <c r="F114" s="308">
        <v>72</v>
      </c>
      <c r="G114" s="308">
        <v>110</v>
      </c>
      <c r="H114" s="308">
        <v>52</v>
      </c>
      <c r="I114" s="333" t="s">
        <v>991</v>
      </c>
      <c r="J114" s="323" t="s">
        <v>995</v>
      </c>
      <c r="K114" s="278">
        <f>F114-H114</f>
        <v>20</v>
      </c>
      <c r="L114" s="324">
        <v>50</v>
      </c>
      <c r="M114" s="325">
        <f t="shared" si="129"/>
        <v>950</v>
      </c>
      <c r="N114" s="278">
        <v>50</v>
      </c>
      <c r="O114" s="323" t="s">
        <v>580</v>
      </c>
      <c r="P114" s="309">
        <v>45363</v>
      </c>
      <c r="Q114" s="258"/>
      <c r="R114" s="137"/>
      <c r="S114" s="54" t="s">
        <v>579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38"/>
      <c r="AH114" s="139"/>
      <c r="AI114" s="137"/>
      <c r="AJ114" s="137"/>
      <c r="AK114" s="138"/>
      <c r="AL114" s="138"/>
      <c r="AM114" s="138"/>
    </row>
    <row r="115" spans="1:39" ht="12.75" customHeight="1">
      <c r="A115" s="282">
        <v>12</v>
      </c>
      <c r="B115" s="283">
        <v>45363</v>
      </c>
      <c r="C115" s="284"/>
      <c r="D115" s="284" t="s">
        <v>992</v>
      </c>
      <c r="E115" s="282" t="s">
        <v>860</v>
      </c>
      <c r="F115" s="282">
        <v>80</v>
      </c>
      <c r="G115" s="282">
        <v>140</v>
      </c>
      <c r="H115" s="282">
        <v>115</v>
      </c>
      <c r="I115" s="285">
        <v>1</v>
      </c>
      <c r="J115" s="286" t="s">
        <v>996</v>
      </c>
      <c r="K115" s="291">
        <f>F115-H115</f>
        <v>-35</v>
      </c>
      <c r="L115" s="312">
        <v>50</v>
      </c>
      <c r="M115" s="313">
        <f t="shared" si="129"/>
        <v>-575</v>
      </c>
      <c r="N115" s="291">
        <v>15</v>
      </c>
      <c r="O115" s="286" t="s">
        <v>590</v>
      </c>
      <c r="P115" s="283">
        <v>45363</v>
      </c>
      <c r="Q115" s="258"/>
      <c r="R115" s="137"/>
      <c r="S115" s="54" t="s">
        <v>579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38"/>
      <c r="AH115" s="139"/>
      <c r="AI115" s="137"/>
      <c r="AJ115" s="137"/>
      <c r="AK115" s="138"/>
      <c r="AL115" s="138"/>
      <c r="AM115" s="138"/>
    </row>
    <row r="116" spans="1:39" ht="12.75" customHeight="1">
      <c r="A116" s="282">
        <v>13</v>
      </c>
      <c r="B116" s="283">
        <v>45364</v>
      </c>
      <c r="C116" s="284"/>
      <c r="D116" s="284" t="s">
        <v>999</v>
      </c>
      <c r="E116" s="282" t="s">
        <v>589</v>
      </c>
      <c r="F116" s="282">
        <v>129</v>
      </c>
      <c r="G116" s="282">
        <v>99</v>
      </c>
      <c r="H116" s="282">
        <v>99</v>
      </c>
      <c r="I116" s="285" t="s">
        <v>1000</v>
      </c>
      <c r="J116" s="286" t="s">
        <v>1001</v>
      </c>
      <c r="K116" s="291">
        <f t="shared" ref="K116:K123" si="130">H116-F116</f>
        <v>-30</v>
      </c>
      <c r="L116" s="312">
        <v>50</v>
      </c>
      <c r="M116" s="313">
        <f t="shared" ref="M116" si="131">(K116*N116)-L116</f>
        <v>-1250</v>
      </c>
      <c r="N116" s="291">
        <v>40</v>
      </c>
      <c r="O116" s="286" t="s">
        <v>590</v>
      </c>
      <c r="P116" s="283">
        <v>45364</v>
      </c>
      <c r="Q116" s="258"/>
      <c r="R116" s="137"/>
      <c r="S116" s="54" t="s">
        <v>874</v>
      </c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38"/>
      <c r="AH116" s="139"/>
      <c r="AI116" s="137"/>
      <c r="AJ116" s="137"/>
      <c r="AK116" s="138"/>
      <c r="AL116" s="138"/>
      <c r="AM116" s="138"/>
    </row>
    <row r="117" spans="1:39" ht="12.75" customHeight="1">
      <c r="A117" s="385">
        <v>14</v>
      </c>
      <c r="B117" s="381">
        <v>45364</v>
      </c>
      <c r="C117" s="237"/>
      <c r="D117" s="237" t="s">
        <v>1008</v>
      </c>
      <c r="E117" s="308" t="s">
        <v>589</v>
      </c>
      <c r="F117" s="308">
        <v>52</v>
      </c>
      <c r="G117" s="308"/>
      <c r="H117" s="308">
        <v>0</v>
      </c>
      <c r="I117" s="205"/>
      <c r="J117" s="379" t="s">
        <v>809</v>
      </c>
      <c r="K117" s="278">
        <f t="shared" si="130"/>
        <v>-52</v>
      </c>
      <c r="L117" s="324">
        <v>25</v>
      </c>
      <c r="M117" s="383">
        <v>660</v>
      </c>
      <c r="N117" s="278">
        <v>15</v>
      </c>
      <c r="O117" s="379" t="s">
        <v>580</v>
      </c>
      <c r="P117" s="381">
        <v>45364</v>
      </c>
      <c r="Q117" s="258"/>
      <c r="R117" s="137"/>
      <c r="S117" s="54" t="s">
        <v>874</v>
      </c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38"/>
      <c r="AH117" s="139"/>
      <c r="AI117" s="137"/>
      <c r="AJ117" s="137"/>
      <c r="AK117" s="138"/>
      <c r="AL117" s="138"/>
      <c r="AM117" s="138"/>
    </row>
    <row r="118" spans="1:39" ht="12.75" customHeight="1">
      <c r="A118" s="386"/>
      <c r="B118" s="382"/>
      <c r="C118" s="237"/>
      <c r="D118" s="237" t="s">
        <v>992</v>
      </c>
      <c r="E118" s="308" t="s">
        <v>589</v>
      </c>
      <c r="F118" s="308">
        <v>49</v>
      </c>
      <c r="G118" s="308"/>
      <c r="H118" s="308">
        <v>150</v>
      </c>
      <c r="I118" s="205"/>
      <c r="J118" s="380"/>
      <c r="K118" s="278">
        <f t="shared" si="130"/>
        <v>101</v>
      </c>
      <c r="L118" s="324">
        <v>50</v>
      </c>
      <c r="M118" s="384"/>
      <c r="N118" s="278">
        <v>15</v>
      </c>
      <c r="O118" s="380"/>
      <c r="P118" s="382"/>
      <c r="Q118" s="258"/>
      <c r="R118" s="137"/>
      <c r="S118" s="5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38"/>
      <c r="AH118" s="139"/>
      <c r="AI118" s="137"/>
      <c r="AJ118" s="137"/>
      <c r="AK118" s="138"/>
      <c r="AL118" s="138"/>
      <c r="AM118" s="138"/>
    </row>
    <row r="119" spans="1:39" ht="12.75" customHeight="1">
      <c r="A119" s="282">
        <v>15</v>
      </c>
      <c r="B119" s="283">
        <v>45365</v>
      </c>
      <c r="C119" s="284"/>
      <c r="D119" s="284" t="s">
        <v>1012</v>
      </c>
      <c r="E119" s="282" t="s">
        <v>589</v>
      </c>
      <c r="F119" s="282">
        <v>35.5</v>
      </c>
      <c r="G119" s="282">
        <v>10</v>
      </c>
      <c r="H119" s="282">
        <v>6</v>
      </c>
      <c r="I119" s="282" t="s">
        <v>1013</v>
      </c>
      <c r="J119" s="286" t="s">
        <v>1016</v>
      </c>
      <c r="K119" s="291">
        <f t="shared" si="130"/>
        <v>-29.5</v>
      </c>
      <c r="L119" s="312">
        <v>50</v>
      </c>
      <c r="M119" s="313">
        <f t="shared" ref="M119" si="132">(K119*N119)-L119</f>
        <v>-1525</v>
      </c>
      <c r="N119" s="291">
        <v>50</v>
      </c>
      <c r="O119" s="286" t="s">
        <v>590</v>
      </c>
      <c r="P119" s="283">
        <v>45365</v>
      </c>
      <c r="Q119" s="258"/>
      <c r="R119" s="137"/>
      <c r="S119" s="54" t="s">
        <v>874</v>
      </c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138"/>
      <c r="AH119" s="139"/>
      <c r="AI119" s="137"/>
      <c r="AJ119" s="137"/>
      <c r="AK119" s="138"/>
      <c r="AL119" s="138"/>
      <c r="AM119" s="138"/>
    </row>
    <row r="120" spans="1:39" ht="12.75" customHeight="1">
      <c r="A120" s="308">
        <v>16</v>
      </c>
      <c r="B120" s="309">
        <v>45365</v>
      </c>
      <c r="C120" s="237"/>
      <c r="D120" s="237" t="s">
        <v>1014</v>
      </c>
      <c r="E120" s="308" t="s">
        <v>589</v>
      </c>
      <c r="F120" s="308">
        <v>109</v>
      </c>
      <c r="G120" s="308">
        <v>70</v>
      </c>
      <c r="H120" s="308">
        <v>152.5</v>
      </c>
      <c r="I120" s="308" t="s">
        <v>1015</v>
      </c>
      <c r="J120" s="323" t="s">
        <v>1017</v>
      </c>
      <c r="K120" s="278">
        <f t="shared" si="130"/>
        <v>43.5</v>
      </c>
      <c r="L120" s="324">
        <v>50</v>
      </c>
      <c r="M120" s="325">
        <f t="shared" ref="M120" si="133">(K120*N120)-L120</f>
        <v>1690</v>
      </c>
      <c r="N120" s="278">
        <v>40</v>
      </c>
      <c r="O120" s="323" t="s">
        <v>580</v>
      </c>
      <c r="P120" s="309">
        <v>45365</v>
      </c>
      <c r="Q120" s="258"/>
      <c r="R120" s="137"/>
      <c r="S120" s="54" t="s">
        <v>874</v>
      </c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138"/>
      <c r="AH120" s="139"/>
      <c r="AI120" s="137"/>
      <c r="AJ120" s="137"/>
      <c r="AK120" s="138"/>
      <c r="AL120" s="138"/>
      <c r="AM120" s="138"/>
    </row>
    <row r="121" spans="1:39" ht="12.75" customHeight="1">
      <c r="A121" s="395">
        <v>17</v>
      </c>
      <c r="B121" s="397">
        <v>45366</v>
      </c>
      <c r="C121" s="284"/>
      <c r="D121" s="284" t="s">
        <v>1023</v>
      </c>
      <c r="E121" s="282" t="s">
        <v>589</v>
      </c>
      <c r="F121" s="282">
        <v>87.5</v>
      </c>
      <c r="G121" s="282"/>
      <c r="H121" s="282">
        <v>0</v>
      </c>
      <c r="I121" s="285"/>
      <c r="J121" s="399" t="s">
        <v>1025</v>
      </c>
      <c r="K121" s="291">
        <f t="shared" si="130"/>
        <v>-87.5</v>
      </c>
      <c r="L121" s="312">
        <v>25</v>
      </c>
      <c r="M121" s="401">
        <v>-1800</v>
      </c>
      <c r="N121" s="291">
        <v>10</v>
      </c>
      <c r="O121" s="399" t="s">
        <v>590</v>
      </c>
      <c r="P121" s="397">
        <v>45366</v>
      </c>
      <c r="Q121" s="258"/>
      <c r="R121" s="137"/>
      <c r="S121" s="54" t="s">
        <v>874</v>
      </c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138"/>
      <c r="AH121" s="139"/>
      <c r="AI121" s="137"/>
      <c r="AJ121" s="137"/>
      <c r="AK121" s="138"/>
      <c r="AL121" s="138"/>
      <c r="AM121" s="138"/>
    </row>
    <row r="122" spans="1:39" ht="12.75" customHeight="1">
      <c r="A122" s="396"/>
      <c r="B122" s="398"/>
      <c r="C122" s="284"/>
      <c r="D122" s="284" t="s">
        <v>1024</v>
      </c>
      <c r="E122" s="282" t="s">
        <v>589</v>
      </c>
      <c r="F122" s="282">
        <v>87.5</v>
      </c>
      <c r="G122" s="282"/>
      <c r="H122" s="282">
        <v>0</v>
      </c>
      <c r="I122" s="285"/>
      <c r="J122" s="400"/>
      <c r="K122" s="291">
        <f t="shared" si="130"/>
        <v>-87.5</v>
      </c>
      <c r="L122" s="312">
        <v>25</v>
      </c>
      <c r="M122" s="402"/>
      <c r="N122" s="291">
        <v>10</v>
      </c>
      <c r="O122" s="400"/>
      <c r="P122" s="398"/>
      <c r="Q122" s="258"/>
      <c r="R122" s="137"/>
      <c r="S122" s="5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138"/>
      <c r="AH122" s="139"/>
      <c r="AI122" s="137"/>
      <c r="AJ122" s="137"/>
      <c r="AK122" s="138"/>
      <c r="AL122" s="138"/>
      <c r="AM122" s="138"/>
    </row>
    <row r="123" spans="1:39" ht="12.75" customHeight="1">
      <c r="A123" s="308">
        <v>18</v>
      </c>
      <c r="B123" s="309">
        <v>45366</v>
      </c>
      <c r="C123" s="237"/>
      <c r="D123" s="237" t="s">
        <v>1026</v>
      </c>
      <c r="E123" s="308" t="s">
        <v>589</v>
      </c>
      <c r="F123" s="308">
        <v>100</v>
      </c>
      <c r="G123" s="308">
        <v>70</v>
      </c>
      <c r="H123" s="308">
        <v>115</v>
      </c>
      <c r="I123" s="205" t="s">
        <v>1027</v>
      </c>
      <c r="J123" s="323" t="s">
        <v>946</v>
      </c>
      <c r="K123" s="278">
        <f t="shared" si="130"/>
        <v>15</v>
      </c>
      <c r="L123" s="324">
        <v>50</v>
      </c>
      <c r="M123" s="325">
        <f t="shared" ref="M123" si="134">(K123*N123)-L123</f>
        <v>700</v>
      </c>
      <c r="N123" s="278">
        <v>50</v>
      </c>
      <c r="O123" s="323" t="s">
        <v>580</v>
      </c>
      <c r="P123" s="309">
        <v>45366</v>
      </c>
      <c r="Q123" s="258"/>
      <c r="R123" s="137"/>
      <c r="S123" s="54" t="s">
        <v>579</v>
      </c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138"/>
      <c r="AH123" s="139"/>
      <c r="AI123" s="137"/>
      <c r="AJ123" s="137"/>
      <c r="AK123" s="138"/>
      <c r="AL123" s="138"/>
      <c r="AM123" s="138"/>
    </row>
    <row r="124" spans="1:39" ht="12.75" customHeight="1">
      <c r="A124" s="393">
        <v>19</v>
      </c>
      <c r="B124" s="389">
        <v>45366</v>
      </c>
      <c r="C124" s="314"/>
      <c r="D124" s="314" t="s">
        <v>1014</v>
      </c>
      <c r="E124" s="315" t="s">
        <v>860</v>
      </c>
      <c r="F124" s="315">
        <v>51</v>
      </c>
      <c r="G124" s="315"/>
      <c r="H124" s="315">
        <v>35</v>
      </c>
      <c r="I124" s="316"/>
      <c r="J124" s="387" t="s">
        <v>1037</v>
      </c>
      <c r="K124" s="317">
        <f>F124-H124</f>
        <v>16</v>
      </c>
      <c r="L124" s="318">
        <v>50</v>
      </c>
      <c r="M124" s="391">
        <v>20</v>
      </c>
      <c r="N124" s="317">
        <v>40</v>
      </c>
      <c r="O124" s="387" t="s">
        <v>597</v>
      </c>
      <c r="P124" s="389">
        <v>45369</v>
      </c>
      <c r="Q124" s="258"/>
      <c r="R124" s="137"/>
      <c r="S124" s="54" t="s">
        <v>874</v>
      </c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138"/>
      <c r="AH124" s="139"/>
      <c r="AI124" s="137"/>
      <c r="AJ124" s="137"/>
      <c r="AK124" s="138"/>
      <c r="AL124" s="138"/>
      <c r="AM124" s="138"/>
    </row>
    <row r="125" spans="1:39" ht="12.75" customHeight="1">
      <c r="A125" s="394"/>
      <c r="B125" s="390"/>
      <c r="C125" s="314"/>
      <c r="D125" s="314" t="s">
        <v>1033</v>
      </c>
      <c r="E125" s="315" t="s">
        <v>860</v>
      </c>
      <c r="F125" s="315">
        <v>49</v>
      </c>
      <c r="G125" s="315"/>
      <c r="H125" s="315">
        <v>62</v>
      </c>
      <c r="I125" s="316"/>
      <c r="J125" s="388"/>
      <c r="K125" s="317">
        <f>F125-H125</f>
        <v>-13</v>
      </c>
      <c r="L125" s="318">
        <v>50</v>
      </c>
      <c r="M125" s="392"/>
      <c r="N125" s="317">
        <v>40</v>
      </c>
      <c r="O125" s="388"/>
      <c r="P125" s="390"/>
      <c r="Q125" s="258"/>
      <c r="R125" s="137"/>
      <c r="S125" s="5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138"/>
      <c r="AH125" s="139"/>
      <c r="AI125" s="137"/>
      <c r="AJ125" s="137"/>
      <c r="AK125" s="138"/>
      <c r="AL125" s="138"/>
      <c r="AM125" s="138"/>
    </row>
    <row r="126" spans="1:39" ht="12.75" customHeight="1">
      <c r="A126" s="308">
        <v>20</v>
      </c>
      <c r="B126" s="309">
        <v>45369</v>
      </c>
      <c r="C126" s="237"/>
      <c r="D126" s="237" t="s">
        <v>1039</v>
      </c>
      <c r="E126" s="308" t="s">
        <v>589</v>
      </c>
      <c r="F126" s="308">
        <v>255</v>
      </c>
      <c r="G126" s="308">
        <v>150</v>
      </c>
      <c r="H126" s="308">
        <v>385</v>
      </c>
      <c r="I126" s="205" t="s">
        <v>1040</v>
      </c>
      <c r="J126" s="323" t="s">
        <v>1053</v>
      </c>
      <c r="K126" s="278">
        <f t="shared" ref="K126" si="135">H126-F126</f>
        <v>130</v>
      </c>
      <c r="L126" s="324">
        <v>50</v>
      </c>
      <c r="M126" s="325">
        <f t="shared" ref="M126:M127" si="136">(K126*N126)-L126</f>
        <v>1900</v>
      </c>
      <c r="N126" s="278">
        <v>15</v>
      </c>
      <c r="O126" s="323" t="s">
        <v>580</v>
      </c>
      <c r="P126" s="309">
        <v>45369</v>
      </c>
      <c r="Q126" s="258"/>
      <c r="R126" s="137"/>
      <c r="S126" s="54" t="s">
        <v>579</v>
      </c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138"/>
      <c r="AH126" s="139"/>
      <c r="AI126" s="137"/>
      <c r="AJ126" s="137"/>
      <c r="AK126" s="138"/>
      <c r="AL126" s="138"/>
      <c r="AM126" s="138"/>
    </row>
    <row r="127" spans="1:39" ht="12.75" customHeight="1">
      <c r="A127" s="308">
        <v>21</v>
      </c>
      <c r="B127" s="309">
        <v>45369</v>
      </c>
      <c r="C127" s="237"/>
      <c r="D127" s="237" t="s">
        <v>943</v>
      </c>
      <c r="E127" s="308" t="s">
        <v>860</v>
      </c>
      <c r="F127" s="308">
        <v>77.5</v>
      </c>
      <c r="G127" s="308">
        <v>115</v>
      </c>
      <c r="H127" s="308">
        <v>58</v>
      </c>
      <c r="I127" s="205" t="s">
        <v>1045</v>
      </c>
      <c r="J127" s="323" t="s">
        <v>1052</v>
      </c>
      <c r="K127" s="278">
        <f>F127-H127</f>
        <v>19.5</v>
      </c>
      <c r="L127" s="324">
        <v>50</v>
      </c>
      <c r="M127" s="325">
        <f t="shared" si="136"/>
        <v>925</v>
      </c>
      <c r="N127" s="278">
        <v>50</v>
      </c>
      <c r="O127" s="323" t="s">
        <v>580</v>
      </c>
      <c r="P127" s="309">
        <v>45369</v>
      </c>
      <c r="Q127" s="258"/>
      <c r="R127" s="137"/>
      <c r="S127" s="54" t="s">
        <v>579</v>
      </c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138"/>
      <c r="AH127" s="139"/>
      <c r="AI127" s="137"/>
      <c r="AJ127" s="137"/>
      <c r="AK127" s="138"/>
      <c r="AL127" s="138"/>
      <c r="AM127" s="138"/>
    </row>
    <row r="128" spans="1:39" ht="12.75" customHeight="1">
      <c r="A128" s="308">
        <v>22</v>
      </c>
      <c r="B128" s="309">
        <v>45369</v>
      </c>
      <c r="C128" s="237"/>
      <c r="D128" s="237" t="s">
        <v>1047</v>
      </c>
      <c r="E128" s="308" t="s">
        <v>589</v>
      </c>
      <c r="F128" s="308">
        <v>49</v>
      </c>
      <c r="G128" s="308">
        <v>19</v>
      </c>
      <c r="H128" s="308">
        <v>62</v>
      </c>
      <c r="I128" s="205" t="s">
        <v>1048</v>
      </c>
      <c r="J128" s="323" t="s">
        <v>1051</v>
      </c>
      <c r="K128" s="278">
        <f t="shared" ref="K128:K129" si="137">H128-F128</f>
        <v>13</v>
      </c>
      <c r="L128" s="324">
        <v>50</v>
      </c>
      <c r="M128" s="325">
        <f t="shared" ref="M128:M129" si="138">(K128*N128)-L128</f>
        <v>470</v>
      </c>
      <c r="N128" s="278">
        <v>40</v>
      </c>
      <c r="O128" s="323" t="s">
        <v>580</v>
      </c>
      <c r="P128" s="309">
        <v>45369</v>
      </c>
      <c r="Q128" s="258"/>
      <c r="R128" s="137"/>
      <c r="S128" s="54" t="s">
        <v>874</v>
      </c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138"/>
      <c r="AH128" s="139"/>
      <c r="AI128" s="137"/>
      <c r="AJ128" s="137"/>
      <c r="AK128" s="138"/>
      <c r="AL128" s="138"/>
      <c r="AM128" s="138"/>
    </row>
    <row r="129" spans="1:39" ht="12.75" customHeight="1">
      <c r="A129" s="282">
        <v>23</v>
      </c>
      <c r="B129" s="283">
        <v>45370</v>
      </c>
      <c r="C129" s="284"/>
      <c r="D129" s="284" t="s">
        <v>1055</v>
      </c>
      <c r="E129" s="282" t="s">
        <v>589</v>
      </c>
      <c r="F129" s="282">
        <v>19</v>
      </c>
      <c r="G129" s="282">
        <v>0</v>
      </c>
      <c r="H129" s="282">
        <v>0</v>
      </c>
      <c r="I129" s="285" t="s">
        <v>1056</v>
      </c>
      <c r="J129" s="286" t="s">
        <v>1069</v>
      </c>
      <c r="K129" s="291">
        <f t="shared" si="137"/>
        <v>-19</v>
      </c>
      <c r="L129" s="312">
        <v>25</v>
      </c>
      <c r="M129" s="313">
        <f t="shared" si="138"/>
        <v>-785</v>
      </c>
      <c r="N129" s="291">
        <v>40</v>
      </c>
      <c r="O129" s="286" t="s">
        <v>590</v>
      </c>
      <c r="P129" s="283">
        <v>45370</v>
      </c>
      <c r="Q129" s="258"/>
      <c r="R129" s="137"/>
      <c r="S129" s="54" t="s">
        <v>874</v>
      </c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138"/>
      <c r="AH129" s="139"/>
      <c r="AI129" s="137"/>
      <c r="AJ129" s="137"/>
      <c r="AK129" s="138"/>
      <c r="AL129" s="138"/>
      <c r="AM129" s="138"/>
    </row>
    <row r="130" spans="1:39" ht="12.75" customHeight="1">
      <c r="A130" s="308">
        <v>24</v>
      </c>
      <c r="B130" s="309">
        <v>45370</v>
      </c>
      <c r="C130" s="237"/>
      <c r="D130" s="237" t="s">
        <v>1057</v>
      </c>
      <c r="E130" s="308" t="s">
        <v>860</v>
      </c>
      <c r="F130" s="308">
        <v>85</v>
      </c>
      <c r="G130" s="308">
        <v>115</v>
      </c>
      <c r="H130" s="308">
        <v>66</v>
      </c>
      <c r="I130" s="205" t="s">
        <v>1045</v>
      </c>
      <c r="J130" s="323" t="s">
        <v>1058</v>
      </c>
      <c r="K130" s="278">
        <f>F130-H130</f>
        <v>19</v>
      </c>
      <c r="L130" s="324">
        <v>50</v>
      </c>
      <c r="M130" s="325">
        <f t="shared" ref="M130" si="139">(K130*N130)-L130</f>
        <v>900</v>
      </c>
      <c r="N130" s="278">
        <v>50</v>
      </c>
      <c r="O130" s="323" t="s">
        <v>580</v>
      </c>
      <c r="P130" s="309">
        <v>45370</v>
      </c>
      <c r="Q130" s="258"/>
      <c r="R130" s="137"/>
      <c r="S130" s="54" t="s">
        <v>579</v>
      </c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138"/>
      <c r="AH130" s="139"/>
      <c r="AI130" s="137"/>
      <c r="AJ130" s="137"/>
      <c r="AK130" s="138"/>
      <c r="AL130" s="138"/>
      <c r="AM130" s="138"/>
    </row>
    <row r="131" spans="1:39" ht="12.75" customHeight="1">
      <c r="A131" s="315">
        <v>25</v>
      </c>
      <c r="B131" s="326">
        <v>45370</v>
      </c>
      <c r="C131" s="314"/>
      <c r="D131" s="314" t="s">
        <v>1064</v>
      </c>
      <c r="E131" s="315" t="s">
        <v>589</v>
      </c>
      <c r="F131" s="315">
        <v>135</v>
      </c>
      <c r="G131" s="315">
        <v>30</v>
      </c>
      <c r="H131" s="315">
        <v>145</v>
      </c>
      <c r="I131" s="316" t="s">
        <v>1065</v>
      </c>
      <c r="J131" s="352" t="s">
        <v>1068</v>
      </c>
      <c r="K131" s="317">
        <f>H131-F131</f>
        <v>10</v>
      </c>
      <c r="L131" s="318">
        <v>50</v>
      </c>
      <c r="M131" s="353">
        <f t="shared" ref="M131:M132" si="140">(K131*N131)-L131</f>
        <v>100</v>
      </c>
      <c r="N131" s="317">
        <v>15</v>
      </c>
      <c r="O131" s="352" t="s">
        <v>597</v>
      </c>
      <c r="P131" s="326">
        <v>45370</v>
      </c>
      <c r="Q131" s="258"/>
      <c r="R131" s="137"/>
      <c r="S131" s="54" t="s">
        <v>874</v>
      </c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138"/>
      <c r="AH131" s="139"/>
      <c r="AI131" s="137"/>
      <c r="AJ131" s="137"/>
      <c r="AK131" s="138"/>
      <c r="AL131" s="138"/>
      <c r="AM131" s="138"/>
    </row>
    <row r="132" spans="1:39" ht="12.75" customHeight="1">
      <c r="A132" s="282">
        <v>26</v>
      </c>
      <c r="B132" s="283">
        <v>45371</v>
      </c>
      <c r="C132" s="284"/>
      <c r="D132" s="284" t="s">
        <v>1064</v>
      </c>
      <c r="E132" s="282" t="s">
        <v>589</v>
      </c>
      <c r="F132" s="282">
        <v>100</v>
      </c>
      <c r="G132" s="282">
        <v>20</v>
      </c>
      <c r="H132" s="282">
        <v>20</v>
      </c>
      <c r="I132" s="285" t="s">
        <v>1065</v>
      </c>
      <c r="J132" s="286" t="s">
        <v>1075</v>
      </c>
      <c r="K132" s="291">
        <f t="shared" ref="K132" si="141">H132-F132</f>
        <v>-80</v>
      </c>
      <c r="L132" s="312">
        <v>25</v>
      </c>
      <c r="M132" s="313">
        <f t="shared" si="140"/>
        <v>-1225</v>
      </c>
      <c r="N132" s="291">
        <v>15</v>
      </c>
      <c r="O132" s="286" t="s">
        <v>590</v>
      </c>
      <c r="P132" s="283">
        <v>45371</v>
      </c>
      <c r="Q132" s="258"/>
      <c r="R132" s="137"/>
      <c r="S132" s="54" t="s">
        <v>874</v>
      </c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138"/>
      <c r="AH132" s="139"/>
      <c r="AI132" s="137"/>
      <c r="AJ132" s="137"/>
      <c r="AK132" s="138"/>
      <c r="AL132" s="138"/>
      <c r="AM132" s="138"/>
    </row>
    <row r="133" spans="1:39" ht="12.75" customHeight="1">
      <c r="A133" s="385">
        <v>27</v>
      </c>
      <c r="B133" s="381">
        <v>45371</v>
      </c>
      <c r="C133" s="237"/>
      <c r="D133" s="237" t="s">
        <v>1064</v>
      </c>
      <c r="E133" s="308" t="s">
        <v>589</v>
      </c>
      <c r="F133" s="308">
        <v>49</v>
      </c>
      <c r="G133" s="308"/>
      <c r="H133" s="308">
        <v>195</v>
      </c>
      <c r="I133" s="205"/>
      <c r="J133" s="379" t="s">
        <v>1081</v>
      </c>
      <c r="K133" s="278">
        <f>H133-F133</f>
        <v>146</v>
      </c>
      <c r="L133" s="324">
        <v>50</v>
      </c>
      <c r="M133" s="383">
        <v>1475</v>
      </c>
      <c r="N133" s="278">
        <v>15</v>
      </c>
      <c r="O133" s="379" t="s">
        <v>580</v>
      </c>
      <c r="P133" s="381">
        <v>45371</v>
      </c>
      <c r="Q133" s="258"/>
      <c r="R133" s="137"/>
      <c r="S133" s="54" t="s">
        <v>874</v>
      </c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138"/>
      <c r="AH133" s="139"/>
      <c r="AI133" s="137"/>
      <c r="AJ133" s="137"/>
      <c r="AK133" s="138"/>
      <c r="AL133" s="138"/>
      <c r="AM133" s="138"/>
    </row>
    <row r="134" spans="1:39" ht="12.75" customHeight="1">
      <c r="A134" s="386"/>
      <c r="B134" s="382"/>
      <c r="C134" s="237"/>
      <c r="D134" s="237" t="s">
        <v>1080</v>
      </c>
      <c r="E134" s="308" t="s">
        <v>589</v>
      </c>
      <c r="F134" s="308">
        <v>61</v>
      </c>
      <c r="G134" s="308"/>
      <c r="H134" s="308">
        <v>20</v>
      </c>
      <c r="I134" s="205"/>
      <c r="J134" s="380"/>
      <c r="K134" s="278">
        <f>H134-F134</f>
        <v>-41</v>
      </c>
      <c r="L134" s="324">
        <v>50</v>
      </c>
      <c r="M134" s="384"/>
      <c r="N134" s="278">
        <v>15</v>
      </c>
      <c r="O134" s="380"/>
      <c r="P134" s="382"/>
      <c r="Q134" s="258"/>
      <c r="R134" s="137"/>
      <c r="S134" s="5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138"/>
      <c r="AH134" s="139"/>
      <c r="AI134" s="137"/>
      <c r="AJ134" s="137"/>
      <c r="AK134" s="138"/>
      <c r="AL134" s="138"/>
      <c r="AM134" s="138"/>
    </row>
    <row r="135" spans="1:39" ht="12.75" customHeight="1">
      <c r="A135" s="385">
        <v>28</v>
      </c>
      <c r="B135" s="381">
        <v>45371</v>
      </c>
      <c r="C135" s="237"/>
      <c r="D135" s="237" t="s">
        <v>1039</v>
      </c>
      <c r="E135" s="308" t="s">
        <v>589</v>
      </c>
      <c r="F135" s="308">
        <v>37.5</v>
      </c>
      <c r="G135" s="308"/>
      <c r="H135" s="308">
        <v>19</v>
      </c>
      <c r="I135" s="205"/>
      <c r="J135" s="379" t="s">
        <v>1083</v>
      </c>
      <c r="K135" s="278">
        <f>H135-F135</f>
        <v>-18.5</v>
      </c>
      <c r="L135" s="324">
        <v>50</v>
      </c>
      <c r="M135" s="383">
        <v>560</v>
      </c>
      <c r="N135" s="278">
        <v>15</v>
      </c>
      <c r="O135" s="379" t="s">
        <v>580</v>
      </c>
      <c r="P135" s="381">
        <v>45371</v>
      </c>
      <c r="Q135" s="258"/>
      <c r="R135" s="137"/>
      <c r="S135" s="54" t="s">
        <v>874</v>
      </c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138"/>
      <c r="AH135" s="139"/>
      <c r="AI135" s="137"/>
      <c r="AJ135" s="137"/>
      <c r="AK135" s="138"/>
      <c r="AL135" s="138"/>
      <c r="AM135" s="138"/>
    </row>
    <row r="136" spans="1:39" ht="12.75" customHeight="1">
      <c r="A136" s="386"/>
      <c r="B136" s="382"/>
      <c r="C136" s="237"/>
      <c r="D136" s="237" t="s">
        <v>1082</v>
      </c>
      <c r="E136" s="308" t="s">
        <v>589</v>
      </c>
      <c r="F136" s="308">
        <v>62.5</v>
      </c>
      <c r="G136" s="308"/>
      <c r="H136" s="308">
        <v>125</v>
      </c>
      <c r="I136" s="205"/>
      <c r="J136" s="380"/>
      <c r="K136" s="278">
        <f>H136-F136</f>
        <v>62.5</v>
      </c>
      <c r="L136" s="324">
        <v>50</v>
      </c>
      <c r="M136" s="384"/>
      <c r="N136" s="278">
        <v>15</v>
      </c>
      <c r="O136" s="380"/>
      <c r="P136" s="382"/>
      <c r="Q136" s="258"/>
      <c r="R136" s="137"/>
      <c r="S136" s="5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138"/>
      <c r="AH136" s="139"/>
      <c r="AI136" s="137"/>
      <c r="AJ136" s="137"/>
      <c r="AK136" s="138"/>
      <c r="AL136" s="138"/>
      <c r="AM136" s="138"/>
    </row>
    <row r="137" spans="1:39" ht="12.75" customHeight="1">
      <c r="A137" s="395">
        <v>29</v>
      </c>
      <c r="B137" s="397">
        <v>45372</v>
      </c>
      <c r="C137" s="284"/>
      <c r="D137" s="284" t="s">
        <v>1088</v>
      </c>
      <c r="E137" s="282" t="s">
        <v>589</v>
      </c>
      <c r="F137" s="282">
        <v>31</v>
      </c>
      <c r="G137" s="282"/>
      <c r="H137" s="282">
        <v>0</v>
      </c>
      <c r="I137" s="285"/>
      <c r="J137" s="399" t="s">
        <v>1095</v>
      </c>
      <c r="K137" s="291">
        <f t="shared" ref="K137:K138" si="142">H137-F137</f>
        <v>-31</v>
      </c>
      <c r="L137" s="312">
        <v>25</v>
      </c>
      <c r="M137" s="401">
        <v>-3050</v>
      </c>
      <c r="N137" s="291">
        <v>50</v>
      </c>
      <c r="O137" s="399" t="s">
        <v>590</v>
      </c>
      <c r="P137" s="397">
        <v>45372</v>
      </c>
      <c r="Q137" s="258"/>
      <c r="R137" s="137"/>
      <c r="S137" s="5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138"/>
      <c r="AH137" s="139"/>
      <c r="AI137" s="137"/>
      <c r="AJ137" s="137"/>
      <c r="AK137" s="138"/>
      <c r="AL137" s="138"/>
      <c r="AM137" s="138"/>
    </row>
    <row r="138" spans="1:39" ht="12.75" customHeight="1">
      <c r="A138" s="396"/>
      <c r="B138" s="398"/>
      <c r="C138" s="284"/>
      <c r="D138" s="284" t="s">
        <v>1089</v>
      </c>
      <c r="E138" s="282" t="s">
        <v>589</v>
      </c>
      <c r="F138" s="282">
        <v>29</v>
      </c>
      <c r="G138" s="282"/>
      <c r="H138" s="282">
        <v>0</v>
      </c>
      <c r="I138" s="285"/>
      <c r="J138" s="400"/>
      <c r="K138" s="291">
        <f t="shared" si="142"/>
        <v>-29</v>
      </c>
      <c r="L138" s="312">
        <v>25</v>
      </c>
      <c r="M138" s="402"/>
      <c r="N138" s="291">
        <v>50</v>
      </c>
      <c r="O138" s="400"/>
      <c r="P138" s="398"/>
      <c r="Q138" s="258"/>
      <c r="R138" s="137"/>
      <c r="S138" s="5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138"/>
      <c r="AH138" s="139"/>
      <c r="AI138" s="137"/>
      <c r="AJ138" s="137"/>
      <c r="AK138" s="138"/>
      <c r="AL138" s="138"/>
      <c r="AM138" s="138"/>
    </row>
    <row r="139" spans="1:39" ht="12.75" customHeight="1">
      <c r="A139" s="385">
        <v>30</v>
      </c>
      <c r="B139" s="381">
        <v>45373</v>
      </c>
      <c r="C139" s="237"/>
      <c r="D139" s="237" t="s">
        <v>1117</v>
      </c>
      <c r="E139" s="308" t="s">
        <v>860</v>
      </c>
      <c r="F139" s="308">
        <v>28</v>
      </c>
      <c r="G139" s="308"/>
      <c r="H139" s="308">
        <v>9</v>
      </c>
      <c r="I139" s="205"/>
      <c r="J139" s="379" t="s">
        <v>1058</v>
      </c>
      <c r="K139" s="278">
        <f>F139-H139</f>
        <v>19</v>
      </c>
      <c r="L139" s="324">
        <v>50</v>
      </c>
      <c r="M139" s="383">
        <v>660</v>
      </c>
      <c r="N139" s="278">
        <v>40</v>
      </c>
      <c r="O139" s="379" t="s">
        <v>580</v>
      </c>
      <c r="P139" s="381">
        <v>45377</v>
      </c>
      <c r="Q139" s="258"/>
      <c r="R139" s="137"/>
      <c r="S139" s="5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138"/>
      <c r="AH139" s="139"/>
      <c r="AI139" s="137"/>
      <c r="AJ139" s="137"/>
      <c r="AK139" s="138"/>
      <c r="AL139" s="138"/>
      <c r="AM139" s="138"/>
    </row>
    <row r="140" spans="1:39" ht="12.75" customHeight="1">
      <c r="A140" s="386"/>
      <c r="B140" s="382"/>
      <c r="C140" s="237"/>
      <c r="D140" s="237" t="s">
        <v>1118</v>
      </c>
      <c r="E140" s="308" t="s">
        <v>860</v>
      </c>
      <c r="F140" s="308">
        <v>28</v>
      </c>
      <c r="G140" s="308"/>
      <c r="H140" s="308">
        <v>28</v>
      </c>
      <c r="I140" s="205"/>
      <c r="J140" s="380"/>
      <c r="K140" s="278">
        <f>F140-H140</f>
        <v>0</v>
      </c>
      <c r="L140" s="324">
        <v>50</v>
      </c>
      <c r="M140" s="384"/>
      <c r="N140" s="278">
        <v>40</v>
      </c>
      <c r="O140" s="380"/>
      <c r="P140" s="382"/>
      <c r="Q140" s="258"/>
      <c r="R140" s="137"/>
      <c r="S140" s="5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138"/>
      <c r="AH140" s="139"/>
      <c r="AI140" s="137"/>
      <c r="AJ140" s="137"/>
      <c r="AK140" s="138"/>
      <c r="AL140" s="138"/>
      <c r="AM140" s="138"/>
    </row>
    <row r="141" spans="1:39" ht="12.75" customHeight="1">
      <c r="A141" s="403">
        <v>31</v>
      </c>
      <c r="B141" s="405">
        <v>45373</v>
      </c>
      <c r="C141" s="259"/>
      <c r="D141" s="259" t="s">
        <v>1121</v>
      </c>
      <c r="E141" s="207" t="s">
        <v>589</v>
      </c>
      <c r="F141" s="207" t="s">
        <v>1123</v>
      </c>
      <c r="G141" s="207"/>
      <c r="H141" s="207"/>
      <c r="I141" s="209"/>
      <c r="J141" s="407" t="s">
        <v>578</v>
      </c>
      <c r="K141" s="207"/>
      <c r="L141" s="210"/>
      <c r="M141" s="359"/>
      <c r="N141" s="207"/>
      <c r="O141" s="358"/>
      <c r="P141" s="405"/>
      <c r="Q141" s="258"/>
      <c r="R141" s="137"/>
      <c r="S141" s="5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138"/>
      <c r="AH141" s="139"/>
      <c r="AI141" s="137"/>
      <c r="AJ141" s="137"/>
      <c r="AK141" s="138"/>
      <c r="AL141" s="138"/>
      <c r="AM141" s="138"/>
    </row>
    <row r="142" spans="1:39" ht="12.75" customHeight="1">
      <c r="A142" s="404"/>
      <c r="B142" s="406"/>
      <c r="C142" s="259"/>
      <c r="D142" s="259" t="s">
        <v>1122</v>
      </c>
      <c r="E142" s="207" t="s">
        <v>860</v>
      </c>
      <c r="F142" s="207" t="s">
        <v>1124</v>
      </c>
      <c r="G142" s="207"/>
      <c r="H142" s="207"/>
      <c r="I142" s="209"/>
      <c r="J142" s="408"/>
      <c r="K142" s="207"/>
      <c r="L142" s="210"/>
      <c r="M142" s="359"/>
      <c r="N142" s="207"/>
      <c r="O142" s="358"/>
      <c r="P142" s="406"/>
      <c r="Q142" s="258"/>
      <c r="R142" s="137"/>
      <c r="S142" s="5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138"/>
      <c r="AH142" s="139"/>
      <c r="AI142" s="137"/>
      <c r="AJ142" s="137"/>
      <c r="AK142" s="138"/>
      <c r="AL142" s="138"/>
      <c r="AM142" s="138"/>
    </row>
    <row r="143" spans="1:39" ht="12.75" customHeight="1">
      <c r="A143" s="385">
        <v>32</v>
      </c>
      <c r="B143" s="381">
        <v>45373</v>
      </c>
      <c r="C143" s="237"/>
      <c r="D143" s="237" t="s">
        <v>1119</v>
      </c>
      <c r="E143" s="308" t="s">
        <v>860</v>
      </c>
      <c r="F143" s="308">
        <v>85</v>
      </c>
      <c r="G143" s="308"/>
      <c r="H143" s="308">
        <v>38</v>
      </c>
      <c r="I143" s="205"/>
      <c r="J143" s="379" t="s">
        <v>1172</v>
      </c>
      <c r="K143" s="278">
        <f>F143-H143</f>
        <v>47</v>
      </c>
      <c r="L143" s="324">
        <v>50</v>
      </c>
      <c r="M143" s="383">
        <v>642</v>
      </c>
      <c r="N143" s="278">
        <v>15</v>
      </c>
      <c r="O143" s="379" t="s">
        <v>580</v>
      </c>
      <c r="P143" s="381">
        <v>45377</v>
      </c>
      <c r="Q143" s="258"/>
      <c r="R143" s="137"/>
      <c r="S143" s="5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138"/>
      <c r="AH143" s="139"/>
      <c r="AI143" s="137"/>
      <c r="AJ143" s="137"/>
      <c r="AK143" s="138"/>
      <c r="AL143" s="138"/>
      <c r="AM143" s="138"/>
    </row>
    <row r="144" spans="1:39" ht="12.75" customHeight="1">
      <c r="A144" s="386"/>
      <c r="B144" s="382"/>
      <c r="C144" s="237"/>
      <c r="D144" s="237" t="s">
        <v>1120</v>
      </c>
      <c r="E144" s="308" t="s">
        <v>860</v>
      </c>
      <c r="F144" s="308">
        <v>95</v>
      </c>
      <c r="G144" s="308"/>
      <c r="H144" s="308">
        <v>92.5</v>
      </c>
      <c r="I144" s="205"/>
      <c r="J144" s="380"/>
      <c r="K144" s="278">
        <f>F144-H144</f>
        <v>2.5</v>
      </c>
      <c r="L144" s="324">
        <v>50</v>
      </c>
      <c r="M144" s="384"/>
      <c r="N144" s="278">
        <v>15</v>
      </c>
      <c r="O144" s="380"/>
      <c r="P144" s="382"/>
      <c r="Q144" s="258"/>
      <c r="R144" s="137"/>
      <c r="S144" s="5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138"/>
      <c r="AH144" s="139"/>
      <c r="AI144" s="137"/>
      <c r="AJ144" s="137"/>
      <c r="AK144" s="138"/>
      <c r="AL144" s="138"/>
      <c r="AM144" s="138"/>
    </row>
    <row r="145" spans="1:39" ht="12.75" customHeight="1">
      <c r="A145" s="363">
        <v>33</v>
      </c>
      <c r="B145" s="362">
        <v>45377</v>
      </c>
      <c r="C145" s="284"/>
      <c r="D145" s="284" t="s">
        <v>1175</v>
      </c>
      <c r="E145" s="282" t="s">
        <v>589</v>
      </c>
      <c r="F145" s="282">
        <v>19</v>
      </c>
      <c r="G145" s="282">
        <v>0</v>
      </c>
      <c r="H145" s="282">
        <v>0</v>
      </c>
      <c r="I145" s="285"/>
      <c r="J145" s="286" t="s">
        <v>1069</v>
      </c>
      <c r="K145" s="291">
        <f t="shared" ref="K145" si="143">H145-F145</f>
        <v>-19</v>
      </c>
      <c r="L145" s="312">
        <v>25</v>
      </c>
      <c r="M145" s="313">
        <f t="shared" ref="M145" si="144">(K145*N145)-L145</f>
        <v>-785</v>
      </c>
      <c r="N145" s="291">
        <v>40</v>
      </c>
      <c r="O145" s="286" t="s">
        <v>590</v>
      </c>
      <c r="P145" s="283">
        <v>45377</v>
      </c>
      <c r="Q145" s="258"/>
      <c r="R145" s="137"/>
      <c r="S145" s="5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138"/>
      <c r="AH145" s="139"/>
      <c r="AI145" s="137"/>
      <c r="AJ145" s="137"/>
      <c r="AK145" s="138"/>
      <c r="AL145" s="138"/>
      <c r="AM145" s="138"/>
    </row>
    <row r="146" spans="1:39" ht="12.75" customHeight="1">
      <c r="A146" s="356"/>
      <c r="B146" s="357"/>
      <c r="C146" s="259"/>
      <c r="D146" s="259"/>
      <c r="E146" s="207"/>
      <c r="F146" s="207"/>
      <c r="G146" s="207"/>
      <c r="H146" s="207"/>
      <c r="I146" s="209"/>
      <c r="J146" s="358"/>
      <c r="K146" s="207"/>
      <c r="L146" s="210"/>
      <c r="M146" s="359"/>
      <c r="N146" s="207"/>
      <c r="O146" s="358"/>
      <c r="P146" s="357"/>
      <c r="Q146" s="258"/>
      <c r="R146" s="137"/>
      <c r="S146" s="5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138"/>
      <c r="AH146" s="139"/>
      <c r="AI146" s="137"/>
      <c r="AJ146" s="137"/>
      <c r="AK146" s="138"/>
      <c r="AL146" s="138"/>
      <c r="AM146" s="138"/>
    </row>
    <row r="147" spans="1:39" s="305" customFormat="1" ht="12.75" customHeight="1">
      <c r="A147" s="295"/>
      <c r="B147" s="296"/>
      <c r="C147" s="297"/>
      <c r="D147" s="297"/>
      <c r="E147" s="295"/>
      <c r="F147" s="295"/>
      <c r="G147" s="295"/>
      <c r="H147" s="295"/>
      <c r="I147" s="298"/>
      <c r="J147" s="298"/>
      <c r="K147" s="295"/>
      <c r="L147" s="307"/>
      <c r="M147" s="306"/>
      <c r="N147" s="295"/>
      <c r="O147" s="298"/>
      <c r="P147" s="296"/>
      <c r="Q147" s="299"/>
      <c r="R147" s="300"/>
      <c r="S147" s="301"/>
      <c r="T147" s="302"/>
      <c r="U147" s="302"/>
      <c r="V147" s="302"/>
      <c r="W147" s="302"/>
      <c r="X147" s="302"/>
      <c r="Y147" s="302"/>
      <c r="Z147" s="302"/>
      <c r="AA147" s="302"/>
      <c r="AB147" s="302"/>
      <c r="AC147" s="302"/>
      <c r="AD147" s="302"/>
      <c r="AE147" s="302"/>
      <c r="AF147" s="302"/>
      <c r="AG147" s="303"/>
      <c r="AH147" s="304"/>
      <c r="AI147" s="300"/>
      <c r="AJ147" s="300"/>
      <c r="AK147" s="303"/>
      <c r="AL147" s="303"/>
      <c r="AM147" s="303"/>
    </row>
    <row r="148" spans="1:39" ht="38.25" customHeight="1">
      <c r="A148" s="91" t="s">
        <v>601</v>
      </c>
      <c r="B148" s="144"/>
      <c r="C148" s="144"/>
      <c r="D148" s="145"/>
      <c r="E148" s="126"/>
      <c r="F148" s="6"/>
      <c r="G148" s="6"/>
      <c r="H148" s="127"/>
      <c r="I148" s="146"/>
      <c r="J148" s="1"/>
      <c r="K148" s="6"/>
      <c r="L148" s="6"/>
      <c r="M148" s="6"/>
      <c r="N148" s="1"/>
      <c r="O148" s="1"/>
      <c r="R148" s="1"/>
      <c r="S148" s="6"/>
      <c r="T148" s="1"/>
      <c r="U148" s="1"/>
      <c r="V148" s="1"/>
      <c r="W148" s="1"/>
      <c r="X148" s="1"/>
      <c r="Y148" s="6"/>
      <c r="Z148" s="1"/>
      <c r="AA148" s="1"/>
      <c r="AB148" s="1"/>
      <c r="AC148" s="1"/>
      <c r="AD148" s="1"/>
      <c r="AE148" s="6"/>
      <c r="AF148" s="1"/>
      <c r="AG148" s="1"/>
      <c r="AH148" s="1"/>
      <c r="AI148" s="1"/>
      <c r="AJ148" s="1"/>
      <c r="AK148" s="6"/>
      <c r="AL148" s="1"/>
    </row>
    <row r="149" spans="1:39" ht="38.25">
      <c r="A149" s="92" t="s">
        <v>16</v>
      </c>
      <c r="B149" s="93" t="s">
        <v>553</v>
      </c>
      <c r="C149" s="93"/>
      <c r="D149" s="94" t="s">
        <v>564</v>
      </c>
      <c r="E149" s="93" t="s">
        <v>565</v>
      </c>
      <c r="F149" s="93" t="s">
        <v>566</v>
      </c>
      <c r="G149" s="93" t="s">
        <v>567</v>
      </c>
      <c r="H149" s="93" t="s">
        <v>568</v>
      </c>
      <c r="I149" s="93" t="s">
        <v>569</v>
      </c>
      <c r="J149" s="92" t="s">
        <v>570</v>
      </c>
      <c r="K149" s="130" t="s">
        <v>588</v>
      </c>
      <c r="L149" s="131" t="s">
        <v>572</v>
      </c>
      <c r="M149" s="95" t="s">
        <v>573</v>
      </c>
      <c r="N149" s="93" t="s">
        <v>574</v>
      </c>
      <c r="O149" s="94" t="s">
        <v>575</v>
      </c>
      <c r="P149" s="217" t="s">
        <v>576</v>
      </c>
      <c r="Q149" s="219" t="s">
        <v>853</v>
      </c>
      <c r="R149" s="37"/>
      <c r="S149" s="6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</row>
    <row r="150" spans="1:39" ht="14.25" customHeight="1">
      <c r="A150" s="364">
        <v>1</v>
      </c>
      <c r="B150" s="365">
        <v>45336</v>
      </c>
      <c r="C150" s="366"/>
      <c r="D150" s="366" t="s">
        <v>876</v>
      </c>
      <c r="E150" s="364" t="s">
        <v>577</v>
      </c>
      <c r="F150" s="364">
        <v>940</v>
      </c>
      <c r="G150" s="364">
        <v>818</v>
      </c>
      <c r="H150" s="364">
        <v>1029</v>
      </c>
      <c r="I150" s="364" t="s">
        <v>875</v>
      </c>
      <c r="J150" s="278" t="s">
        <v>1200</v>
      </c>
      <c r="K150" s="278">
        <f t="shared" ref="K150" si="145">H150-F150</f>
        <v>89</v>
      </c>
      <c r="L150" s="279">
        <f t="shared" ref="L150" si="146">(F150*-0.3)/100</f>
        <v>-2.82</v>
      </c>
      <c r="M150" s="280">
        <f t="shared" ref="M150" si="147">(K150+L150)/F150</f>
        <v>9.1680851063829796E-2</v>
      </c>
      <c r="N150" s="278" t="s">
        <v>580</v>
      </c>
      <c r="O150" s="281">
        <v>45378</v>
      </c>
      <c r="P150" s="274"/>
      <c r="Q150" s="208"/>
      <c r="R150" s="37"/>
      <c r="S150" s="37" t="s">
        <v>579</v>
      </c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</row>
    <row r="151" spans="1:39" ht="12.75" customHeight="1">
      <c r="A151" s="308">
        <v>2</v>
      </c>
      <c r="B151" s="274">
        <v>45345</v>
      </c>
      <c r="C151" s="237"/>
      <c r="D151" s="237" t="s">
        <v>151</v>
      </c>
      <c r="E151" s="308" t="s">
        <v>577</v>
      </c>
      <c r="F151" s="308">
        <v>240</v>
      </c>
      <c r="G151" s="308">
        <v>205</v>
      </c>
      <c r="H151" s="308">
        <v>266</v>
      </c>
      <c r="I151" s="308" t="s">
        <v>899</v>
      </c>
      <c r="J151" s="278" t="s">
        <v>927</v>
      </c>
      <c r="K151" s="278">
        <f t="shared" ref="K151" si="148">H151-F151</f>
        <v>26</v>
      </c>
      <c r="L151" s="279">
        <f t="shared" ref="L151" si="149">(F151*-0.3)/100</f>
        <v>-0.72</v>
      </c>
      <c r="M151" s="280">
        <f t="shared" ref="M151" si="150">(K151+L151)/F151</f>
        <v>0.10533333333333333</v>
      </c>
      <c r="N151" s="278" t="s">
        <v>580</v>
      </c>
      <c r="O151" s="281">
        <v>45355</v>
      </c>
      <c r="P151" s="274"/>
      <c r="Q151" s="208"/>
      <c r="S151" s="6" t="s">
        <v>579</v>
      </c>
      <c r="T151" s="1"/>
      <c r="U151" s="1"/>
      <c r="V151" s="1"/>
      <c r="W151" s="1"/>
      <c r="X151" s="1"/>
      <c r="Y151" s="1"/>
      <c r="Z151" s="1"/>
    </row>
    <row r="152" spans="1:39" ht="12.75" customHeight="1">
      <c r="A152" s="207">
        <v>3</v>
      </c>
      <c r="B152" s="208">
        <v>45356</v>
      </c>
      <c r="C152" s="259"/>
      <c r="D152" s="259" t="s">
        <v>300</v>
      </c>
      <c r="E152" s="207" t="s">
        <v>577</v>
      </c>
      <c r="F152" s="207" t="s">
        <v>950</v>
      </c>
      <c r="G152" s="207">
        <v>35</v>
      </c>
      <c r="H152" s="207"/>
      <c r="I152" s="207" t="s">
        <v>937</v>
      </c>
      <c r="J152" s="207" t="s">
        <v>578</v>
      </c>
      <c r="K152" s="207"/>
      <c r="L152" s="321"/>
      <c r="M152" s="322"/>
      <c r="N152" s="207"/>
      <c r="O152" s="264"/>
      <c r="P152" s="210">
        <f>VLOOKUP(D152,'MidCap Intra'!$B$11:$C$568,2,0)</f>
        <v>36.85</v>
      </c>
      <c r="Q152" s="319"/>
      <c r="S152" s="320"/>
      <c r="T152" s="239"/>
      <c r="U152" s="239"/>
      <c r="V152" s="239"/>
      <c r="W152" s="239"/>
      <c r="X152" s="239"/>
      <c r="Y152" s="239"/>
      <c r="Z152" s="239"/>
    </row>
    <row r="153" spans="1:39" ht="12.75" customHeight="1">
      <c r="A153" s="207"/>
      <c r="B153" s="208"/>
      <c r="C153" s="259"/>
      <c r="D153" s="259"/>
      <c r="E153" s="207"/>
      <c r="F153" s="207"/>
      <c r="G153" s="207"/>
      <c r="H153" s="207"/>
      <c r="I153" s="207"/>
      <c r="J153" s="207"/>
      <c r="K153" s="207"/>
      <c r="L153" s="321"/>
      <c r="M153" s="322"/>
      <c r="N153" s="207"/>
      <c r="O153" s="264"/>
      <c r="P153" s="208"/>
      <c r="Q153" s="319"/>
      <c r="S153" s="320"/>
      <c r="T153" s="239"/>
      <c r="U153" s="239"/>
      <c r="V153" s="239"/>
      <c r="W153" s="239"/>
      <c r="X153" s="239"/>
      <c r="Y153" s="239"/>
      <c r="Z153" s="239"/>
    </row>
    <row r="154" spans="1:39" ht="12.75" customHeight="1">
      <c r="A154" s="112" t="s">
        <v>581</v>
      </c>
      <c r="B154" s="112"/>
      <c r="C154" s="112"/>
      <c r="D154" s="112"/>
      <c r="E154" s="37"/>
      <c r="F154" s="119" t="s">
        <v>583</v>
      </c>
      <c r="G154" s="54"/>
      <c r="H154" s="54"/>
      <c r="I154" s="54"/>
      <c r="J154" s="6"/>
      <c r="K154" s="132"/>
      <c r="L154" s="133"/>
      <c r="M154" s="6"/>
      <c r="N154" s="102"/>
      <c r="O154" s="147"/>
      <c r="P154" s="1"/>
      <c r="Q154" s="228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39" ht="12.75" customHeight="1">
      <c r="A155" s="118" t="s">
        <v>582</v>
      </c>
      <c r="B155" s="112"/>
      <c r="C155" s="112"/>
      <c r="D155" s="112"/>
      <c r="E155" s="6"/>
      <c r="F155" s="119" t="s">
        <v>586</v>
      </c>
      <c r="G155" s="6"/>
      <c r="H155" s="6" t="s">
        <v>603</v>
      </c>
      <c r="I155" s="6"/>
      <c r="J155" s="1"/>
      <c r="K155" s="6"/>
      <c r="L155" s="6"/>
      <c r="M155" s="6"/>
      <c r="N155" s="1"/>
      <c r="O155" s="1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39" ht="12.75" customHeight="1">
      <c r="A156" s="118"/>
      <c r="B156" s="112"/>
      <c r="C156" s="112"/>
      <c r="D156" s="112"/>
      <c r="E156" s="6"/>
      <c r="F156" s="119"/>
      <c r="G156" s="6"/>
      <c r="H156" s="6"/>
      <c r="I156" s="6"/>
      <c r="J156" s="1"/>
      <c r="K156" s="6"/>
      <c r="L156" s="6"/>
      <c r="M156" s="6"/>
      <c r="N156" s="1"/>
      <c r="O156" s="1"/>
      <c r="R156" s="1"/>
      <c r="S156" s="54"/>
      <c r="T156" s="1"/>
      <c r="U156" s="1"/>
      <c r="V156" s="1"/>
      <c r="W156" s="1"/>
      <c r="X156" s="1"/>
      <c r="Y156" s="1"/>
      <c r="Z156" s="1"/>
      <c r="AA156" s="1"/>
    </row>
    <row r="157" spans="1:39" ht="12.75" customHeight="1">
      <c r="A157" s="118"/>
      <c r="B157" s="112"/>
      <c r="C157" s="112"/>
      <c r="D157" s="112"/>
      <c r="E157" s="6"/>
      <c r="F157" s="119"/>
      <c r="G157" s="54"/>
      <c r="H157" s="37"/>
      <c r="I157" s="54"/>
      <c r="J157" s="6"/>
      <c r="K157" s="132"/>
      <c r="L157" s="133"/>
      <c r="M157" s="6"/>
      <c r="N157" s="102"/>
      <c r="O157" s="134"/>
      <c r="P157" s="1"/>
      <c r="Q157" s="228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39" ht="12.75" customHeight="1">
      <c r="A158" s="118"/>
      <c r="B158" s="112"/>
      <c r="C158" s="112"/>
      <c r="D158" s="112"/>
      <c r="E158" s="6"/>
      <c r="F158" s="119"/>
      <c r="G158" s="54"/>
      <c r="H158" s="37"/>
      <c r="I158" s="54"/>
      <c r="J158" s="6"/>
      <c r="K158" s="132"/>
      <c r="L158" s="133"/>
      <c r="M158" s="6"/>
      <c r="N158" s="102"/>
      <c r="O158" s="134"/>
      <c r="P158" s="1"/>
      <c r="Q158" s="228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39" ht="12.75" customHeight="1">
      <c r="A159" s="118"/>
      <c r="B159" s="112"/>
      <c r="C159" s="112"/>
      <c r="D159" s="112"/>
      <c r="E159" s="6"/>
      <c r="F159" s="119"/>
      <c r="G159" s="54"/>
      <c r="H159" s="37"/>
      <c r="I159" s="54"/>
      <c r="J159" s="6"/>
      <c r="K159" s="132"/>
      <c r="L159" s="133"/>
      <c r="M159" s="6"/>
      <c r="N159" s="102"/>
      <c r="O159" s="134"/>
      <c r="P159" s="1"/>
      <c r="Q159" s="228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39" ht="12.75" customHeight="1">
      <c r="A160" s="118"/>
      <c r="B160" s="112"/>
      <c r="C160" s="112"/>
      <c r="D160" s="112"/>
      <c r="E160" s="6"/>
      <c r="F160" s="119"/>
      <c r="G160" s="54"/>
      <c r="H160" s="37"/>
      <c r="I160" s="54"/>
      <c r="J160" s="6"/>
      <c r="K160" s="132"/>
      <c r="L160" s="133"/>
      <c r="M160" s="6"/>
      <c r="N160" s="102"/>
      <c r="O160" s="134"/>
      <c r="P160" s="1"/>
      <c r="Q160" s="228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18"/>
      <c r="B161" s="112"/>
      <c r="C161" s="112"/>
      <c r="D161" s="112"/>
      <c r="E161" s="6"/>
      <c r="F161" s="119"/>
      <c r="G161" s="54"/>
      <c r="H161" s="37"/>
      <c r="I161" s="54"/>
      <c r="J161" s="6"/>
      <c r="K161" s="132"/>
      <c r="L161" s="133"/>
      <c r="M161" s="6"/>
      <c r="N161" s="102"/>
      <c r="O161" s="134"/>
      <c r="P161" s="1"/>
      <c r="Q161" s="228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18"/>
      <c r="B162" s="112"/>
      <c r="C162" s="112"/>
      <c r="D162" s="112"/>
      <c r="E162" s="6"/>
      <c r="F162" s="119"/>
      <c r="G162" s="54"/>
      <c r="H162" s="37"/>
      <c r="I162" s="54"/>
      <c r="J162" s="6"/>
      <c r="K162" s="132"/>
      <c r="L162" s="133"/>
      <c r="M162" s="6"/>
      <c r="N162" s="102"/>
      <c r="O162" s="134"/>
      <c r="P162" s="1"/>
      <c r="Q162" s="228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54"/>
      <c r="B163" s="101"/>
      <c r="C163" s="101"/>
      <c r="D163" s="37"/>
      <c r="E163" s="54"/>
      <c r="F163" s="54"/>
      <c r="G163" s="54"/>
      <c r="H163" s="37"/>
      <c r="I163" s="54"/>
      <c r="J163" s="6"/>
      <c r="K163" s="132"/>
      <c r="L163" s="133"/>
      <c r="M163" s="6"/>
      <c r="N163" s="102"/>
      <c r="O163" s="134"/>
      <c r="P163" s="1"/>
      <c r="Q163" s="228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38.25" customHeight="1">
      <c r="A164" s="37"/>
      <c r="B164" s="148" t="s">
        <v>604</v>
      </c>
      <c r="C164" s="148"/>
      <c r="D164" s="148"/>
      <c r="E164" s="148"/>
      <c r="F164" s="6"/>
      <c r="G164" s="6"/>
      <c r="H164" s="128"/>
      <c r="I164" s="6"/>
      <c r="J164" s="128"/>
      <c r="K164" s="129"/>
      <c r="L164" s="6"/>
      <c r="M164" s="6"/>
      <c r="N164" s="1"/>
      <c r="O164" s="1"/>
      <c r="P164" s="1"/>
      <c r="Q164" s="228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92" t="s">
        <v>16</v>
      </c>
      <c r="B165" s="93" t="s">
        <v>553</v>
      </c>
      <c r="C165" s="93"/>
      <c r="D165" s="94" t="s">
        <v>564</v>
      </c>
      <c r="E165" s="93" t="s">
        <v>565</v>
      </c>
      <c r="F165" s="93" t="s">
        <v>566</v>
      </c>
      <c r="G165" s="93" t="s">
        <v>605</v>
      </c>
      <c r="H165" s="93" t="s">
        <v>606</v>
      </c>
      <c r="I165" s="93" t="s">
        <v>569</v>
      </c>
      <c r="J165" s="149" t="s">
        <v>570</v>
      </c>
      <c r="K165" s="93" t="s">
        <v>571</v>
      </c>
      <c r="L165" s="93" t="s">
        <v>607</v>
      </c>
      <c r="M165" s="93" t="s">
        <v>574</v>
      </c>
      <c r="N165" s="94" t="s">
        <v>575</v>
      </c>
      <c r="O165" s="1"/>
      <c r="P165" s="1"/>
      <c r="Q165" s="228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0">
        <v>1</v>
      </c>
      <c r="B166" s="151">
        <v>41579</v>
      </c>
      <c r="C166" s="151"/>
      <c r="D166" s="152" t="s">
        <v>608</v>
      </c>
      <c r="E166" s="153" t="s">
        <v>577</v>
      </c>
      <c r="F166" s="154">
        <v>82</v>
      </c>
      <c r="G166" s="153" t="s">
        <v>609</v>
      </c>
      <c r="H166" s="153">
        <v>100</v>
      </c>
      <c r="I166" s="155">
        <v>100</v>
      </c>
      <c r="J166" s="156" t="s">
        <v>610</v>
      </c>
      <c r="K166" s="157">
        <f t="shared" ref="K166:K218" si="151">H166-F166</f>
        <v>18</v>
      </c>
      <c r="L166" s="158">
        <f t="shared" ref="L166:L218" si="152">K166/F166</f>
        <v>0.21951219512195122</v>
      </c>
      <c r="M166" s="153" t="s">
        <v>580</v>
      </c>
      <c r="N166" s="159">
        <v>42657</v>
      </c>
      <c r="O166" s="1"/>
      <c r="P166" s="1"/>
      <c r="Q166" s="228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0">
        <v>2</v>
      </c>
      <c r="B167" s="151">
        <v>41794</v>
      </c>
      <c r="C167" s="151"/>
      <c r="D167" s="152" t="s">
        <v>611</v>
      </c>
      <c r="E167" s="153" t="s">
        <v>589</v>
      </c>
      <c r="F167" s="154">
        <v>257</v>
      </c>
      <c r="G167" s="153" t="s">
        <v>609</v>
      </c>
      <c r="H167" s="153">
        <v>300</v>
      </c>
      <c r="I167" s="155">
        <v>300</v>
      </c>
      <c r="J167" s="156" t="s">
        <v>610</v>
      </c>
      <c r="K167" s="157">
        <f t="shared" si="151"/>
        <v>43</v>
      </c>
      <c r="L167" s="158">
        <f t="shared" si="152"/>
        <v>0.16731517509727625</v>
      </c>
      <c r="M167" s="153" t="s">
        <v>580</v>
      </c>
      <c r="N167" s="159">
        <v>41822</v>
      </c>
      <c r="O167" s="1"/>
      <c r="P167" s="1"/>
      <c r="Q167" s="228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0">
        <v>3</v>
      </c>
      <c r="B168" s="151">
        <v>41828</v>
      </c>
      <c r="C168" s="151"/>
      <c r="D168" s="152" t="s">
        <v>612</v>
      </c>
      <c r="E168" s="153" t="s">
        <v>589</v>
      </c>
      <c r="F168" s="154">
        <v>393</v>
      </c>
      <c r="G168" s="153" t="s">
        <v>609</v>
      </c>
      <c r="H168" s="153">
        <v>468</v>
      </c>
      <c r="I168" s="155">
        <v>468</v>
      </c>
      <c r="J168" s="156" t="s">
        <v>610</v>
      </c>
      <c r="K168" s="157">
        <f t="shared" si="151"/>
        <v>75</v>
      </c>
      <c r="L168" s="158">
        <f t="shared" si="152"/>
        <v>0.19083969465648856</v>
      </c>
      <c r="M168" s="153" t="s">
        <v>580</v>
      </c>
      <c r="N168" s="159">
        <v>41863</v>
      </c>
      <c r="O168" s="1"/>
      <c r="P168" s="1"/>
      <c r="Q168" s="228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0">
        <v>4</v>
      </c>
      <c r="B169" s="151">
        <v>41857</v>
      </c>
      <c r="C169" s="151"/>
      <c r="D169" s="152" t="s">
        <v>613</v>
      </c>
      <c r="E169" s="153" t="s">
        <v>589</v>
      </c>
      <c r="F169" s="154">
        <v>205</v>
      </c>
      <c r="G169" s="153" t="s">
        <v>609</v>
      </c>
      <c r="H169" s="153">
        <v>275</v>
      </c>
      <c r="I169" s="155">
        <v>250</v>
      </c>
      <c r="J169" s="156" t="s">
        <v>610</v>
      </c>
      <c r="K169" s="157">
        <f t="shared" si="151"/>
        <v>70</v>
      </c>
      <c r="L169" s="158">
        <f t="shared" si="152"/>
        <v>0.34146341463414637</v>
      </c>
      <c r="M169" s="153" t="s">
        <v>580</v>
      </c>
      <c r="N169" s="159">
        <v>41962</v>
      </c>
      <c r="O169" s="1"/>
      <c r="P169" s="1"/>
      <c r="Q169" s="228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0">
        <v>5</v>
      </c>
      <c r="B170" s="151">
        <v>41886</v>
      </c>
      <c r="C170" s="151"/>
      <c r="D170" s="152" t="s">
        <v>614</v>
      </c>
      <c r="E170" s="153" t="s">
        <v>589</v>
      </c>
      <c r="F170" s="154">
        <v>162</v>
      </c>
      <c r="G170" s="153" t="s">
        <v>609</v>
      </c>
      <c r="H170" s="153">
        <v>190</v>
      </c>
      <c r="I170" s="155">
        <v>190</v>
      </c>
      <c r="J170" s="156" t="s">
        <v>610</v>
      </c>
      <c r="K170" s="157">
        <f t="shared" si="151"/>
        <v>28</v>
      </c>
      <c r="L170" s="158">
        <f t="shared" si="152"/>
        <v>0.1728395061728395</v>
      </c>
      <c r="M170" s="153" t="s">
        <v>580</v>
      </c>
      <c r="N170" s="159">
        <v>42006</v>
      </c>
      <c r="O170" s="1"/>
      <c r="P170" s="1"/>
      <c r="Q170" s="228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0">
        <v>6</v>
      </c>
      <c r="B171" s="151">
        <v>41886</v>
      </c>
      <c r="C171" s="151"/>
      <c r="D171" s="152" t="s">
        <v>615</v>
      </c>
      <c r="E171" s="153" t="s">
        <v>589</v>
      </c>
      <c r="F171" s="154">
        <v>75</v>
      </c>
      <c r="G171" s="153" t="s">
        <v>609</v>
      </c>
      <c r="H171" s="153">
        <v>91.5</v>
      </c>
      <c r="I171" s="155" t="s">
        <v>602</v>
      </c>
      <c r="J171" s="156" t="s">
        <v>616</v>
      </c>
      <c r="K171" s="157">
        <f t="shared" si="151"/>
        <v>16.5</v>
      </c>
      <c r="L171" s="158">
        <f t="shared" si="152"/>
        <v>0.22</v>
      </c>
      <c r="M171" s="153" t="s">
        <v>580</v>
      </c>
      <c r="N171" s="159">
        <v>41954</v>
      </c>
      <c r="O171" s="1"/>
      <c r="P171" s="1"/>
      <c r="Q171" s="228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0">
        <v>7</v>
      </c>
      <c r="B172" s="151">
        <v>41913</v>
      </c>
      <c r="C172" s="151"/>
      <c r="D172" s="152" t="s">
        <v>617</v>
      </c>
      <c r="E172" s="153" t="s">
        <v>589</v>
      </c>
      <c r="F172" s="154">
        <v>850</v>
      </c>
      <c r="G172" s="153" t="s">
        <v>609</v>
      </c>
      <c r="H172" s="153">
        <v>982.5</v>
      </c>
      <c r="I172" s="155">
        <v>1050</v>
      </c>
      <c r="J172" s="156" t="s">
        <v>618</v>
      </c>
      <c r="K172" s="157">
        <f t="shared" si="151"/>
        <v>132.5</v>
      </c>
      <c r="L172" s="158">
        <f t="shared" si="152"/>
        <v>0.15588235294117647</v>
      </c>
      <c r="M172" s="153" t="s">
        <v>580</v>
      </c>
      <c r="N172" s="159">
        <v>42039</v>
      </c>
      <c r="O172" s="1"/>
      <c r="P172" s="1"/>
      <c r="Q172" s="228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0">
        <v>8</v>
      </c>
      <c r="B173" s="151">
        <v>41913</v>
      </c>
      <c r="C173" s="151"/>
      <c r="D173" s="152" t="s">
        <v>619</v>
      </c>
      <c r="E173" s="153" t="s">
        <v>589</v>
      </c>
      <c r="F173" s="154">
        <v>475</v>
      </c>
      <c r="G173" s="153" t="s">
        <v>609</v>
      </c>
      <c r="H173" s="153">
        <v>515</v>
      </c>
      <c r="I173" s="155">
        <v>600</v>
      </c>
      <c r="J173" s="156" t="s">
        <v>620</v>
      </c>
      <c r="K173" s="157">
        <f t="shared" si="151"/>
        <v>40</v>
      </c>
      <c r="L173" s="158">
        <f t="shared" si="152"/>
        <v>8.4210526315789472E-2</v>
      </c>
      <c r="M173" s="153" t="s">
        <v>580</v>
      </c>
      <c r="N173" s="159">
        <v>41939</v>
      </c>
      <c r="O173" s="1"/>
      <c r="P173" s="1"/>
      <c r="Q173" s="228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0">
        <v>9</v>
      </c>
      <c r="B174" s="151">
        <v>41913</v>
      </c>
      <c r="C174" s="151"/>
      <c r="D174" s="152" t="s">
        <v>621</v>
      </c>
      <c r="E174" s="153" t="s">
        <v>589</v>
      </c>
      <c r="F174" s="154">
        <v>86</v>
      </c>
      <c r="G174" s="153" t="s">
        <v>609</v>
      </c>
      <c r="H174" s="153">
        <v>99</v>
      </c>
      <c r="I174" s="155">
        <v>140</v>
      </c>
      <c r="J174" s="156" t="s">
        <v>622</v>
      </c>
      <c r="K174" s="157">
        <f t="shared" si="151"/>
        <v>13</v>
      </c>
      <c r="L174" s="158">
        <f t="shared" si="152"/>
        <v>0.15116279069767441</v>
      </c>
      <c r="M174" s="153" t="s">
        <v>580</v>
      </c>
      <c r="N174" s="159">
        <v>41939</v>
      </c>
      <c r="O174" s="1"/>
      <c r="P174" s="1"/>
      <c r="Q174" s="228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0">
        <v>10</v>
      </c>
      <c r="B175" s="151">
        <v>41926</v>
      </c>
      <c r="C175" s="151"/>
      <c r="D175" s="152" t="s">
        <v>623</v>
      </c>
      <c r="E175" s="153" t="s">
        <v>589</v>
      </c>
      <c r="F175" s="154">
        <v>496.6</v>
      </c>
      <c r="G175" s="153" t="s">
        <v>609</v>
      </c>
      <c r="H175" s="153">
        <v>621</v>
      </c>
      <c r="I175" s="155">
        <v>580</v>
      </c>
      <c r="J175" s="156" t="s">
        <v>610</v>
      </c>
      <c r="K175" s="157">
        <f t="shared" si="151"/>
        <v>124.39999999999998</v>
      </c>
      <c r="L175" s="158">
        <f t="shared" si="152"/>
        <v>0.25050342327829234</v>
      </c>
      <c r="M175" s="153" t="s">
        <v>580</v>
      </c>
      <c r="N175" s="159">
        <v>42605</v>
      </c>
      <c r="O175" s="1"/>
      <c r="P175" s="1"/>
      <c r="Q175" s="228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0">
        <v>11</v>
      </c>
      <c r="B176" s="151">
        <v>41926</v>
      </c>
      <c r="C176" s="151"/>
      <c r="D176" s="152" t="s">
        <v>624</v>
      </c>
      <c r="E176" s="153" t="s">
        <v>589</v>
      </c>
      <c r="F176" s="154">
        <v>2481.9</v>
      </c>
      <c r="G176" s="153" t="s">
        <v>609</v>
      </c>
      <c r="H176" s="153">
        <v>2840</v>
      </c>
      <c r="I176" s="155">
        <v>2870</v>
      </c>
      <c r="J176" s="156" t="s">
        <v>625</v>
      </c>
      <c r="K176" s="157">
        <f t="shared" si="151"/>
        <v>358.09999999999991</v>
      </c>
      <c r="L176" s="158">
        <f t="shared" si="152"/>
        <v>0.14428462065353154</v>
      </c>
      <c r="M176" s="153" t="s">
        <v>580</v>
      </c>
      <c r="N176" s="159">
        <v>42017</v>
      </c>
      <c r="O176" s="1"/>
      <c r="P176" s="1"/>
      <c r="Q176" s="228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0">
        <v>12</v>
      </c>
      <c r="B177" s="151">
        <v>41928</v>
      </c>
      <c r="C177" s="151"/>
      <c r="D177" s="152" t="s">
        <v>626</v>
      </c>
      <c r="E177" s="153" t="s">
        <v>589</v>
      </c>
      <c r="F177" s="154">
        <v>84.5</v>
      </c>
      <c r="G177" s="153" t="s">
        <v>609</v>
      </c>
      <c r="H177" s="153">
        <v>93</v>
      </c>
      <c r="I177" s="155">
        <v>110</v>
      </c>
      <c r="J177" s="156" t="s">
        <v>627</v>
      </c>
      <c r="K177" s="157">
        <f t="shared" si="151"/>
        <v>8.5</v>
      </c>
      <c r="L177" s="158">
        <f t="shared" si="152"/>
        <v>0.10059171597633136</v>
      </c>
      <c r="M177" s="153" t="s">
        <v>580</v>
      </c>
      <c r="N177" s="159">
        <v>41939</v>
      </c>
      <c r="O177" s="1"/>
      <c r="P177" s="1"/>
      <c r="Q177" s="228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0">
        <v>13</v>
      </c>
      <c r="B178" s="151">
        <v>41928</v>
      </c>
      <c r="C178" s="151"/>
      <c r="D178" s="152" t="s">
        <v>628</v>
      </c>
      <c r="E178" s="153" t="s">
        <v>589</v>
      </c>
      <c r="F178" s="154">
        <v>401</v>
      </c>
      <c r="G178" s="153" t="s">
        <v>609</v>
      </c>
      <c r="H178" s="153">
        <v>428</v>
      </c>
      <c r="I178" s="155">
        <v>450</v>
      </c>
      <c r="J178" s="156" t="s">
        <v>629</v>
      </c>
      <c r="K178" s="157">
        <f t="shared" si="151"/>
        <v>27</v>
      </c>
      <c r="L178" s="158">
        <f t="shared" si="152"/>
        <v>6.7331670822942641E-2</v>
      </c>
      <c r="M178" s="153" t="s">
        <v>580</v>
      </c>
      <c r="N178" s="159">
        <v>42020</v>
      </c>
      <c r="O178" s="1"/>
      <c r="P178" s="1"/>
      <c r="Q178" s="228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0">
        <v>14</v>
      </c>
      <c r="B179" s="151">
        <v>41928</v>
      </c>
      <c r="C179" s="151"/>
      <c r="D179" s="152" t="s">
        <v>630</v>
      </c>
      <c r="E179" s="153" t="s">
        <v>589</v>
      </c>
      <c r="F179" s="154">
        <v>101</v>
      </c>
      <c r="G179" s="153" t="s">
        <v>609</v>
      </c>
      <c r="H179" s="153">
        <v>112</v>
      </c>
      <c r="I179" s="155">
        <v>120</v>
      </c>
      <c r="J179" s="156" t="s">
        <v>631</v>
      </c>
      <c r="K179" s="157">
        <f t="shared" si="151"/>
        <v>11</v>
      </c>
      <c r="L179" s="158">
        <f t="shared" si="152"/>
        <v>0.10891089108910891</v>
      </c>
      <c r="M179" s="153" t="s">
        <v>580</v>
      </c>
      <c r="N179" s="159">
        <v>41939</v>
      </c>
      <c r="O179" s="1"/>
      <c r="P179" s="1"/>
      <c r="Q179" s="228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0">
        <v>15</v>
      </c>
      <c r="B180" s="151">
        <v>41954</v>
      </c>
      <c r="C180" s="151"/>
      <c r="D180" s="152" t="s">
        <v>632</v>
      </c>
      <c r="E180" s="153" t="s">
        <v>589</v>
      </c>
      <c r="F180" s="154">
        <v>59</v>
      </c>
      <c r="G180" s="153" t="s">
        <v>609</v>
      </c>
      <c r="H180" s="153">
        <v>76</v>
      </c>
      <c r="I180" s="155">
        <v>76</v>
      </c>
      <c r="J180" s="156" t="s">
        <v>610</v>
      </c>
      <c r="K180" s="157">
        <f t="shared" si="151"/>
        <v>17</v>
      </c>
      <c r="L180" s="158">
        <f t="shared" si="152"/>
        <v>0.28813559322033899</v>
      </c>
      <c r="M180" s="153" t="s">
        <v>580</v>
      </c>
      <c r="N180" s="159">
        <v>43032</v>
      </c>
      <c r="O180" s="1"/>
      <c r="P180" s="1"/>
      <c r="Q180" s="228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0">
        <v>16</v>
      </c>
      <c r="B181" s="151">
        <v>41954</v>
      </c>
      <c r="C181" s="151"/>
      <c r="D181" s="152" t="s">
        <v>621</v>
      </c>
      <c r="E181" s="153" t="s">
        <v>589</v>
      </c>
      <c r="F181" s="154">
        <v>99</v>
      </c>
      <c r="G181" s="153" t="s">
        <v>609</v>
      </c>
      <c r="H181" s="153">
        <v>120</v>
      </c>
      <c r="I181" s="155">
        <v>120</v>
      </c>
      <c r="J181" s="156" t="s">
        <v>598</v>
      </c>
      <c r="K181" s="157">
        <f t="shared" si="151"/>
        <v>21</v>
      </c>
      <c r="L181" s="158">
        <f t="shared" si="152"/>
        <v>0.21212121212121213</v>
      </c>
      <c r="M181" s="153" t="s">
        <v>580</v>
      </c>
      <c r="N181" s="159">
        <v>41960</v>
      </c>
      <c r="O181" s="1"/>
      <c r="P181" s="1"/>
      <c r="Q181" s="228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0">
        <v>17</v>
      </c>
      <c r="B182" s="151">
        <v>41956</v>
      </c>
      <c r="C182" s="151"/>
      <c r="D182" s="152" t="s">
        <v>633</v>
      </c>
      <c r="E182" s="153" t="s">
        <v>589</v>
      </c>
      <c r="F182" s="154">
        <v>22</v>
      </c>
      <c r="G182" s="153" t="s">
        <v>609</v>
      </c>
      <c r="H182" s="153">
        <v>33.549999999999997</v>
      </c>
      <c r="I182" s="155">
        <v>32</v>
      </c>
      <c r="J182" s="156" t="s">
        <v>634</v>
      </c>
      <c r="K182" s="157">
        <f t="shared" si="151"/>
        <v>11.549999999999997</v>
      </c>
      <c r="L182" s="158">
        <f t="shared" si="152"/>
        <v>0.52499999999999991</v>
      </c>
      <c r="M182" s="153" t="s">
        <v>580</v>
      </c>
      <c r="N182" s="159">
        <v>42188</v>
      </c>
      <c r="O182" s="1"/>
      <c r="P182" s="1"/>
      <c r="Q182" s="228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0">
        <v>18</v>
      </c>
      <c r="B183" s="151">
        <v>41976</v>
      </c>
      <c r="C183" s="151"/>
      <c r="D183" s="152" t="s">
        <v>635</v>
      </c>
      <c r="E183" s="153" t="s">
        <v>589</v>
      </c>
      <c r="F183" s="154">
        <v>440</v>
      </c>
      <c r="G183" s="153" t="s">
        <v>609</v>
      </c>
      <c r="H183" s="153">
        <v>520</v>
      </c>
      <c r="I183" s="155">
        <v>520</v>
      </c>
      <c r="J183" s="156" t="s">
        <v>636</v>
      </c>
      <c r="K183" s="157">
        <f t="shared" si="151"/>
        <v>80</v>
      </c>
      <c r="L183" s="158">
        <f t="shared" si="152"/>
        <v>0.18181818181818182</v>
      </c>
      <c r="M183" s="153" t="s">
        <v>580</v>
      </c>
      <c r="N183" s="159">
        <v>42208</v>
      </c>
      <c r="O183" s="1"/>
      <c r="P183" s="1"/>
      <c r="Q183" s="228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0">
        <v>19</v>
      </c>
      <c r="B184" s="151">
        <v>41976</v>
      </c>
      <c r="C184" s="151"/>
      <c r="D184" s="152" t="s">
        <v>637</v>
      </c>
      <c r="E184" s="153" t="s">
        <v>589</v>
      </c>
      <c r="F184" s="154">
        <v>360</v>
      </c>
      <c r="G184" s="153" t="s">
        <v>609</v>
      </c>
      <c r="H184" s="153">
        <v>427</v>
      </c>
      <c r="I184" s="155">
        <v>425</v>
      </c>
      <c r="J184" s="156" t="s">
        <v>638</v>
      </c>
      <c r="K184" s="157">
        <f t="shared" si="151"/>
        <v>67</v>
      </c>
      <c r="L184" s="158">
        <f t="shared" si="152"/>
        <v>0.18611111111111112</v>
      </c>
      <c r="M184" s="153" t="s">
        <v>580</v>
      </c>
      <c r="N184" s="159">
        <v>42058</v>
      </c>
      <c r="O184" s="1"/>
      <c r="P184" s="1"/>
      <c r="Q184" s="228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0">
        <v>20</v>
      </c>
      <c r="B185" s="151">
        <v>42012</v>
      </c>
      <c r="C185" s="151"/>
      <c r="D185" s="152" t="s">
        <v>639</v>
      </c>
      <c r="E185" s="153" t="s">
        <v>589</v>
      </c>
      <c r="F185" s="154">
        <v>360</v>
      </c>
      <c r="G185" s="153" t="s">
        <v>609</v>
      </c>
      <c r="H185" s="153">
        <v>455</v>
      </c>
      <c r="I185" s="155">
        <v>420</v>
      </c>
      <c r="J185" s="156" t="s">
        <v>640</v>
      </c>
      <c r="K185" s="157">
        <f t="shared" si="151"/>
        <v>95</v>
      </c>
      <c r="L185" s="158">
        <f t="shared" si="152"/>
        <v>0.2638888888888889</v>
      </c>
      <c r="M185" s="153" t="s">
        <v>580</v>
      </c>
      <c r="N185" s="159">
        <v>42024</v>
      </c>
      <c r="O185" s="1"/>
      <c r="P185" s="1"/>
      <c r="Q185" s="228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0">
        <v>21</v>
      </c>
      <c r="B186" s="151">
        <v>42012</v>
      </c>
      <c r="C186" s="151"/>
      <c r="D186" s="152" t="s">
        <v>641</v>
      </c>
      <c r="E186" s="153" t="s">
        <v>589</v>
      </c>
      <c r="F186" s="154">
        <v>130</v>
      </c>
      <c r="G186" s="153"/>
      <c r="H186" s="153">
        <v>175.5</v>
      </c>
      <c r="I186" s="155">
        <v>165</v>
      </c>
      <c r="J186" s="156" t="s">
        <v>642</v>
      </c>
      <c r="K186" s="157">
        <f t="shared" si="151"/>
        <v>45.5</v>
      </c>
      <c r="L186" s="158">
        <f t="shared" si="152"/>
        <v>0.35</v>
      </c>
      <c r="M186" s="153" t="s">
        <v>580</v>
      </c>
      <c r="N186" s="159">
        <v>43088</v>
      </c>
      <c r="O186" s="1"/>
      <c r="P186" s="1"/>
      <c r="Q186" s="228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0">
        <v>22</v>
      </c>
      <c r="B187" s="151">
        <v>42040</v>
      </c>
      <c r="C187" s="151"/>
      <c r="D187" s="152" t="s">
        <v>399</v>
      </c>
      <c r="E187" s="153" t="s">
        <v>577</v>
      </c>
      <c r="F187" s="154">
        <v>98</v>
      </c>
      <c r="G187" s="153"/>
      <c r="H187" s="153">
        <v>120</v>
      </c>
      <c r="I187" s="155">
        <v>120</v>
      </c>
      <c r="J187" s="156" t="s">
        <v>610</v>
      </c>
      <c r="K187" s="157">
        <f t="shared" si="151"/>
        <v>22</v>
      </c>
      <c r="L187" s="158">
        <f t="shared" si="152"/>
        <v>0.22448979591836735</v>
      </c>
      <c r="M187" s="153" t="s">
        <v>580</v>
      </c>
      <c r="N187" s="159">
        <v>42753</v>
      </c>
      <c r="O187" s="1"/>
      <c r="P187" s="1"/>
      <c r="Q187" s="228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0">
        <v>23</v>
      </c>
      <c r="B188" s="151">
        <v>42040</v>
      </c>
      <c r="C188" s="151"/>
      <c r="D188" s="152" t="s">
        <v>643</v>
      </c>
      <c r="E188" s="153" t="s">
        <v>577</v>
      </c>
      <c r="F188" s="154">
        <v>196</v>
      </c>
      <c r="G188" s="153"/>
      <c r="H188" s="153">
        <v>262</v>
      </c>
      <c r="I188" s="155">
        <v>255</v>
      </c>
      <c r="J188" s="156" t="s">
        <v>610</v>
      </c>
      <c r="K188" s="157">
        <f t="shared" si="151"/>
        <v>66</v>
      </c>
      <c r="L188" s="158">
        <f t="shared" si="152"/>
        <v>0.33673469387755101</v>
      </c>
      <c r="M188" s="153" t="s">
        <v>580</v>
      </c>
      <c r="N188" s="159">
        <v>42599</v>
      </c>
      <c r="O188" s="1"/>
      <c r="P188" s="1"/>
      <c r="Q188" s="228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60">
        <v>24</v>
      </c>
      <c r="B189" s="161">
        <v>42067</v>
      </c>
      <c r="C189" s="161"/>
      <c r="D189" s="162" t="s">
        <v>398</v>
      </c>
      <c r="E189" s="163" t="s">
        <v>577</v>
      </c>
      <c r="F189" s="164">
        <v>235</v>
      </c>
      <c r="G189" s="164"/>
      <c r="H189" s="165">
        <v>77</v>
      </c>
      <c r="I189" s="165" t="s">
        <v>644</v>
      </c>
      <c r="J189" s="166" t="s">
        <v>645</v>
      </c>
      <c r="K189" s="167">
        <f t="shared" si="151"/>
        <v>-158</v>
      </c>
      <c r="L189" s="168">
        <f t="shared" si="152"/>
        <v>-0.67234042553191486</v>
      </c>
      <c r="M189" s="164" t="s">
        <v>590</v>
      </c>
      <c r="N189" s="161">
        <v>43522</v>
      </c>
      <c r="O189" s="1"/>
      <c r="P189" s="1"/>
      <c r="Q189" s="228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0">
        <v>25</v>
      </c>
      <c r="B190" s="151">
        <v>42067</v>
      </c>
      <c r="C190" s="151"/>
      <c r="D190" s="152" t="s">
        <v>646</v>
      </c>
      <c r="E190" s="153" t="s">
        <v>577</v>
      </c>
      <c r="F190" s="154">
        <v>185</v>
      </c>
      <c r="G190" s="153"/>
      <c r="H190" s="153">
        <v>224</v>
      </c>
      <c r="I190" s="155" t="s">
        <v>647</v>
      </c>
      <c r="J190" s="156" t="s">
        <v>610</v>
      </c>
      <c r="K190" s="157">
        <f t="shared" si="151"/>
        <v>39</v>
      </c>
      <c r="L190" s="158">
        <f t="shared" si="152"/>
        <v>0.21081081081081082</v>
      </c>
      <c r="M190" s="153" t="s">
        <v>580</v>
      </c>
      <c r="N190" s="159">
        <v>42647</v>
      </c>
      <c r="O190" s="1"/>
      <c r="P190" s="1"/>
      <c r="Q190" s="228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60">
        <v>26</v>
      </c>
      <c r="B191" s="161">
        <v>42090</v>
      </c>
      <c r="C191" s="161"/>
      <c r="D191" s="169" t="s">
        <v>648</v>
      </c>
      <c r="E191" s="164" t="s">
        <v>577</v>
      </c>
      <c r="F191" s="164">
        <v>49.5</v>
      </c>
      <c r="G191" s="165"/>
      <c r="H191" s="165">
        <v>15.85</v>
      </c>
      <c r="I191" s="165">
        <v>67</v>
      </c>
      <c r="J191" s="166" t="s">
        <v>649</v>
      </c>
      <c r="K191" s="165">
        <f t="shared" si="151"/>
        <v>-33.65</v>
      </c>
      <c r="L191" s="170">
        <f t="shared" si="152"/>
        <v>-0.67979797979797973</v>
      </c>
      <c r="M191" s="164" t="s">
        <v>590</v>
      </c>
      <c r="N191" s="171">
        <v>43627</v>
      </c>
      <c r="O191" s="1"/>
      <c r="P191" s="1"/>
      <c r="Q191" s="228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0">
        <v>27</v>
      </c>
      <c r="B192" s="151">
        <v>42093</v>
      </c>
      <c r="C192" s="151"/>
      <c r="D192" s="152" t="s">
        <v>650</v>
      </c>
      <c r="E192" s="153" t="s">
        <v>577</v>
      </c>
      <c r="F192" s="154">
        <v>183.5</v>
      </c>
      <c r="G192" s="153"/>
      <c r="H192" s="153">
        <v>219</v>
      </c>
      <c r="I192" s="155">
        <v>218</v>
      </c>
      <c r="J192" s="156" t="s">
        <v>651</v>
      </c>
      <c r="K192" s="157">
        <f t="shared" si="151"/>
        <v>35.5</v>
      </c>
      <c r="L192" s="158">
        <f t="shared" si="152"/>
        <v>0.19346049046321526</v>
      </c>
      <c r="M192" s="153" t="s">
        <v>580</v>
      </c>
      <c r="N192" s="159">
        <v>42103</v>
      </c>
      <c r="O192" s="1"/>
      <c r="P192" s="1"/>
      <c r="Q192" s="228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0">
        <v>28</v>
      </c>
      <c r="B193" s="151">
        <v>42114</v>
      </c>
      <c r="C193" s="151"/>
      <c r="D193" s="152" t="s">
        <v>652</v>
      </c>
      <c r="E193" s="153" t="s">
        <v>577</v>
      </c>
      <c r="F193" s="154">
        <f>(227+237)/2</f>
        <v>232</v>
      </c>
      <c r="G193" s="153"/>
      <c r="H193" s="153">
        <v>298</v>
      </c>
      <c r="I193" s="155">
        <v>298</v>
      </c>
      <c r="J193" s="156" t="s">
        <v>610</v>
      </c>
      <c r="K193" s="157">
        <f t="shared" si="151"/>
        <v>66</v>
      </c>
      <c r="L193" s="158">
        <f t="shared" si="152"/>
        <v>0.28448275862068967</v>
      </c>
      <c r="M193" s="153" t="s">
        <v>580</v>
      </c>
      <c r="N193" s="159">
        <v>42823</v>
      </c>
      <c r="O193" s="1"/>
      <c r="P193" s="1"/>
      <c r="Q193" s="228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0">
        <v>29</v>
      </c>
      <c r="B194" s="151">
        <v>42128</v>
      </c>
      <c r="C194" s="151"/>
      <c r="D194" s="152" t="s">
        <v>653</v>
      </c>
      <c r="E194" s="153" t="s">
        <v>589</v>
      </c>
      <c r="F194" s="154">
        <v>385</v>
      </c>
      <c r="G194" s="153"/>
      <c r="H194" s="153">
        <f>212.5+331</f>
        <v>543.5</v>
      </c>
      <c r="I194" s="155">
        <v>510</v>
      </c>
      <c r="J194" s="156" t="s">
        <v>654</v>
      </c>
      <c r="K194" s="157">
        <f t="shared" si="151"/>
        <v>158.5</v>
      </c>
      <c r="L194" s="158">
        <f t="shared" si="152"/>
        <v>0.41168831168831171</v>
      </c>
      <c r="M194" s="153" t="s">
        <v>580</v>
      </c>
      <c r="N194" s="159">
        <v>42235</v>
      </c>
      <c r="O194" s="1"/>
      <c r="P194" s="1"/>
      <c r="Q194" s="228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0">
        <v>30</v>
      </c>
      <c r="B195" s="151">
        <v>42128</v>
      </c>
      <c r="C195" s="151"/>
      <c r="D195" s="152" t="s">
        <v>655</v>
      </c>
      <c r="E195" s="153" t="s">
        <v>589</v>
      </c>
      <c r="F195" s="154">
        <v>115.5</v>
      </c>
      <c r="G195" s="153"/>
      <c r="H195" s="153">
        <v>146</v>
      </c>
      <c r="I195" s="155">
        <v>142</v>
      </c>
      <c r="J195" s="156" t="s">
        <v>656</v>
      </c>
      <c r="K195" s="157">
        <f t="shared" si="151"/>
        <v>30.5</v>
      </c>
      <c r="L195" s="158">
        <f t="shared" si="152"/>
        <v>0.26406926406926406</v>
      </c>
      <c r="M195" s="153" t="s">
        <v>580</v>
      </c>
      <c r="N195" s="159">
        <v>42202</v>
      </c>
      <c r="O195" s="1"/>
      <c r="P195" s="1"/>
      <c r="Q195" s="228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0">
        <v>31</v>
      </c>
      <c r="B196" s="151">
        <v>42151</v>
      </c>
      <c r="C196" s="151"/>
      <c r="D196" s="152" t="s">
        <v>530</v>
      </c>
      <c r="E196" s="153" t="s">
        <v>589</v>
      </c>
      <c r="F196" s="154">
        <v>237.5</v>
      </c>
      <c r="G196" s="153"/>
      <c r="H196" s="153">
        <v>279.5</v>
      </c>
      <c r="I196" s="155">
        <v>278</v>
      </c>
      <c r="J196" s="156" t="s">
        <v>610</v>
      </c>
      <c r="K196" s="157">
        <f t="shared" si="151"/>
        <v>42</v>
      </c>
      <c r="L196" s="158">
        <f t="shared" si="152"/>
        <v>0.17684210526315788</v>
      </c>
      <c r="M196" s="153" t="s">
        <v>580</v>
      </c>
      <c r="N196" s="159">
        <v>42222</v>
      </c>
      <c r="O196" s="1"/>
      <c r="P196" s="1"/>
      <c r="Q196" s="228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0">
        <v>32</v>
      </c>
      <c r="B197" s="151">
        <v>42174</v>
      </c>
      <c r="C197" s="151"/>
      <c r="D197" s="152" t="s">
        <v>628</v>
      </c>
      <c r="E197" s="153" t="s">
        <v>577</v>
      </c>
      <c r="F197" s="154">
        <v>340</v>
      </c>
      <c r="G197" s="153"/>
      <c r="H197" s="153">
        <v>448</v>
      </c>
      <c r="I197" s="155">
        <v>448</v>
      </c>
      <c r="J197" s="156" t="s">
        <v>610</v>
      </c>
      <c r="K197" s="157">
        <f t="shared" si="151"/>
        <v>108</v>
      </c>
      <c r="L197" s="158">
        <f t="shared" si="152"/>
        <v>0.31764705882352939</v>
      </c>
      <c r="M197" s="153" t="s">
        <v>580</v>
      </c>
      <c r="N197" s="159">
        <v>43018</v>
      </c>
      <c r="O197" s="1"/>
      <c r="P197" s="1"/>
      <c r="Q197" s="228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0">
        <v>33</v>
      </c>
      <c r="B198" s="151">
        <v>42191</v>
      </c>
      <c r="C198" s="151"/>
      <c r="D198" s="152" t="s">
        <v>657</v>
      </c>
      <c r="E198" s="153" t="s">
        <v>577</v>
      </c>
      <c r="F198" s="154">
        <v>390</v>
      </c>
      <c r="G198" s="153"/>
      <c r="H198" s="153">
        <v>460</v>
      </c>
      <c r="I198" s="155">
        <v>460</v>
      </c>
      <c r="J198" s="156" t="s">
        <v>610</v>
      </c>
      <c r="K198" s="157">
        <f t="shared" si="151"/>
        <v>70</v>
      </c>
      <c r="L198" s="158">
        <f t="shared" si="152"/>
        <v>0.17948717948717949</v>
      </c>
      <c r="M198" s="153" t="s">
        <v>580</v>
      </c>
      <c r="N198" s="159">
        <v>42478</v>
      </c>
      <c r="O198" s="1"/>
      <c r="P198" s="1"/>
      <c r="Q198" s="228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60">
        <v>34</v>
      </c>
      <c r="B199" s="161">
        <v>42195</v>
      </c>
      <c r="C199" s="161"/>
      <c r="D199" s="162" t="s">
        <v>658</v>
      </c>
      <c r="E199" s="163" t="s">
        <v>577</v>
      </c>
      <c r="F199" s="164">
        <v>122.5</v>
      </c>
      <c r="G199" s="164"/>
      <c r="H199" s="165">
        <v>61</v>
      </c>
      <c r="I199" s="165">
        <v>172</v>
      </c>
      <c r="J199" s="166" t="s">
        <v>659</v>
      </c>
      <c r="K199" s="167">
        <f t="shared" si="151"/>
        <v>-61.5</v>
      </c>
      <c r="L199" s="168">
        <f t="shared" si="152"/>
        <v>-0.50204081632653064</v>
      </c>
      <c r="M199" s="164" t="s">
        <v>590</v>
      </c>
      <c r="N199" s="161">
        <v>43333</v>
      </c>
      <c r="O199" s="1"/>
      <c r="P199" s="1"/>
      <c r="Q199" s="228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0">
        <v>35</v>
      </c>
      <c r="B200" s="151">
        <v>42219</v>
      </c>
      <c r="C200" s="151"/>
      <c r="D200" s="152" t="s">
        <v>660</v>
      </c>
      <c r="E200" s="153" t="s">
        <v>577</v>
      </c>
      <c r="F200" s="154">
        <v>297.5</v>
      </c>
      <c r="G200" s="153"/>
      <c r="H200" s="153">
        <v>350</v>
      </c>
      <c r="I200" s="155">
        <v>360</v>
      </c>
      <c r="J200" s="156" t="s">
        <v>661</v>
      </c>
      <c r="K200" s="157">
        <f t="shared" si="151"/>
        <v>52.5</v>
      </c>
      <c r="L200" s="158">
        <f t="shared" si="152"/>
        <v>0.17647058823529413</v>
      </c>
      <c r="M200" s="153" t="s">
        <v>580</v>
      </c>
      <c r="N200" s="159">
        <v>42232</v>
      </c>
      <c r="O200" s="1"/>
      <c r="P200" s="1"/>
      <c r="Q200" s="228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0">
        <v>36</v>
      </c>
      <c r="B201" s="151">
        <v>42219</v>
      </c>
      <c r="C201" s="151"/>
      <c r="D201" s="152" t="s">
        <v>662</v>
      </c>
      <c r="E201" s="153" t="s">
        <v>577</v>
      </c>
      <c r="F201" s="154">
        <v>115.5</v>
      </c>
      <c r="G201" s="153"/>
      <c r="H201" s="153">
        <v>149</v>
      </c>
      <c r="I201" s="155">
        <v>140</v>
      </c>
      <c r="J201" s="156" t="s">
        <v>663</v>
      </c>
      <c r="K201" s="157">
        <f t="shared" si="151"/>
        <v>33.5</v>
      </c>
      <c r="L201" s="158">
        <f t="shared" si="152"/>
        <v>0.29004329004329005</v>
      </c>
      <c r="M201" s="153" t="s">
        <v>580</v>
      </c>
      <c r="N201" s="159">
        <v>42740</v>
      </c>
      <c r="O201" s="1"/>
      <c r="P201" s="1"/>
      <c r="Q201" s="228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0">
        <v>37</v>
      </c>
      <c r="B202" s="151">
        <v>42251</v>
      </c>
      <c r="C202" s="151"/>
      <c r="D202" s="152" t="s">
        <v>530</v>
      </c>
      <c r="E202" s="153" t="s">
        <v>577</v>
      </c>
      <c r="F202" s="154">
        <v>226</v>
      </c>
      <c r="G202" s="153"/>
      <c r="H202" s="153">
        <v>292</v>
      </c>
      <c r="I202" s="155">
        <v>292</v>
      </c>
      <c r="J202" s="156" t="s">
        <v>664</v>
      </c>
      <c r="K202" s="157">
        <f t="shared" si="151"/>
        <v>66</v>
      </c>
      <c r="L202" s="158">
        <f t="shared" si="152"/>
        <v>0.29203539823008851</v>
      </c>
      <c r="M202" s="153" t="s">
        <v>580</v>
      </c>
      <c r="N202" s="159">
        <v>42286</v>
      </c>
      <c r="O202" s="1"/>
      <c r="P202" s="1"/>
      <c r="Q202" s="228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0">
        <v>38</v>
      </c>
      <c r="B203" s="151">
        <v>42254</v>
      </c>
      <c r="C203" s="151"/>
      <c r="D203" s="152" t="s">
        <v>652</v>
      </c>
      <c r="E203" s="153" t="s">
        <v>577</v>
      </c>
      <c r="F203" s="154">
        <v>232.5</v>
      </c>
      <c r="G203" s="153"/>
      <c r="H203" s="153">
        <v>312.5</v>
      </c>
      <c r="I203" s="155">
        <v>310</v>
      </c>
      <c r="J203" s="156" t="s">
        <v>610</v>
      </c>
      <c r="K203" s="157">
        <f t="shared" si="151"/>
        <v>80</v>
      </c>
      <c r="L203" s="158">
        <f t="shared" si="152"/>
        <v>0.34408602150537637</v>
      </c>
      <c r="M203" s="153" t="s">
        <v>580</v>
      </c>
      <c r="N203" s="159">
        <v>42823</v>
      </c>
      <c r="O203" s="1"/>
      <c r="P203" s="1"/>
      <c r="Q203" s="228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0">
        <v>39</v>
      </c>
      <c r="B204" s="151">
        <v>42268</v>
      </c>
      <c r="C204" s="151"/>
      <c r="D204" s="152" t="s">
        <v>665</v>
      </c>
      <c r="E204" s="153" t="s">
        <v>577</v>
      </c>
      <c r="F204" s="154">
        <v>196.5</v>
      </c>
      <c r="G204" s="153"/>
      <c r="H204" s="153">
        <v>238</v>
      </c>
      <c r="I204" s="155">
        <v>238</v>
      </c>
      <c r="J204" s="156" t="s">
        <v>664</v>
      </c>
      <c r="K204" s="157">
        <f t="shared" si="151"/>
        <v>41.5</v>
      </c>
      <c r="L204" s="158">
        <f t="shared" si="152"/>
        <v>0.21119592875318066</v>
      </c>
      <c r="M204" s="153" t="s">
        <v>580</v>
      </c>
      <c r="N204" s="159">
        <v>42291</v>
      </c>
      <c r="O204" s="1"/>
      <c r="P204" s="1"/>
      <c r="Q204" s="228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0">
        <v>40</v>
      </c>
      <c r="B205" s="151">
        <v>42271</v>
      </c>
      <c r="C205" s="151"/>
      <c r="D205" s="152" t="s">
        <v>608</v>
      </c>
      <c r="E205" s="153" t="s">
        <v>577</v>
      </c>
      <c r="F205" s="154">
        <v>65</v>
      </c>
      <c r="G205" s="153"/>
      <c r="H205" s="153">
        <v>82</v>
      </c>
      <c r="I205" s="155">
        <v>82</v>
      </c>
      <c r="J205" s="156" t="s">
        <v>664</v>
      </c>
      <c r="K205" s="157">
        <f t="shared" si="151"/>
        <v>17</v>
      </c>
      <c r="L205" s="158">
        <f t="shared" si="152"/>
        <v>0.26153846153846155</v>
      </c>
      <c r="M205" s="153" t="s">
        <v>580</v>
      </c>
      <c r="N205" s="159">
        <v>42578</v>
      </c>
      <c r="O205" s="1"/>
      <c r="P205" s="1"/>
      <c r="Q205" s="228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0">
        <v>41</v>
      </c>
      <c r="B206" s="151">
        <v>42291</v>
      </c>
      <c r="C206" s="151"/>
      <c r="D206" s="152" t="s">
        <v>666</v>
      </c>
      <c r="E206" s="153" t="s">
        <v>577</v>
      </c>
      <c r="F206" s="154">
        <v>144</v>
      </c>
      <c r="G206" s="153"/>
      <c r="H206" s="153">
        <v>182.5</v>
      </c>
      <c r="I206" s="155">
        <v>181</v>
      </c>
      <c r="J206" s="156" t="s">
        <v>664</v>
      </c>
      <c r="K206" s="157">
        <f t="shared" si="151"/>
        <v>38.5</v>
      </c>
      <c r="L206" s="158">
        <f t="shared" si="152"/>
        <v>0.2673611111111111</v>
      </c>
      <c r="M206" s="153" t="s">
        <v>580</v>
      </c>
      <c r="N206" s="159">
        <v>42817</v>
      </c>
      <c r="O206" s="1"/>
      <c r="P206" s="1"/>
      <c r="Q206" s="228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0">
        <v>42</v>
      </c>
      <c r="B207" s="151">
        <v>42291</v>
      </c>
      <c r="C207" s="151"/>
      <c r="D207" s="152" t="s">
        <v>667</v>
      </c>
      <c r="E207" s="153" t="s">
        <v>577</v>
      </c>
      <c r="F207" s="154">
        <v>264</v>
      </c>
      <c r="G207" s="153"/>
      <c r="H207" s="153">
        <v>311</v>
      </c>
      <c r="I207" s="155">
        <v>311</v>
      </c>
      <c r="J207" s="156" t="s">
        <v>664</v>
      </c>
      <c r="K207" s="157">
        <f t="shared" si="151"/>
        <v>47</v>
      </c>
      <c r="L207" s="158">
        <f t="shared" si="152"/>
        <v>0.17803030303030304</v>
      </c>
      <c r="M207" s="153" t="s">
        <v>580</v>
      </c>
      <c r="N207" s="159">
        <v>42604</v>
      </c>
      <c r="O207" s="1"/>
      <c r="P207" s="1"/>
      <c r="Q207" s="228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0">
        <v>43</v>
      </c>
      <c r="B208" s="151">
        <v>42318</v>
      </c>
      <c r="C208" s="151"/>
      <c r="D208" s="152" t="s">
        <v>668</v>
      </c>
      <c r="E208" s="153" t="s">
        <v>589</v>
      </c>
      <c r="F208" s="154">
        <v>549.5</v>
      </c>
      <c r="G208" s="153"/>
      <c r="H208" s="153">
        <v>630</v>
      </c>
      <c r="I208" s="155">
        <v>630</v>
      </c>
      <c r="J208" s="156" t="s">
        <v>664</v>
      </c>
      <c r="K208" s="157">
        <f t="shared" si="151"/>
        <v>80.5</v>
      </c>
      <c r="L208" s="158">
        <f t="shared" si="152"/>
        <v>0.1464968152866242</v>
      </c>
      <c r="M208" s="153" t="s">
        <v>580</v>
      </c>
      <c r="N208" s="159">
        <v>42419</v>
      </c>
      <c r="O208" s="1"/>
      <c r="P208" s="1"/>
      <c r="Q208" s="228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0">
        <v>44</v>
      </c>
      <c r="B209" s="151">
        <v>42342</v>
      </c>
      <c r="C209" s="151"/>
      <c r="D209" s="152" t="s">
        <v>669</v>
      </c>
      <c r="E209" s="153" t="s">
        <v>577</v>
      </c>
      <c r="F209" s="154">
        <v>1027.5</v>
      </c>
      <c r="G209" s="153"/>
      <c r="H209" s="153">
        <v>1315</v>
      </c>
      <c r="I209" s="155">
        <v>1250</v>
      </c>
      <c r="J209" s="156" t="s">
        <v>664</v>
      </c>
      <c r="K209" s="157">
        <f t="shared" si="151"/>
        <v>287.5</v>
      </c>
      <c r="L209" s="158">
        <f t="shared" si="152"/>
        <v>0.27980535279805352</v>
      </c>
      <c r="M209" s="153" t="s">
        <v>580</v>
      </c>
      <c r="N209" s="159">
        <v>43244</v>
      </c>
      <c r="O209" s="1"/>
      <c r="P209" s="1"/>
      <c r="Q209" s="228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0">
        <v>45</v>
      </c>
      <c r="B210" s="151">
        <v>42367</v>
      </c>
      <c r="C210" s="151"/>
      <c r="D210" s="152" t="s">
        <v>670</v>
      </c>
      <c r="E210" s="153" t="s">
        <v>577</v>
      </c>
      <c r="F210" s="154">
        <v>465</v>
      </c>
      <c r="G210" s="153"/>
      <c r="H210" s="153">
        <v>540</v>
      </c>
      <c r="I210" s="155">
        <v>540</v>
      </c>
      <c r="J210" s="156" t="s">
        <v>664</v>
      </c>
      <c r="K210" s="157">
        <f t="shared" si="151"/>
        <v>75</v>
      </c>
      <c r="L210" s="158">
        <f t="shared" si="152"/>
        <v>0.16129032258064516</v>
      </c>
      <c r="M210" s="153" t="s">
        <v>580</v>
      </c>
      <c r="N210" s="159">
        <v>42530</v>
      </c>
      <c r="O210" s="1"/>
      <c r="P210" s="1"/>
      <c r="Q210" s="228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0">
        <v>46</v>
      </c>
      <c r="B211" s="151">
        <v>42380</v>
      </c>
      <c r="C211" s="151"/>
      <c r="D211" s="152" t="s">
        <v>399</v>
      </c>
      <c r="E211" s="153" t="s">
        <v>589</v>
      </c>
      <c r="F211" s="154">
        <v>81</v>
      </c>
      <c r="G211" s="153"/>
      <c r="H211" s="153">
        <v>110</v>
      </c>
      <c r="I211" s="155">
        <v>110</v>
      </c>
      <c r="J211" s="156" t="s">
        <v>664</v>
      </c>
      <c r="K211" s="157">
        <f t="shared" si="151"/>
        <v>29</v>
      </c>
      <c r="L211" s="158">
        <f t="shared" si="152"/>
        <v>0.35802469135802467</v>
      </c>
      <c r="M211" s="153" t="s">
        <v>580</v>
      </c>
      <c r="N211" s="159">
        <v>42745</v>
      </c>
      <c r="O211" s="1"/>
      <c r="P211" s="1"/>
      <c r="Q211" s="228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0">
        <v>47</v>
      </c>
      <c r="B212" s="151">
        <v>42382</v>
      </c>
      <c r="C212" s="151"/>
      <c r="D212" s="152" t="s">
        <v>671</v>
      </c>
      <c r="E212" s="153" t="s">
        <v>589</v>
      </c>
      <c r="F212" s="154">
        <v>417.5</v>
      </c>
      <c r="G212" s="153"/>
      <c r="H212" s="153">
        <v>547</v>
      </c>
      <c r="I212" s="155">
        <v>535</v>
      </c>
      <c r="J212" s="156" t="s">
        <v>664</v>
      </c>
      <c r="K212" s="157">
        <f t="shared" si="151"/>
        <v>129.5</v>
      </c>
      <c r="L212" s="158">
        <f t="shared" si="152"/>
        <v>0.31017964071856285</v>
      </c>
      <c r="M212" s="153" t="s">
        <v>580</v>
      </c>
      <c r="N212" s="159">
        <v>42578</v>
      </c>
      <c r="O212" s="1"/>
      <c r="P212" s="1"/>
      <c r="Q212" s="228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0">
        <v>48</v>
      </c>
      <c r="B213" s="151">
        <v>42408</v>
      </c>
      <c r="C213" s="151"/>
      <c r="D213" s="152" t="s">
        <v>672</v>
      </c>
      <c r="E213" s="153" t="s">
        <v>577</v>
      </c>
      <c r="F213" s="154">
        <v>650</v>
      </c>
      <c r="G213" s="153"/>
      <c r="H213" s="153">
        <v>800</v>
      </c>
      <c r="I213" s="155">
        <v>800</v>
      </c>
      <c r="J213" s="156" t="s">
        <v>664</v>
      </c>
      <c r="K213" s="157">
        <f t="shared" si="151"/>
        <v>150</v>
      </c>
      <c r="L213" s="158">
        <f t="shared" si="152"/>
        <v>0.23076923076923078</v>
      </c>
      <c r="M213" s="153" t="s">
        <v>580</v>
      </c>
      <c r="N213" s="159">
        <v>43154</v>
      </c>
      <c r="O213" s="1"/>
      <c r="P213" s="1"/>
      <c r="Q213" s="228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0">
        <v>49</v>
      </c>
      <c r="B214" s="151">
        <v>42433</v>
      </c>
      <c r="C214" s="151"/>
      <c r="D214" s="152" t="s">
        <v>237</v>
      </c>
      <c r="E214" s="153" t="s">
        <v>577</v>
      </c>
      <c r="F214" s="154">
        <v>437.5</v>
      </c>
      <c r="G214" s="153"/>
      <c r="H214" s="153">
        <v>504.5</v>
      </c>
      <c r="I214" s="155">
        <v>522</v>
      </c>
      <c r="J214" s="156" t="s">
        <v>673</v>
      </c>
      <c r="K214" s="157">
        <f t="shared" si="151"/>
        <v>67</v>
      </c>
      <c r="L214" s="158">
        <f t="shared" si="152"/>
        <v>0.15314285714285714</v>
      </c>
      <c r="M214" s="153" t="s">
        <v>580</v>
      </c>
      <c r="N214" s="159">
        <v>42480</v>
      </c>
      <c r="O214" s="1"/>
      <c r="P214" s="1"/>
      <c r="Q214" s="228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0">
        <v>50</v>
      </c>
      <c r="B215" s="151">
        <v>42438</v>
      </c>
      <c r="C215" s="151"/>
      <c r="D215" s="152" t="s">
        <v>674</v>
      </c>
      <c r="E215" s="153" t="s">
        <v>577</v>
      </c>
      <c r="F215" s="154">
        <v>189.5</v>
      </c>
      <c r="G215" s="153"/>
      <c r="H215" s="153">
        <v>218</v>
      </c>
      <c r="I215" s="155">
        <v>218</v>
      </c>
      <c r="J215" s="156" t="s">
        <v>664</v>
      </c>
      <c r="K215" s="157">
        <f t="shared" si="151"/>
        <v>28.5</v>
      </c>
      <c r="L215" s="158">
        <f t="shared" si="152"/>
        <v>0.15039577836411611</v>
      </c>
      <c r="M215" s="153" t="s">
        <v>580</v>
      </c>
      <c r="N215" s="159">
        <v>43034</v>
      </c>
      <c r="O215" s="1"/>
      <c r="P215" s="1"/>
      <c r="Q215" s="228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60">
        <v>51</v>
      </c>
      <c r="B216" s="161">
        <v>42471</v>
      </c>
      <c r="C216" s="161"/>
      <c r="D216" s="169" t="s">
        <v>675</v>
      </c>
      <c r="E216" s="164" t="s">
        <v>577</v>
      </c>
      <c r="F216" s="164">
        <v>36.5</v>
      </c>
      <c r="G216" s="165"/>
      <c r="H216" s="165">
        <v>15.85</v>
      </c>
      <c r="I216" s="165">
        <v>60</v>
      </c>
      <c r="J216" s="166" t="s">
        <v>676</v>
      </c>
      <c r="K216" s="167">
        <f t="shared" si="151"/>
        <v>-20.65</v>
      </c>
      <c r="L216" s="168">
        <f t="shared" si="152"/>
        <v>-0.5657534246575342</v>
      </c>
      <c r="M216" s="164" t="s">
        <v>590</v>
      </c>
      <c r="N216" s="172">
        <v>43627</v>
      </c>
      <c r="O216" s="1"/>
      <c r="P216" s="1"/>
      <c r="Q216" s="228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0">
        <v>52</v>
      </c>
      <c r="B217" s="151">
        <v>42472</v>
      </c>
      <c r="C217" s="151"/>
      <c r="D217" s="152" t="s">
        <v>677</v>
      </c>
      <c r="E217" s="153" t="s">
        <v>577</v>
      </c>
      <c r="F217" s="154">
        <v>93</v>
      </c>
      <c r="G217" s="153"/>
      <c r="H217" s="153">
        <v>149</v>
      </c>
      <c r="I217" s="155">
        <v>140</v>
      </c>
      <c r="J217" s="156" t="s">
        <v>678</v>
      </c>
      <c r="K217" s="157">
        <f t="shared" si="151"/>
        <v>56</v>
      </c>
      <c r="L217" s="158">
        <f t="shared" si="152"/>
        <v>0.60215053763440862</v>
      </c>
      <c r="M217" s="153" t="s">
        <v>580</v>
      </c>
      <c r="N217" s="159">
        <v>42740</v>
      </c>
      <c r="O217" s="1"/>
      <c r="P217" s="1"/>
      <c r="Q217" s="228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0">
        <v>53</v>
      </c>
      <c r="B218" s="151">
        <v>42472</v>
      </c>
      <c r="C218" s="151"/>
      <c r="D218" s="152" t="s">
        <v>679</v>
      </c>
      <c r="E218" s="153" t="s">
        <v>577</v>
      </c>
      <c r="F218" s="154">
        <v>130</v>
      </c>
      <c r="G218" s="153"/>
      <c r="H218" s="153">
        <v>150</v>
      </c>
      <c r="I218" s="155" t="s">
        <v>680</v>
      </c>
      <c r="J218" s="156" t="s">
        <v>664</v>
      </c>
      <c r="K218" s="157">
        <f t="shared" si="151"/>
        <v>20</v>
      </c>
      <c r="L218" s="158">
        <f t="shared" si="152"/>
        <v>0.15384615384615385</v>
      </c>
      <c r="M218" s="153" t="s">
        <v>580</v>
      </c>
      <c r="N218" s="159">
        <v>42564</v>
      </c>
      <c r="O218" s="1"/>
      <c r="P218" s="1"/>
      <c r="Q218" s="228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0">
        <v>54</v>
      </c>
      <c r="B219" s="151">
        <v>42473</v>
      </c>
      <c r="C219" s="151"/>
      <c r="D219" s="152" t="s">
        <v>681</v>
      </c>
      <c r="E219" s="153" t="s">
        <v>577</v>
      </c>
      <c r="F219" s="154">
        <v>196</v>
      </c>
      <c r="G219" s="153"/>
      <c r="H219" s="153">
        <v>299</v>
      </c>
      <c r="I219" s="155">
        <v>299</v>
      </c>
      <c r="J219" s="156" t="s">
        <v>664</v>
      </c>
      <c r="K219" s="157">
        <v>103</v>
      </c>
      <c r="L219" s="158">
        <v>0.52551020408163296</v>
      </c>
      <c r="M219" s="153" t="s">
        <v>580</v>
      </c>
      <c r="N219" s="159">
        <v>42620</v>
      </c>
      <c r="O219" s="1"/>
      <c r="P219" s="1"/>
      <c r="Q219" s="228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0">
        <v>55</v>
      </c>
      <c r="B220" s="151">
        <v>42473</v>
      </c>
      <c r="C220" s="151"/>
      <c r="D220" s="152" t="s">
        <v>682</v>
      </c>
      <c r="E220" s="153" t="s">
        <v>577</v>
      </c>
      <c r="F220" s="154">
        <v>88</v>
      </c>
      <c r="G220" s="153"/>
      <c r="H220" s="153">
        <v>103</v>
      </c>
      <c r="I220" s="155">
        <v>103</v>
      </c>
      <c r="J220" s="156" t="s">
        <v>664</v>
      </c>
      <c r="K220" s="157">
        <v>15</v>
      </c>
      <c r="L220" s="158">
        <v>0.170454545454545</v>
      </c>
      <c r="M220" s="153" t="s">
        <v>580</v>
      </c>
      <c r="N220" s="159">
        <v>42530</v>
      </c>
      <c r="O220" s="1"/>
      <c r="P220" s="1"/>
      <c r="Q220" s="228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0">
        <v>56</v>
      </c>
      <c r="B221" s="151">
        <v>42492</v>
      </c>
      <c r="C221" s="151"/>
      <c r="D221" s="152" t="s">
        <v>683</v>
      </c>
      <c r="E221" s="153" t="s">
        <v>577</v>
      </c>
      <c r="F221" s="154">
        <v>127.5</v>
      </c>
      <c r="G221" s="153"/>
      <c r="H221" s="153">
        <v>148</v>
      </c>
      <c r="I221" s="155" t="s">
        <v>684</v>
      </c>
      <c r="J221" s="156" t="s">
        <v>664</v>
      </c>
      <c r="K221" s="157">
        <f t="shared" ref="K221:K225" si="153">H221-F221</f>
        <v>20.5</v>
      </c>
      <c r="L221" s="158">
        <f t="shared" ref="L221:L225" si="154">K221/F221</f>
        <v>0.16078431372549021</v>
      </c>
      <c r="M221" s="153" t="s">
        <v>580</v>
      </c>
      <c r="N221" s="159">
        <v>42564</v>
      </c>
      <c r="O221" s="1"/>
      <c r="P221" s="1"/>
      <c r="Q221" s="228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0">
        <v>57</v>
      </c>
      <c r="B222" s="151">
        <v>42493</v>
      </c>
      <c r="C222" s="151"/>
      <c r="D222" s="152" t="s">
        <v>685</v>
      </c>
      <c r="E222" s="153" t="s">
        <v>577</v>
      </c>
      <c r="F222" s="154">
        <v>675</v>
      </c>
      <c r="G222" s="153"/>
      <c r="H222" s="153">
        <v>815</v>
      </c>
      <c r="I222" s="155" t="s">
        <v>686</v>
      </c>
      <c r="J222" s="156" t="s">
        <v>664</v>
      </c>
      <c r="K222" s="157">
        <f t="shared" si="153"/>
        <v>140</v>
      </c>
      <c r="L222" s="158">
        <f t="shared" si="154"/>
        <v>0.2074074074074074</v>
      </c>
      <c r="M222" s="153" t="s">
        <v>580</v>
      </c>
      <c r="N222" s="159">
        <v>43154</v>
      </c>
      <c r="O222" s="1"/>
      <c r="P222" s="1"/>
      <c r="Q222" s="228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60">
        <v>58</v>
      </c>
      <c r="B223" s="161">
        <v>42522</v>
      </c>
      <c r="C223" s="161"/>
      <c r="D223" s="162" t="s">
        <v>687</v>
      </c>
      <c r="E223" s="163" t="s">
        <v>577</v>
      </c>
      <c r="F223" s="164">
        <v>500</v>
      </c>
      <c r="G223" s="164"/>
      <c r="H223" s="165">
        <v>232.5</v>
      </c>
      <c r="I223" s="165" t="s">
        <v>688</v>
      </c>
      <c r="J223" s="166" t="s">
        <v>689</v>
      </c>
      <c r="K223" s="167">
        <f t="shared" si="153"/>
        <v>-267.5</v>
      </c>
      <c r="L223" s="168">
        <f t="shared" si="154"/>
        <v>-0.53500000000000003</v>
      </c>
      <c r="M223" s="164" t="s">
        <v>590</v>
      </c>
      <c r="N223" s="161">
        <v>43735</v>
      </c>
      <c r="O223" s="1"/>
      <c r="P223" s="1"/>
      <c r="Q223" s="228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0">
        <v>59</v>
      </c>
      <c r="B224" s="151">
        <v>42527</v>
      </c>
      <c r="C224" s="151"/>
      <c r="D224" s="152" t="s">
        <v>532</v>
      </c>
      <c r="E224" s="153" t="s">
        <v>577</v>
      </c>
      <c r="F224" s="154">
        <v>110</v>
      </c>
      <c r="G224" s="153"/>
      <c r="H224" s="153">
        <v>126.5</v>
      </c>
      <c r="I224" s="155">
        <v>125</v>
      </c>
      <c r="J224" s="156" t="s">
        <v>616</v>
      </c>
      <c r="K224" s="157">
        <f t="shared" si="153"/>
        <v>16.5</v>
      </c>
      <c r="L224" s="158">
        <f t="shared" si="154"/>
        <v>0.15</v>
      </c>
      <c r="M224" s="153" t="s">
        <v>580</v>
      </c>
      <c r="N224" s="159">
        <v>42552</v>
      </c>
      <c r="O224" s="1"/>
      <c r="P224" s="1"/>
      <c r="Q224" s="228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0">
        <v>60</v>
      </c>
      <c r="B225" s="151">
        <v>42538</v>
      </c>
      <c r="C225" s="151"/>
      <c r="D225" s="152" t="s">
        <v>690</v>
      </c>
      <c r="E225" s="153" t="s">
        <v>577</v>
      </c>
      <c r="F225" s="154">
        <v>44</v>
      </c>
      <c r="G225" s="153"/>
      <c r="H225" s="153">
        <v>69.5</v>
      </c>
      <c r="I225" s="155">
        <v>69.5</v>
      </c>
      <c r="J225" s="156" t="s">
        <v>691</v>
      </c>
      <c r="K225" s="157">
        <f t="shared" si="153"/>
        <v>25.5</v>
      </c>
      <c r="L225" s="158">
        <f t="shared" si="154"/>
        <v>0.57954545454545459</v>
      </c>
      <c r="M225" s="153" t="s">
        <v>580</v>
      </c>
      <c r="N225" s="159">
        <v>42977</v>
      </c>
      <c r="O225" s="1"/>
      <c r="P225" s="1"/>
      <c r="Q225" s="228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0">
        <v>61</v>
      </c>
      <c r="B226" s="151">
        <v>42549</v>
      </c>
      <c r="C226" s="151"/>
      <c r="D226" s="152" t="s">
        <v>692</v>
      </c>
      <c r="E226" s="153" t="s">
        <v>577</v>
      </c>
      <c r="F226" s="154">
        <v>262.5</v>
      </c>
      <c r="G226" s="153"/>
      <c r="H226" s="153">
        <v>340</v>
      </c>
      <c r="I226" s="155">
        <v>333</v>
      </c>
      <c r="J226" s="156" t="s">
        <v>693</v>
      </c>
      <c r="K226" s="157">
        <v>77.5</v>
      </c>
      <c r="L226" s="158">
        <v>0.29523809523809502</v>
      </c>
      <c r="M226" s="153" t="s">
        <v>580</v>
      </c>
      <c r="N226" s="159">
        <v>43017</v>
      </c>
      <c r="O226" s="1"/>
      <c r="P226" s="1"/>
      <c r="Q226" s="228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0">
        <v>62</v>
      </c>
      <c r="B227" s="151">
        <v>42549</v>
      </c>
      <c r="C227" s="151"/>
      <c r="D227" s="152" t="s">
        <v>694</v>
      </c>
      <c r="E227" s="153" t="s">
        <v>577</v>
      </c>
      <c r="F227" s="154">
        <v>840</v>
      </c>
      <c r="G227" s="153"/>
      <c r="H227" s="153">
        <v>1230</v>
      </c>
      <c r="I227" s="155">
        <v>1230</v>
      </c>
      <c r="J227" s="156" t="s">
        <v>664</v>
      </c>
      <c r="K227" s="157">
        <v>390</v>
      </c>
      <c r="L227" s="158">
        <v>0.46428571428571402</v>
      </c>
      <c r="M227" s="153" t="s">
        <v>580</v>
      </c>
      <c r="N227" s="159">
        <v>42649</v>
      </c>
      <c r="O227" s="1"/>
      <c r="P227" s="1"/>
      <c r="Q227" s="228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73">
        <v>63</v>
      </c>
      <c r="B228" s="174">
        <v>42556</v>
      </c>
      <c r="C228" s="174"/>
      <c r="D228" s="175" t="s">
        <v>695</v>
      </c>
      <c r="E228" s="176" t="s">
        <v>577</v>
      </c>
      <c r="F228" s="176">
        <v>395</v>
      </c>
      <c r="G228" s="177"/>
      <c r="H228" s="177">
        <f>(468.5+342.5)/2</f>
        <v>405.5</v>
      </c>
      <c r="I228" s="177">
        <v>510</v>
      </c>
      <c r="J228" s="178" t="s">
        <v>696</v>
      </c>
      <c r="K228" s="179">
        <f t="shared" ref="K228:K234" si="155">H228-F228</f>
        <v>10.5</v>
      </c>
      <c r="L228" s="180">
        <f t="shared" ref="L228:L234" si="156">K228/F228</f>
        <v>2.6582278481012658E-2</v>
      </c>
      <c r="M228" s="176" t="s">
        <v>597</v>
      </c>
      <c r="N228" s="174">
        <v>43606</v>
      </c>
      <c r="O228" s="1"/>
      <c r="P228" s="1"/>
      <c r="Q228" s="228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60">
        <v>64</v>
      </c>
      <c r="B229" s="161">
        <v>42584</v>
      </c>
      <c r="C229" s="161"/>
      <c r="D229" s="162" t="s">
        <v>697</v>
      </c>
      <c r="E229" s="163" t="s">
        <v>589</v>
      </c>
      <c r="F229" s="164">
        <f>169.5-12.8</f>
        <v>156.69999999999999</v>
      </c>
      <c r="G229" s="164"/>
      <c r="H229" s="165">
        <v>77</v>
      </c>
      <c r="I229" s="165" t="s">
        <v>698</v>
      </c>
      <c r="J229" s="166" t="s">
        <v>699</v>
      </c>
      <c r="K229" s="167">
        <f t="shared" si="155"/>
        <v>-79.699999999999989</v>
      </c>
      <c r="L229" s="168">
        <f t="shared" si="156"/>
        <v>-0.50861518825781749</v>
      </c>
      <c r="M229" s="164" t="s">
        <v>590</v>
      </c>
      <c r="N229" s="161">
        <v>43522</v>
      </c>
      <c r="O229" s="1"/>
      <c r="P229" s="1"/>
      <c r="Q229" s="228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60">
        <v>65</v>
      </c>
      <c r="B230" s="161">
        <v>42586</v>
      </c>
      <c r="C230" s="161"/>
      <c r="D230" s="162" t="s">
        <v>700</v>
      </c>
      <c r="E230" s="163" t="s">
        <v>577</v>
      </c>
      <c r="F230" s="164">
        <v>400</v>
      </c>
      <c r="G230" s="164"/>
      <c r="H230" s="165">
        <v>305</v>
      </c>
      <c r="I230" s="165">
        <v>475</v>
      </c>
      <c r="J230" s="166" t="s">
        <v>701</v>
      </c>
      <c r="K230" s="167">
        <f t="shared" si="155"/>
        <v>-95</v>
      </c>
      <c r="L230" s="168">
        <f t="shared" si="156"/>
        <v>-0.23749999999999999</v>
      </c>
      <c r="M230" s="164" t="s">
        <v>590</v>
      </c>
      <c r="N230" s="161">
        <v>43606</v>
      </c>
      <c r="O230" s="1"/>
      <c r="P230" s="1"/>
      <c r="Q230" s="228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0">
        <v>66</v>
      </c>
      <c r="B231" s="151">
        <v>42593</v>
      </c>
      <c r="C231" s="151"/>
      <c r="D231" s="152" t="s">
        <v>702</v>
      </c>
      <c r="E231" s="153" t="s">
        <v>577</v>
      </c>
      <c r="F231" s="154">
        <v>86.5</v>
      </c>
      <c r="G231" s="153"/>
      <c r="H231" s="153">
        <v>130</v>
      </c>
      <c r="I231" s="155">
        <v>130</v>
      </c>
      <c r="J231" s="156" t="s">
        <v>703</v>
      </c>
      <c r="K231" s="157">
        <f t="shared" si="155"/>
        <v>43.5</v>
      </c>
      <c r="L231" s="158">
        <f t="shared" si="156"/>
        <v>0.50289017341040465</v>
      </c>
      <c r="M231" s="153" t="s">
        <v>580</v>
      </c>
      <c r="N231" s="159">
        <v>43091</v>
      </c>
      <c r="O231" s="1"/>
      <c r="P231" s="1"/>
      <c r="Q231" s="228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60">
        <v>67</v>
      </c>
      <c r="B232" s="161">
        <v>42600</v>
      </c>
      <c r="C232" s="161"/>
      <c r="D232" s="162" t="s">
        <v>122</v>
      </c>
      <c r="E232" s="163" t="s">
        <v>577</v>
      </c>
      <c r="F232" s="164">
        <v>133.5</v>
      </c>
      <c r="G232" s="164"/>
      <c r="H232" s="165">
        <v>126.5</v>
      </c>
      <c r="I232" s="165">
        <v>178</v>
      </c>
      <c r="J232" s="166" t="s">
        <v>704</v>
      </c>
      <c r="K232" s="167">
        <f t="shared" si="155"/>
        <v>-7</v>
      </c>
      <c r="L232" s="168">
        <f t="shared" si="156"/>
        <v>-5.2434456928838954E-2</v>
      </c>
      <c r="M232" s="164" t="s">
        <v>590</v>
      </c>
      <c r="N232" s="161">
        <v>42615</v>
      </c>
      <c r="O232" s="1"/>
      <c r="P232" s="1"/>
      <c r="Q232" s="228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0">
        <v>68</v>
      </c>
      <c r="B233" s="151">
        <v>42613</v>
      </c>
      <c r="C233" s="151"/>
      <c r="D233" s="152" t="s">
        <v>705</v>
      </c>
      <c r="E233" s="153" t="s">
        <v>577</v>
      </c>
      <c r="F233" s="154">
        <v>560</v>
      </c>
      <c r="G233" s="153"/>
      <c r="H233" s="153">
        <v>725</v>
      </c>
      <c r="I233" s="155">
        <v>725</v>
      </c>
      <c r="J233" s="156" t="s">
        <v>610</v>
      </c>
      <c r="K233" s="157">
        <f t="shared" si="155"/>
        <v>165</v>
      </c>
      <c r="L233" s="158">
        <f t="shared" si="156"/>
        <v>0.29464285714285715</v>
      </c>
      <c r="M233" s="153" t="s">
        <v>580</v>
      </c>
      <c r="N233" s="159">
        <v>42456</v>
      </c>
      <c r="O233" s="1"/>
      <c r="P233" s="1"/>
      <c r="Q233" s="228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0">
        <v>69</v>
      </c>
      <c r="B234" s="151">
        <v>42614</v>
      </c>
      <c r="C234" s="151"/>
      <c r="D234" s="152" t="s">
        <v>706</v>
      </c>
      <c r="E234" s="153" t="s">
        <v>577</v>
      </c>
      <c r="F234" s="154">
        <v>160.5</v>
      </c>
      <c r="G234" s="153"/>
      <c r="H234" s="153">
        <v>210</v>
      </c>
      <c r="I234" s="155">
        <v>210</v>
      </c>
      <c r="J234" s="156" t="s">
        <v>610</v>
      </c>
      <c r="K234" s="157">
        <f t="shared" si="155"/>
        <v>49.5</v>
      </c>
      <c r="L234" s="158">
        <f t="shared" si="156"/>
        <v>0.30841121495327101</v>
      </c>
      <c r="M234" s="153" t="s">
        <v>580</v>
      </c>
      <c r="N234" s="159">
        <v>42871</v>
      </c>
      <c r="O234" s="1"/>
      <c r="P234" s="1"/>
      <c r="Q234" s="228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0">
        <v>70</v>
      </c>
      <c r="B235" s="151">
        <v>42646</v>
      </c>
      <c r="C235" s="151"/>
      <c r="D235" s="152" t="s">
        <v>409</v>
      </c>
      <c r="E235" s="153" t="s">
        <v>577</v>
      </c>
      <c r="F235" s="154">
        <v>430</v>
      </c>
      <c r="G235" s="153"/>
      <c r="H235" s="153">
        <v>596</v>
      </c>
      <c r="I235" s="155">
        <v>575</v>
      </c>
      <c r="J235" s="156" t="s">
        <v>707</v>
      </c>
      <c r="K235" s="157">
        <v>166</v>
      </c>
      <c r="L235" s="158">
        <v>0.38604651162790699</v>
      </c>
      <c r="M235" s="153" t="s">
        <v>580</v>
      </c>
      <c r="N235" s="159">
        <v>42769</v>
      </c>
      <c r="O235" s="1"/>
      <c r="P235" s="1"/>
      <c r="Q235" s="228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50">
        <v>71</v>
      </c>
      <c r="B236" s="151">
        <v>42657</v>
      </c>
      <c r="C236" s="151"/>
      <c r="D236" s="152" t="s">
        <v>708</v>
      </c>
      <c r="E236" s="153" t="s">
        <v>577</v>
      </c>
      <c r="F236" s="154">
        <v>280</v>
      </c>
      <c r="G236" s="153"/>
      <c r="H236" s="153">
        <v>345</v>
      </c>
      <c r="I236" s="155">
        <v>345</v>
      </c>
      <c r="J236" s="156" t="s">
        <v>610</v>
      </c>
      <c r="K236" s="157">
        <f t="shared" ref="K236:K241" si="157">H236-F236</f>
        <v>65</v>
      </c>
      <c r="L236" s="158">
        <f t="shared" ref="L236:L237" si="158">K236/F236</f>
        <v>0.23214285714285715</v>
      </c>
      <c r="M236" s="153" t="s">
        <v>580</v>
      </c>
      <c r="N236" s="159">
        <v>42814</v>
      </c>
      <c r="O236" s="1"/>
      <c r="P236" s="1"/>
      <c r="Q236" s="228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0">
        <v>72</v>
      </c>
      <c r="B237" s="151">
        <v>42657</v>
      </c>
      <c r="C237" s="151"/>
      <c r="D237" s="152" t="s">
        <v>709</v>
      </c>
      <c r="E237" s="153" t="s">
        <v>577</v>
      </c>
      <c r="F237" s="154">
        <v>245</v>
      </c>
      <c r="G237" s="153"/>
      <c r="H237" s="153">
        <v>325.5</v>
      </c>
      <c r="I237" s="155">
        <v>330</v>
      </c>
      <c r="J237" s="156" t="s">
        <v>710</v>
      </c>
      <c r="K237" s="157">
        <f t="shared" si="157"/>
        <v>80.5</v>
      </c>
      <c r="L237" s="158">
        <f t="shared" si="158"/>
        <v>0.32857142857142857</v>
      </c>
      <c r="M237" s="153" t="s">
        <v>580</v>
      </c>
      <c r="N237" s="159">
        <v>42769</v>
      </c>
      <c r="O237" s="1"/>
      <c r="P237" s="1"/>
      <c r="Q237" s="228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50">
        <v>73</v>
      </c>
      <c r="B238" s="151">
        <v>42660</v>
      </c>
      <c r="C238" s="151"/>
      <c r="D238" s="152" t="s">
        <v>711</v>
      </c>
      <c r="E238" s="153" t="s">
        <v>577</v>
      </c>
      <c r="F238" s="154">
        <v>125</v>
      </c>
      <c r="G238" s="153"/>
      <c r="H238" s="153">
        <v>160</v>
      </c>
      <c r="I238" s="155">
        <v>160</v>
      </c>
      <c r="J238" s="156" t="s">
        <v>664</v>
      </c>
      <c r="K238" s="157">
        <f t="shared" si="157"/>
        <v>35</v>
      </c>
      <c r="L238" s="158">
        <v>0.28000000000000003</v>
      </c>
      <c r="M238" s="153" t="s">
        <v>580</v>
      </c>
      <c r="N238" s="159">
        <v>42803</v>
      </c>
      <c r="O238" s="1"/>
      <c r="P238" s="1"/>
      <c r="Q238" s="228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50">
        <v>74</v>
      </c>
      <c r="B239" s="151">
        <v>42660</v>
      </c>
      <c r="C239" s="151"/>
      <c r="D239" s="152" t="s">
        <v>712</v>
      </c>
      <c r="E239" s="153" t="s">
        <v>577</v>
      </c>
      <c r="F239" s="154">
        <v>114</v>
      </c>
      <c r="G239" s="153"/>
      <c r="H239" s="153">
        <v>145</v>
      </c>
      <c r="I239" s="155">
        <v>145</v>
      </c>
      <c r="J239" s="156" t="s">
        <v>664</v>
      </c>
      <c r="K239" s="157">
        <f t="shared" si="157"/>
        <v>31</v>
      </c>
      <c r="L239" s="158">
        <f t="shared" ref="L239:L241" si="159">K239/F239</f>
        <v>0.27192982456140352</v>
      </c>
      <c r="M239" s="153" t="s">
        <v>580</v>
      </c>
      <c r="N239" s="159">
        <v>42859</v>
      </c>
      <c r="O239" s="1"/>
      <c r="P239" s="1"/>
      <c r="Q239" s="228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50">
        <v>75</v>
      </c>
      <c r="B240" s="151">
        <v>42660</v>
      </c>
      <c r="C240" s="151"/>
      <c r="D240" s="152" t="s">
        <v>713</v>
      </c>
      <c r="E240" s="153" t="s">
        <v>577</v>
      </c>
      <c r="F240" s="154">
        <v>212</v>
      </c>
      <c r="G240" s="153"/>
      <c r="H240" s="153">
        <v>280</v>
      </c>
      <c r="I240" s="155">
        <v>276</v>
      </c>
      <c r="J240" s="156" t="s">
        <v>714</v>
      </c>
      <c r="K240" s="157">
        <f t="shared" si="157"/>
        <v>68</v>
      </c>
      <c r="L240" s="158">
        <f t="shared" si="159"/>
        <v>0.32075471698113206</v>
      </c>
      <c r="M240" s="153" t="s">
        <v>580</v>
      </c>
      <c r="N240" s="159">
        <v>42858</v>
      </c>
      <c r="O240" s="1"/>
      <c r="P240" s="1"/>
      <c r="Q240" s="228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50">
        <v>76</v>
      </c>
      <c r="B241" s="151">
        <v>42678</v>
      </c>
      <c r="C241" s="151"/>
      <c r="D241" s="152" t="s">
        <v>456</v>
      </c>
      <c r="E241" s="153" t="s">
        <v>577</v>
      </c>
      <c r="F241" s="154">
        <v>155</v>
      </c>
      <c r="G241" s="153"/>
      <c r="H241" s="153">
        <v>210</v>
      </c>
      <c r="I241" s="155">
        <v>210</v>
      </c>
      <c r="J241" s="156" t="s">
        <v>715</v>
      </c>
      <c r="K241" s="157">
        <f t="shared" si="157"/>
        <v>55</v>
      </c>
      <c r="L241" s="158">
        <f t="shared" si="159"/>
        <v>0.35483870967741937</v>
      </c>
      <c r="M241" s="153" t="s">
        <v>580</v>
      </c>
      <c r="N241" s="159">
        <v>42944</v>
      </c>
      <c r="O241" s="1"/>
      <c r="P241" s="1"/>
      <c r="Q241" s="228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60">
        <v>77</v>
      </c>
      <c r="B242" s="161">
        <v>42710</v>
      </c>
      <c r="C242" s="161"/>
      <c r="D242" s="162" t="s">
        <v>716</v>
      </c>
      <c r="E242" s="163" t="s">
        <v>577</v>
      </c>
      <c r="F242" s="164">
        <v>150.5</v>
      </c>
      <c r="G242" s="164"/>
      <c r="H242" s="165">
        <v>72.5</v>
      </c>
      <c r="I242" s="165">
        <v>174</v>
      </c>
      <c r="J242" s="166" t="s">
        <v>717</v>
      </c>
      <c r="K242" s="167">
        <v>-78</v>
      </c>
      <c r="L242" s="168">
        <v>-0.51827242524916906</v>
      </c>
      <c r="M242" s="164" t="s">
        <v>590</v>
      </c>
      <c r="N242" s="161">
        <v>43333</v>
      </c>
      <c r="O242" s="1"/>
      <c r="P242" s="1"/>
      <c r="Q242" s="228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50">
        <v>78</v>
      </c>
      <c r="B243" s="151">
        <v>42712</v>
      </c>
      <c r="C243" s="151"/>
      <c r="D243" s="152" t="s">
        <v>718</v>
      </c>
      <c r="E243" s="153" t="s">
        <v>577</v>
      </c>
      <c r="F243" s="154">
        <v>380</v>
      </c>
      <c r="G243" s="153"/>
      <c r="H243" s="153">
        <v>478</v>
      </c>
      <c r="I243" s="155">
        <v>468</v>
      </c>
      <c r="J243" s="156" t="s">
        <v>664</v>
      </c>
      <c r="K243" s="157">
        <f t="shared" ref="K243:K245" si="160">H243-F243</f>
        <v>98</v>
      </c>
      <c r="L243" s="158">
        <f t="shared" ref="L243:L245" si="161">K243/F243</f>
        <v>0.25789473684210529</v>
      </c>
      <c r="M243" s="153" t="s">
        <v>580</v>
      </c>
      <c r="N243" s="159">
        <v>43025</v>
      </c>
      <c r="O243" s="1"/>
      <c r="P243" s="1"/>
      <c r="Q243" s="228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50">
        <v>79</v>
      </c>
      <c r="B244" s="151">
        <v>42734</v>
      </c>
      <c r="C244" s="151"/>
      <c r="D244" s="152" t="s">
        <v>121</v>
      </c>
      <c r="E244" s="153" t="s">
        <v>577</v>
      </c>
      <c r="F244" s="154">
        <v>305</v>
      </c>
      <c r="G244" s="153"/>
      <c r="H244" s="153">
        <v>375</v>
      </c>
      <c r="I244" s="155">
        <v>375</v>
      </c>
      <c r="J244" s="156" t="s">
        <v>664</v>
      </c>
      <c r="K244" s="157">
        <f t="shared" si="160"/>
        <v>70</v>
      </c>
      <c r="L244" s="158">
        <f t="shared" si="161"/>
        <v>0.22950819672131148</v>
      </c>
      <c r="M244" s="153" t="s">
        <v>580</v>
      </c>
      <c r="N244" s="159">
        <v>42768</v>
      </c>
      <c r="O244" s="1"/>
      <c r="P244" s="1"/>
      <c r="Q244" s="228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50">
        <v>80</v>
      </c>
      <c r="B245" s="151">
        <v>42739</v>
      </c>
      <c r="C245" s="151"/>
      <c r="D245" s="152" t="s">
        <v>104</v>
      </c>
      <c r="E245" s="153" t="s">
        <v>577</v>
      </c>
      <c r="F245" s="154">
        <v>99.5</v>
      </c>
      <c r="G245" s="153"/>
      <c r="H245" s="153">
        <v>158</v>
      </c>
      <c r="I245" s="155">
        <v>158</v>
      </c>
      <c r="J245" s="156" t="s">
        <v>664</v>
      </c>
      <c r="K245" s="157">
        <f t="shared" si="160"/>
        <v>58.5</v>
      </c>
      <c r="L245" s="158">
        <f t="shared" si="161"/>
        <v>0.5879396984924623</v>
      </c>
      <c r="M245" s="153" t="s">
        <v>580</v>
      </c>
      <c r="N245" s="159">
        <v>42898</v>
      </c>
      <c r="O245" s="1"/>
      <c r="P245" s="1"/>
      <c r="Q245" s="228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50">
        <v>81</v>
      </c>
      <c r="B246" s="151">
        <v>42739</v>
      </c>
      <c r="C246" s="151"/>
      <c r="D246" s="152" t="s">
        <v>104</v>
      </c>
      <c r="E246" s="153" t="s">
        <v>577</v>
      </c>
      <c r="F246" s="154">
        <v>99.5</v>
      </c>
      <c r="G246" s="153"/>
      <c r="H246" s="153">
        <v>158</v>
      </c>
      <c r="I246" s="155">
        <v>158</v>
      </c>
      <c r="J246" s="156" t="s">
        <v>664</v>
      </c>
      <c r="K246" s="157">
        <v>58.5</v>
      </c>
      <c r="L246" s="158">
        <v>0.58793969849246197</v>
      </c>
      <c r="M246" s="153" t="s">
        <v>580</v>
      </c>
      <c r="N246" s="159">
        <v>42898</v>
      </c>
      <c r="O246" s="1"/>
      <c r="P246" s="1"/>
      <c r="Q246" s="228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50">
        <v>82</v>
      </c>
      <c r="B247" s="151">
        <v>42786</v>
      </c>
      <c r="C247" s="151"/>
      <c r="D247" s="152" t="s">
        <v>210</v>
      </c>
      <c r="E247" s="153" t="s">
        <v>577</v>
      </c>
      <c r="F247" s="154">
        <v>140.5</v>
      </c>
      <c r="G247" s="153"/>
      <c r="H247" s="153">
        <v>220</v>
      </c>
      <c r="I247" s="155">
        <v>220</v>
      </c>
      <c r="J247" s="156" t="s">
        <v>664</v>
      </c>
      <c r="K247" s="157">
        <f>H247-F247</f>
        <v>79.5</v>
      </c>
      <c r="L247" s="158">
        <f>K247/F247</f>
        <v>0.5658362989323843</v>
      </c>
      <c r="M247" s="153" t="s">
        <v>580</v>
      </c>
      <c r="N247" s="159">
        <v>42864</v>
      </c>
      <c r="O247" s="1"/>
      <c r="P247" s="1"/>
      <c r="Q247" s="228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50">
        <v>83</v>
      </c>
      <c r="B248" s="151">
        <v>42786</v>
      </c>
      <c r="C248" s="151"/>
      <c r="D248" s="152" t="s">
        <v>719</v>
      </c>
      <c r="E248" s="153" t="s">
        <v>577</v>
      </c>
      <c r="F248" s="154">
        <v>202.5</v>
      </c>
      <c r="G248" s="153"/>
      <c r="H248" s="153">
        <v>234</v>
      </c>
      <c r="I248" s="155">
        <v>234</v>
      </c>
      <c r="J248" s="156" t="s">
        <v>664</v>
      </c>
      <c r="K248" s="157">
        <v>31.5</v>
      </c>
      <c r="L248" s="158">
        <v>0.155555555555556</v>
      </c>
      <c r="M248" s="153" t="s">
        <v>580</v>
      </c>
      <c r="N248" s="159">
        <v>42836</v>
      </c>
      <c r="O248" s="1"/>
      <c r="P248" s="1"/>
      <c r="Q248" s="228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50">
        <v>84</v>
      </c>
      <c r="B249" s="151">
        <v>42818</v>
      </c>
      <c r="C249" s="151"/>
      <c r="D249" s="152" t="s">
        <v>720</v>
      </c>
      <c r="E249" s="153" t="s">
        <v>577</v>
      </c>
      <c r="F249" s="154">
        <v>300.5</v>
      </c>
      <c r="G249" s="153"/>
      <c r="H249" s="153">
        <v>417.5</v>
      </c>
      <c r="I249" s="155">
        <v>420</v>
      </c>
      <c r="J249" s="156" t="s">
        <v>721</v>
      </c>
      <c r="K249" s="157">
        <f>H249-F249</f>
        <v>117</v>
      </c>
      <c r="L249" s="158">
        <f>K249/F249</f>
        <v>0.38935108153078202</v>
      </c>
      <c r="M249" s="153" t="s">
        <v>580</v>
      </c>
      <c r="N249" s="159">
        <v>43070</v>
      </c>
      <c r="O249" s="1"/>
      <c r="P249" s="1"/>
      <c r="Q249" s="228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50">
        <v>85</v>
      </c>
      <c r="B250" s="151">
        <v>42818</v>
      </c>
      <c r="C250" s="151"/>
      <c r="D250" s="152" t="s">
        <v>694</v>
      </c>
      <c r="E250" s="153" t="s">
        <v>577</v>
      </c>
      <c r="F250" s="154">
        <v>850</v>
      </c>
      <c r="G250" s="153"/>
      <c r="H250" s="153">
        <v>1042.5</v>
      </c>
      <c r="I250" s="155">
        <v>1023</v>
      </c>
      <c r="J250" s="156" t="s">
        <v>722</v>
      </c>
      <c r="K250" s="157">
        <v>192.5</v>
      </c>
      <c r="L250" s="158">
        <v>0.22647058823529401</v>
      </c>
      <c r="M250" s="153" t="s">
        <v>580</v>
      </c>
      <c r="N250" s="159">
        <v>42830</v>
      </c>
      <c r="O250" s="1"/>
      <c r="P250" s="1"/>
      <c r="Q250" s="228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50">
        <v>86</v>
      </c>
      <c r="B251" s="151">
        <v>42830</v>
      </c>
      <c r="C251" s="151"/>
      <c r="D251" s="152" t="s">
        <v>487</v>
      </c>
      <c r="E251" s="153" t="s">
        <v>577</v>
      </c>
      <c r="F251" s="154">
        <v>785</v>
      </c>
      <c r="G251" s="153"/>
      <c r="H251" s="153">
        <v>930</v>
      </c>
      <c r="I251" s="155">
        <v>920</v>
      </c>
      <c r="J251" s="156" t="s">
        <v>723</v>
      </c>
      <c r="K251" s="157">
        <f>H251-F251</f>
        <v>145</v>
      </c>
      <c r="L251" s="158">
        <f>K251/F251</f>
        <v>0.18471337579617833</v>
      </c>
      <c r="M251" s="153" t="s">
        <v>580</v>
      </c>
      <c r="N251" s="159">
        <v>42976</v>
      </c>
      <c r="O251" s="1"/>
      <c r="P251" s="1"/>
      <c r="Q251" s="228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60">
        <v>87</v>
      </c>
      <c r="B252" s="161">
        <v>42831</v>
      </c>
      <c r="C252" s="161"/>
      <c r="D252" s="162" t="s">
        <v>724</v>
      </c>
      <c r="E252" s="163" t="s">
        <v>577</v>
      </c>
      <c r="F252" s="164">
        <v>40</v>
      </c>
      <c r="G252" s="164"/>
      <c r="H252" s="165">
        <v>13.1</v>
      </c>
      <c r="I252" s="165">
        <v>60</v>
      </c>
      <c r="J252" s="166" t="s">
        <v>725</v>
      </c>
      <c r="K252" s="167">
        <v>-26.9</v>
      </c>
      <c r="L252" s="168">
        <v>-0.67249999999999999</v>
      </c>
      <c r="M252" s="164" t="s">
        <v>590</v>
      </c>
      <c r="N252" s="161">
        <v>43138</v>
      </c>
      <c r="O252" s="1"/>
      <c r="P252" s="1"/>
      <c r="Q252" s="228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50">
        <v>88</v>
      </c>
      <c r="B253" s="151">
        <v>42837</v>
      </c>
      <c r="C253" s="151"/>
      <c r="D253" s="152" t="s">
        <v>102</v>
      </c>
      <c r="E253" s="153" t="s">
        <v>577</v>
      </c>
      <c r="F253" s="154">
        <v>289.5</v>
      </c>
      <c r="G253" s="153"/>
      <c r="H253" s="153">
        <v>354</v>
      </c>
      <c r="I253" s="155">
        <v>360</v>
      </c>
      <c r="J253" s="156" t="s">
        <v>726</v>
      </c>
      <c r="K253" s="157">
        <f t="shared" ref="K253:K261" si="162">H253-F253</f>
        <v>64.5</v>
      </c>
      <c r="L253" s="158">
        <f t="shared" ref="L253:L261" si="163">K253/F253</f>
        <v>0.22279792746113988</v>
      </c>
      <c r="M253" s="153" t="s">
        <v>580</v>
      </c>
      <c r="N253" s="159">
        <v>43040</v>
      </c>
      <c r="O253" s="1"/>
      <c r="P253" s="1"/>
      <c r="Q253" s="228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50">
        <v>89</v>
      </c>
      <c r="B254" s="151">
        <v>42845</v>
      </c>
      <c r="C254" s="151"/>
      <c r="D254" s="152" t="s">
        <v>428</v>
      </c>
      <c r="E254" s="153" t="s">
        <v>577</v>
      </c>
      <c r="F254" s="154">
        <v>700</v>
      </c>
      <c r="G254" s="153"/>
      <c r="H254" s="153">
        <v>840</v>
      </c>
      <c r="I254" s="155">
        <v>840</v>
      </c>
      <c r="J254" s="156" t="s">
        <v>727</v>
      </c>
      <c r="K254" s="157">
        <f t="shared" si="162"/>
        <v>140</v>
      </c>
      <c r="L254" s="158">
        <f t="shared" si="163"/>
        <v>0.2</v>
      </c>
      <c r="M254" s="153" t="s">
        <v>580</v>
      </c>
      <c r="N254" s="159">
        <v>42893</v>
      </c>
      <c r="O254" s="1"/>
      <c r="P254" s="1"/>
      <c r="Q254" s="228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50">
        <v>90</v>
      </c>
      <c r="B255" s="151">
        <v>42887</v>
      </c>
      <c r="C255" s="151"/>
      <c r="D255" s="152" t="s">
        <v>728</v>
      </c>
      <c r="E255" s="153" t="s">
        <v>577</v>
      </c>
      <c r="F255" s="154">
        <v>130</v>
      </c>
      <c r="G255" s="153"/>
      <c r="H255" s="153">
        <v>144.25</v>
      </c>
      <c r="I255" s="155">
        <v>170</v>
      </c>
      <c r="J255" s="156" t="s">
        <v>729</v>
      </c>
      <c r="K255" s="157">
        <f t="shared" si="162"/>
        <v>14.25</v>
      </c>
      <c r="L255" s="158">
        <f t="shared" si="163"/>
        <v>0.10961538461538461</v>
      </c>
      <c r="M255" s="153" t="s">
        <v>580</v>
      </c>
      <c r="N255" s="159">
        <v>43675</v>
      </c>
      <c r="O255" s="1"/>
      <c r="P255" s="1"/>
      <c r="Q255" s="228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50">
        <v>91</v>
      </c>
      <c r="B256" s="151">
        <v>42901</v>
      </c>
      <c r="C256" s="151"/>
      <c r="D256" s="152" t="s">
        <v>730</v>
      </c>
      <c r="E256" s="153" t="s">
        <v>577</v>
      </c>
      <c r="F256" s="154">
        <v>214.5</v>
      </c>
      <c r="G256" s="153"/>
      <c r="H256" s="153">
        <v>262</v>
      </c>
      <c r="I256" s="155">
        <v>262</v>
      </c>
      <c r="J256" s="156" t="s">
        <v>599</v>
      </c>
      <c r="K256" s="157">
        <f t="shared" si="162"/>
        <v>47.5</v>
      </c>
      <c r="L256" s="158">
        <f t="shared" si="163"/>
        <v>0.22144522144522144</v>
      </c>
      <c r="M256" s="153" t="s">
        <v>580</v>
      </c>
      <c r="N256" s="159">
        <v>42977</v>
      </c>
      <c r="O256" s="1"/>
      <c r="P256" s="1"/>
      <c r="Q256" s="228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1">
        <v>92</v>
      </c>
      <c r="B257" s="182">
        <v>42933</v>
      </c>
      <c r="C257" s="182"/>
      <c r="D257" s="183" t="s">
        <v>731</v>
      </c>
      <c r="E257" s="184" t="s">
        <v>577</v>
      </c>
      <c r="F257" s="185">
        <v>370</v>
      </c>
      <c r="G257" s="184"/>
      <c r="H257" s="184">
        <v>447.5</v>
      </c>
      <c r="I257" s="186">
        <v>450</v>
      </c>
      <c r="J257" s="187" t="s">
        <v>664</v>
      </c>
      <c r="K257" s="157">
        <f t="shared" si="162"/>
        <v>77.5</v>
      </c>
      <c r="L257" s="188">
        <f t="shared" si="163"/>
        <v>0.20945945945945946</v>
      </c>
      <c r="M257" s="184" t="s">
        <v>580</v>
      </c>
      <c r="N257" s="189">
        <v>43035</v>
      </c>
      <c r="O257" s="1"/>
      <c r="P257" s="1"/>
      <c r="Q257" s="228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1">
        <v>93</v>
      </c>
      <c r="B258" s="182">
        <v>42943</v>
      </c>
      <c r="C258" s="182"/>
      <c r="D258" s="183" t="s">
        <v>208</v>
      </c>
      <c r="E258" s="184" t="s">
        <v>577</v>
      </c>
      <c r="F258" s="185">
        <v>657.5</v>
      </c>
      <c r="G258" s="184"/>
      <c r="H258" s="184">
        <v>825</v>
      </c>
      <c r="I258" s="186">
        <v>820</v>
      </c>
      <c r="J258" s="187" t="s">
        <v>664</v>
      </c>
      <c r="K258" s="157">
        <f t="shared" si="162"/>
        <v>167.5</v>
      </c>
      <c r="L258" s="188">
        <f t="shared" si="163"/>
        <v>0.25475285171102663</v>
      </c>
      <c r="M258" s="184" t="s">
        <v>580</v>
      </c>
      <c r="N258" s="189">
        <v>43090</v>
      </c>
      <c r="O258" s="1"/>
      <c r="P258" s="1"/>
      <c r="Q258" s="228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50">
        <v>94</v>
      </c>
      <c r="B259" s="151">
        <v>42964</v>
      </c>
      <c r="C259" s="151"/>
      <c r="D259" s="152" t="s">
        <v>382</v>
      </c>
      <c r="E259" s="153" t="s">
        <v>577</v>
      </c>
      <c r="F259" s="154">
        <v>605</v>
      </c>
      <c r="G259" s="153"/>
      <c r="H259" s="153">
        <v>750</v>
      </c>
      <c r="I259" s="155">
        <v>750</v>
      </c>
      <c r="J259" s="156" t="s">
        <v>723</v>
      </c>
      <c r="K259" s="157">
        <f t="shared" si="162"/>
        <v>145</v>
      </c>
      <c r="L259" s="158">
        <f t="shared" si="163"/>
        <v>0.23966942148760331</v>
      </c>
      <c r="M259" s="153" t="s">
        <v>580</v>
      </c>
      <c r="N259" s="159">
        <v>43027</v>
      </c>
      <c r="O259" s="1"/>
      <c r="P259" s="1"/>
      <c r="Q259" s="228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60">
        <v>95</v>
      </c>
      <c r="B260" s="161">
        <v>42979</v>
      </c>
      <c r="C260" s="161"/>
      <c r="D260" s="169" t="s">
        <v>732</v>
      </c>
      <c r="E260" s="164" t="s">
        <v>577</v>
      </c>
      <c r="F260" s="164">
        <v>255</v>
      </c>
      <c r="G260" s="165"/>
      <c r="H260" s="165">
        <v>217.25</v>
      </c>
      <c r="I260" s="165">
        <v>320</v>
      </c>
      <c r="J260" s="166" t="s">
        <v>733</v>
      </c>
      <c r="K260" s="167">
        <f t="shared" si="162"/>
        <v>-37.75</v>
      </c>
      <c r="L260" s="170">
        <f t="shared" si="163"/>
        <v>-0.14803921568627451</v>
      </c>
      <c r="M260" s="164" t="s">
        <v>590</v>
      </c>
      <c r="N260" s="161">
        <v>43661</v>
      </c>
      <c r="O260" s="1"/>
      <c r="P260" s="1"/>
      <c r="Q260" s="228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50">
        <v>96</v>
      </c>
      <c r="B261" s="151">
        <v>42997</v>
      </c>
      <c r="C261" s="151"/>
      <c r="D261" s="152" t="s">
        <v>734</v>
      </c>
      <c r="E261" s="153" t="s">
        <v>577</v>
      </c>
      <c r="F261" s="154">
        <v>215</v>
      </c>
      <c r="G261" s="153"/>
      <c r="H261" s="153">
        <v>258</v>
      </c>
      <c r="I261" s="155">
        <v>258</v>
      </c>
      <c r="J261" s="156" t="s">
        <v>664</v>
      </c>
      <c r="K261" s="157">
        <f t="shared" si="162"/>
        <v>43</v>
      </c>
      <c r="L261" s="158">
        <f t="shared" si="163"/>
        <v>0.2</v>
      </c>
      <c r="M261" s="153" t="s">
        <v>580</v>
      </c>
      <c r="N261" s="159">
        <v>43040</v>
      </c>
      <c r="O261" s="1"/>
      <c r="P261" s="1"/>
      <c r="Q261" s="228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50">
        <v>97</v>
      </c>
      <c r="B262" s="151">
        <v>42997</v>
      </c>
      <c r="C262" s="151"/>
      <c r="D262" s="152" t="s">
        <v>734</v>
      </c>
      <c r="E262" s="153" t="s">
        <v>577</v>
      </c>
      <c r="F262" s="154">
        <v>215</v>
      </c>
      <c r="G262" s="153"/>
      <c r="H262" s="153">
        <v>258</v>
      </c>
      <c r="I262" s="155">
        <v>258</v>
      </c>
      <c r="J262" s="187" t="s">
        <v>664</v>
      </c>
      <c r="K262" s="157">
        <v>43</v>
      </c>
      <c r="L262" s="158">
        <v>0.2</v>
      </c>
      <c r="M262" s="153" t="s">
        <v>580</v>
      </c>
      <c r="N262" s="159">
        <v>43040</v>
      </c>
      <c r="O262" s="1"/>
      <c r="P262" s="1"/>
      <c r="Q262" s="228"/>
      <c r="R262" s="1"/>
      <c r="S262" s="6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1">
        <v>98</v>
      </c>
      <c r="B263" s="182">
        <v>42998</v>
      </c>
      <c r="C263" s="182"/>
      <c r="D263" s="183" t="s">
        <v>735</v>
      </c>
      <c r="E263" s="184" t="s">
        <v>577</v>
      </c>
      <c r="F263" s="154">
        <v>75</v>
      </c>
      <c r="G263" s="184"/>
      <c r="H263" s="184">
        <v>90</v>
      </c>
      <c r="I263" s="186">
        <v>90</v>
      </c>
      <c r="J263" s="156" t="s">
        <v>736</v>
      </c>
      <c r="K263" s="157">
        <f t="shared" ref="K263:K268" si="164">H263-F263</f>
        <v>15</v>
      </c>
      <c r="L263" s="158">
        <f t="shared" ref="L263:L268" si="165">K263/F263</f>
        <v>0.2</v>
      </c>
      <c r="M263" s="153" t="s">
        <v>580</v>
      </c>
      <c r="N263" s="159">
        <v>43019</v>
      </c>
      <c r="O263" s="1"/>
      <c r="P263" s="1"/>
      <c r="Q263" s="228"/>
      <c r="R263" s="1"/>
      <c r="S263" s="6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1">
        <v>99</v>
      </c>
      <c r="B264" s="182">
        <v>43011</v>
      </c>
      <c r="C264" s="182"/>
      <c r="D264" s="183" t="s">
        <v>737</v>
      </c>
      <c r="E264" s="184" t="s">
        <v>577</v>
      </c>
      <c r="F264" s="185">
        <v>315</v>
      </c>
      <c r="G264" s="184"/>
      <c r="H264" s="184">
        <v>392</v>
      </c>
      <c r="I264" s="186">
        <v>384</v>
      </c>
      <c r="J264" s="187" t="s">
        <v>738</v>
      </c>
      <c r="K264" s="157">
        <f t="shared" si="164"/>
        <v>77</v>
      </c>
      <c r="L264" s="188">
        <f t="shared" si="165"/>
        <v>0.24444444444444444</v>
      </c>
      <c r="M264" s="184" t="s">
        <v>580</v>
      </c>
      <c r="N264" s="189">
        <v>43017</v>
      </c>
      <c r="O264" s="1"/>
      <c r="P264" s="1"/>
      <c r="Q264" s="228"/>
      <c r="R264" s="1"/>
      <c r="S264" s="6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1">
        <v>100</v>
      </c>
      <c r="B265" s="182">
        <v>43013</v>
      </c>
      <c r="C265" s="182"/>
      <c r="D265" s="183" t="s">
        <v>460</v>
      </c>
      <c r="E265" s="184" t="s">
        <v>577</v>
      </c>
      <c r="F265" s="185">
        <v>145</v>
      </c>
      <c r="G265" s="184"/>
      <c r="H265" s="184">
        <v>179</v>
      </c>
      <c r="I265" s="186">
        <v>180</v>
      </c>
      <c r="J265" s="187" t="s">
        <v>739</v>
      </c>
      <c r="K265" s="157">
        <f t="shared" si="164"/>
        <v>34</v>
      </c>
      <c r="L265" s="188">
        <f t="shared" si="165"/>
        <v>0.23448275862068965</v>
      </c>
      <c r="M265" s="184" t="s">
        <v>580</v>
      </c>
      <c r="N265" s="189">
        <v>43025</v>
      </c>
      <c r="O265" s="1"/>
      <c r="P265" s="1"/>
      <c r="Q265" s="228"/>
      <c r="R265" s="1"/>
      <c r="S265" s="6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1">
        <v>101</v>
      </c>
      <c r="B266" s="182">
        <v>43014</v>
      </c>
      <c r="C266" s="182"/>
      <c r="D266" s="183" t="s">
        <v>357</v>
      </c>
      <c r="E266" s="184" t="s">
        <v>577</v>
      </c>
      <c r="F266" s="185">
        <v>256</v>
      </c>
      <c r="G266" s="184"/>
      <c r="H266" s="184">
        <v>323</v>
      </c>
      <c r="I266" s="186">
        <v>320</v>
      </c>
      <c r="J266" s="187" t="s">
        <v>664</v>
      </c>
      <c r="K266" s="157">
        <f t="shared" si="164"/>
        <v>67</v>
      </c>
      <c r="L266" s="188">
        <f t="shared" si="165"/>
        <v>0.26171875</v>
      </c>
      <c r="M266" s="184" t="s">
        <v>580</v>
      </c>
      <c r="N266" s="189">
        <v>43067</v>
      </c>
      <c r="O266" s="1"/>
      <c r="P266" s="1"/>
      <c r="Q266" s="228"/>
      <c r="R266" s="1"/>
      <c r="S266" s="6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1">
        <v>102</v>
      </c>
      <c r="B267" s="182">
        <v>43017</v>
      </c>
      <c r="C267" s="182"/>
      <c r="D267" s="183" t="s">
        <v>371</v>
      </c>
      <c r="E267" s="184" t="s">
        <v>577</v>
      </c>
      <c r="F267" s="185">
        <v>137.5</v>
      </c>
      <c r="G267" s="184"/>
      <c r="H267" s="184">
        <v>184</v>
      </c>
      <c r="I267" s="186">
        <v>183</v>
      </c>
      <c r="J267" s="187" t="s">
        <v>740</v>
      </c>
      <c r="K267" s="157">
        <f t="shared" si="164"/>
        <v>46.5</v>
      </c>
      <c r="L267" s="188">
        <f t="shared" si="165"/>
        <v>0.33818181818181819</v>
      </c>
      <c r="M267" s="184" t="s">
        <v>580</v>
      </c>
      <c r="N267" s="189">
        <v>43108</v>
      </c>
      <c r="O267" s="1"/>
      <c r="P267" s="1"/>
      <c r="Q267" s="228"/>
      <c r="R267" s="1"/>
      <c r="S267" s="6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1">
        <v>103</v>
      </c>
      <c r="B268" s="182">
        <v>43018</v>
      </c>
      <c r="C268" s="182"/>
      <c r="D268" s="183" t="s">
        <v>741</v>
      </c>
      <c r="E268" s="184" t="s">
        <v>577</v>
      </c>
      <c r="F268" s="185">
        <v>125.5</v>
      </c>
      <c r="G268" s="184"/>
      <c r="H268" s="184">
        <v>158</v>
      </c>
      <c r="I268" s="186">
        <v>155</v>
      </c>
      <c r="J268" s="187" t="s">
        <v>742</v>
      </c>
      <c r="K268" s="157">
        <f t="shared" si="164"/>
        <v>32.5</v>
      </c>
      <c r="L268" s="188">
        <f t="shared" si="165"/>
        <v>0.25896414342629481</v>
      </c>
      <c r="M268" s="184" t="s">
        <v>580</v>
      </c>
      <c r="N268" s="189">
        <v>43067</v>
      </c>
      <c r="O268" s="1"/>
      <c r="P268" s="1"/>
      <c r="Q268" s="228"/>
      <c r="R268" s="1"/>
      <c r="S268" s="6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1">
        <v>104</v>
      </c>
      <c r="B269" s="182">
        <v>43018</v>
      </c>
      <c r="C269" s="182"/>
      <c r="D269" s="183" t="s">
        <v>743</v>
      </c>
      <c r="E269" s="184" t="s">
        <v>577</v>
      </c>
      <c r="F269" s="185">
        <v>895</v>
      </c>
      <c r="G269" s="184"/>
      <c r="H269" s="184">
        <v>1122.5</v>
      </c>
      <c r="I269" s="186">
        <v>1078</v>
      </c>
      <c r="J269" s="187" t="s">
        <v>744</v>
      </c>
      <c r="K269" s="157">
        <v>227.5</v>
      </c>
      <c r="L269" s="188">
        <v>0.25418994413407803</v>
      </c>
      <c r="M269" s="184" t="s">
        <v>580</v>
      </c>
      <c r="N269" s="189">
        <v>43117</v>
      </c>
      <c r="O269" s="1"/>
      <c r="P269" s="1"/>
      <c r="Q269" s="228"/>
      <c r="R269" s="1"/>
      <c r="S269" s="6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1">
        <v>105</v>
      </c>
      <c r="B270" s="182">
        <v>43020</v>
      </c>
      <c r="C270" s="182"/>
      <c r="D270" s="183" t="s">
        <v>366</v>
      </c>
      <c r="E270" s="184" t="s">
        <v>577</v>
      </c>
      <c r="F270" s="185">
        <v>525</v>
      </c>
      <c r="G270" s="184"/>
      <c r="H270" s="184">
        <v>629</v>
      </c>
      <c r="I270" s="186">
        <v>629</v>
      </c>
      <c r="J270" s="187" t="s">
        <v>664</v>
      </c>
      <c r="K270" s="157">
        <v>104</v>
      </c>
      <c r="L270" s="188">
        <v>0.19809523809523799</v>
      </c>
      <c r="M270" s="184" t="s">
        <v>580</v>
      </c>
      <c r="N270" s="189">
        <v>43119</v>
      </c>
      <c r="O270" s="1"/>
      <c r="P270" s="1"/>
      <c r="Q270" s="228"/>
      <c r="R270" s="1"/>
      <c r="S270" s="6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1">
        <v>106</v>
      </c>
      <c r="B271" s="182">
        <v>43046</v>
      </c>
      <c r="C271" s="182"/>
      <c r="D271" s="183" t="s">
        <v>404</v>
      </c>
      <c r="E271" s="184" t="s">
        <v>577</v>
      </c>
      <c r="F271" s="185">
        <v>740</v>
      </c>
      <c r="G271" s="184"/>
      <c r="H271" s="184">
        <v>892.5</v>
      </c>
      <c r="I271" s="186">
        <v>900</v>
      </c>
      <c r="J271" s="187" t="s">
        <v>745</v>
      </c>
      <c r="K271" s="157">
        <f t="shared" ref="K271:K273" si="166">H271-F271</f>
        <v>152.5</v>
      </c>
      <c r="L271" s="188">
        <f t="shared" ref="L271:L273" si="167">K271/F271</f>
        <v>0.20608108108108109</v>
      </c>
      <c r="M271" s="184" t="s">
        <v>580</v>
      </c>
      <c r="N271" s="189">
        <v>43052</v>
      </c>
      <c r="O271" s="1"/>
      <c r="P271" s="1"/>
      <c r="Q271" s="228"/>
      <c r="R271" s="1"/>
      <c r="S271" s="6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50">
        <v>107</v>
      </c>
      <c r="B272" s="151">
        <v>43073</v>
      </c>
      <c r="C272" s="151"/>
      <c r="D272" s="152" t="s">
        <v>746</v>
      </c>
      <c r="E272" s="153" t="s">
        <v>577</v>
      </c>
      <c r="F272" s="154">
        <v>118.5</v>
      </c>
      <c r="G272" s="153"/>
      <c r="H272" s="153">
        <v>143.5</v>
      </c>
      <c r="I272" s="155">
        <v>145</v>
      </c>
      <c r="J272" s="156" t="s">
        <v>747</v>
      </c>
      <c r="K272" s="157">
        <f t="shared" si="166"/>
        <v>25</v>
      </c>
      <c r="L272" s="158">
        <f t="shared" si="167"/>
        <v>0.2109704641350211</v>
      </c>
      <c r="M272" s="153" t="s">
        <v>580</v>
      </c>
      <c r="N272" s="159">
        <v>43097</v>
      </c>
      <c r="O272" s="1"/>
      <c r="P272" s="1"/>
      <c r="Q272" s="228"/>
      <c r="R272" s="1"/>
      <c r="S272" s="6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60">
        <v>108</v>
      </c>
      <c r="B273" s="161">
        <v>43090</v>
      </c>
      <c r="C273" s="161"/>
      <c r="D273" s="162" t="s">
        <v>433</v>
      </c>
      <c r="E273" s="163" t="s">
        <v>577</v>
      </c>
      <c r="F273" s="164">
        <v>715</v>
      </c>
      <c r="G273" s="164"/>
      <c r="H273" s="165">
        <v>500</v>
      </c>
      <c r="I273" s="165">
        <v>872</v>
      </c>
      <c r="J273" s="166" t="s">
        <v>748</v>
      </c>
      <c r="K273" s="167">
        <f t="shared" si="166"/>
        <v>-215</v>
      </c>
      <c r="L273" s="168">
        <f t="shared" si="167"/>
        <v>-0.30069930069930068</v>
      </c>
      <c r="M273" s="164" t="s">
        <v>590</v>
      </c>
      <c r="N273" s="161">
        <v>43670</v>
      </c>
      <c r="O273" s="1"/>
      <c r="P273" s="1"/>
      <c r="Q273" s="228"/>
      <c r="R273" s="1"/>
      <c r="S273" s="6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50">
        <v>109</v>
      </c>
      <c r="B274" s="151">
        <v>43098</v>
      </c>
      <c r="C274" s="151"/>
      <c r="D274" s="152" t="s">
        <v>737</v>
      </c>
      <c r="E274" s="153" t="s">
        <v>577</v>
      </c>
      <c r="F274" s="154">
        <v>435</v>
      </c>
      <c r="G274" s="153"/>
      <c r="H274" s="153">
        <v>542.5</v>
      </c>
      <c r="I274" s="155">
        <v>539</v>
      </c>
      <c r="J274" s="156" t="s">
        <v>664</v>
      </c>
      <c r="K274" s="157">
        <v>107.5</v>
      </c>
      <c r="L274" s="158">
        <v>0.247126436781609</v>
      </c>
      <c r="M274" s="153" t="s">
        <v>580</v>
      </c>
      <c r="N274" s="159">
        <v>43206</v>
      </c>
      <c r="O274" s="1"/>
      <c r="P274" s="1"/>
      <c r="Q274" s="228"/>
      <c r="R274" s="1"/>
      <c r="S274" s="6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50">
        <v>110</v>
      </c>
      <c r="B275" s="151">
        <v>43098</v>
      </c>
      <c r="C275" s="151"/>
      <c r="D275" s="152" t="s">
        <v>548</v>
      </c>
      <c r="E275" s="153" t="s">
        <v>577</v>
      </c>
      <c r="F275" s="154">
        <v>885</v>
      </c>
      <c r="G275" s="153"/>
      <c r="H275" s="153">
        <v>1090</v>
      </c>
      <c r="I275" s="155">
        <v>1084</v>
      </c>
      <c r="J275" s="156" t="s">
        <v>664</v>
      </c>
      <c r="K275" s="157">
        <v>205</v>
      </c>
      <c r="L275" s="158">
        <v>0.23163841807909599</v>
      </c>
      <c r="M275" s="153" t="s">
        <v>580</v>
      </c>
      <c r="N275" s="159">
        <v>43213</v>
      </c>
      <c r="O275" s="1"/>
      <c r="P275" s="1"/>
      <c r="Q275" s="228"/>
      <c r="R275" s="1"/>
      <c r="S275" s="6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90">
        <v>111</v>
      </c>
      <c r="B276" s="191">
        <v>43192</v>
      </c>
      <c r="C276" s="191"/>
      <c r="D276" s="169" t="s">
        <v>749</v>
      </c>
      <c r="E276" s="164" t="s">
        <v>577</v>
      </c>
      <c r="F276" s="192">
        <v>478.5</v>
      </c>
      <c r="G276" s="164"/>
      <c r="H276" s="164">
        <v>442</v>
      </c>
      <c r="I276" s="165">
        <v>613</v>
      </c>
      <c r="J276" s="166" t="s">
        <v>750</v>
      </c>
      <c r="K276" s="167">
        <f t="shared" ref="K276:K279" si="168">H276-F276</f>
        <v>-36.5</v>
      </c>
      <c r="L276" s="168">
        <f t="shared" ref="L276:L279" si="169">K276/F276</f>
        <v>-7.6280041797283177E-2</v>
      </c>
      <c r="M276" s="164" t="s">
        <v>590</v>
      </c>
      <c r="N276" s="161">
        <v>43762</v>
      </c>
      <c r="O276" s="1"/>
      <c r="P276" s="1"/>
      <c r="Q276" s="228"/>
      <c r="R276" s="1"/>
      <c r="S276" s="6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60">
        <v>112</v>
      </c>
      <c r="B277" s="161">
        <v>43194</v>
      </c>
      <c r="C277" s="161"/>
      <c r="D277" s="162" t="s">
        <v>751</v>
      </c>
      <c r="E277" s="163" t="s">
        <v>577</v>
      </c>
      <c r="F277" s="164">
        <f>141.5-7.3</f>
        <v>134.19999999999999</v>
      </c>
      <c r="G277" s="164"/>
      <c r="H277" s="165">
        <v>77</v>
      </c>
      <c r="I277" s="165">
        <v>180</v>
      </c>
      <c r="J277" s="166" t="s">
        <v>752</v>
      </c>
      <c r="K277" s="167">
        <f t="shared" si="168"/>
        <v>-57.199999999999989</v>
      </c>
      <c r="L277" s="168">
        <f t="shared" si="169"/>
        <v>-0.42622950819672129</v>
      </c>
      <c r="M277" s="164" t="s">
        <v>590</v>
      </c>
      <c r="N277" s="161">
        <v>43522</v>
      </c>
      <c r="O277" s="1"/>
      <c r="P277" s="1"/>
      <c r="Q277" s="228"/>
      <c r="R277" s="1"/>
      <c r="S277" s="6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60">
        <v>113</v>
      </c>
      <c r="B278" s="161">
        <v>43209</v>
      </c>
      <c r="C278" s="161"/>
      <c r="D278" s="162" t="s">
        <v>753</v>
      </c>
      <c r="E278" s="163" t="s">
        <v>577</v>
      </c>
      <c r="F278" s="164">
        <v>430</v>
      </c>
      <c r="G278" s="164"/>
      <c r="H278" s="165">
        <v>220</v>
      </c>
      <c r="I278" s="165">
        <v>537</v>
      </c>
      <c r="J278" s="166" t="s">
        <v>754</v>
      </c>
      <c r="K278" s="167">
        <f t="shared" si="168"/>
        <v>-210</v>
      </c>
      <c r="L278" s="168">
        <f t="shared" si="169"/>
        <v>-0.48837209302325579</v>
      </c>
      <c r="M278" s="164" t="s">
        <v>590</v>
      </c>
      <c r="N278" s="161">
        <v>43252</v>
      </c>
      <c r="O278" s="1"/>
      <c r="P278" s="1"/>
      <c r="Q278" s="228"/>
      <c r="R278" s="1"/>
      <c r="S278" s="6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1">
        <v>114</v>
      </c>
      <c r="B279" s="182">
        <v>43220</v>
      </c>
      <c r="C279" s="182"/>
      <c r="D279" s="183" t="s">
        <v>755</v>
      </c>
      <c r="E279" s="184" t="s">
        <v>577</v>
      </c>
      <c r="F279" s="184">
        <v>153.5</v>
      </c>
      <c r="G279" s="184"/>
      <c r="H279" s="184">
        <v>196</v>
      </c>
      <c r="I279" s="186">
        <v>196</v>
      </c>
      <c r="J279" s="156" t="s">
        <v>756</v>
      </c>
      <c r="K279" s="157">
        <f t="shared" si="168"/>
        <v>42.5</v>
      </c>
      <c r="L279" s="158">
        <f t="shared" si="169"/>
        <v>0.27687296416938112</v>
      </c>
      <c r="M279" s="153" t="s">
        <v>580</v>
      </c>
      <c r="N279" s="159">
        <v>43605</v>
      </c>
      <c r="O279" s="1"/>
      <c r="P279" s="1"/>
      <c r="Q279" s="228"/>
      <c r="R279" s="1"/>
      <c r="S279" s="6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60">
        <v>115</v>
      </c>
      <c r="B280" s="161">
        <v>43306</v>
      </c>
      <c r="C280" s="161"/>
      <c r="D280" s="162" t="s">
        <v>724</v>
      </c>
      <c r="E280" s="163" t="s">
        <v>577</v>
      </c>
      <c r="F280" s="164">
        <v>27.5</v>
      </c>
      <c r="G280" s="164"/>
      <c r="H280" s="165">
        <v>13.1</v>
      </c>
      <c r="I280" s="165">
        <v>60</v>
      </c>
      <c r="J280" s="166" t="s">
        <v>757</v>
      </c>
      <c r="K280" s="167">
        <v>-14.4</v>
      </c>
      <c r="L280" s="168">
        <v>-0.52363636363636401</v>
      </c>
      <c r="M280" s="164" t="s">
        <v>590</v>
      </c>
      <c r="N280" s="161">
        <v>43138</v>
      </c>
      <c r="O280" s="1"/>
      <c r="P280" s="1"/>
      <c r="Q280" s="228"/>
      <c r="R280" s="1"/>
      <c r="S280" s="6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90">
        <v>116</v>
      </c>
      <c r="B281" s="191">
        <v>43318</v>
      </c>
      <c r="C281" s="191"/>
      <c r="D281" s="169" t="s">
        <v>758</v>
      </c>
      <c r="E281" s="164" t="s">
        <v>577</v>
      </c>
      <c r="F281" s="164">
        <v>148.5</v>
      </c>
      <c r="G281" s="164"/>
      <c r="H281" s="164">
        <v>102</v>
      </c>
      <c r="I281" s="165">
        <v>182</v>
      </c>
      <c r="J281" s="166" t="s">
        <v>759</v>
      </c>
      <c r="K281" s="167">
        <f>H281-F281</f>
        <v>-46.5</v>
      </c>
      <c r="L281" s="168">
        <f>K281/F281</f>
        <v>-0.31313131313131315</v>
      </c>
      <c r="M281" s="164" t="s">
        <v>590</v>
      </c>
      <c r="N281" s="161">
        <v>43661</v>
      </c>
      <c r="O281" s="1"/>
      <c r="P281" s="1"/>
      <c r="Q281" s="228"/>
      <c r="R281" s="1"/>
      <c r="S281" s="6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50">
        <v>117</v>
      </c>
      <c r="B282" s="151">
        <v>43335</v>
      </c>
      <c r="C282" s="151"/>
      <c r="D282" s="152" t="s">
        <v>760</v>
      </c>
      <c r="E282" s="153" t="s">
        <v>577</v>
      </c>
      <c r="F282" s="184">
        <v>285</v>
      </c>
      <c r="G282" s="153"/>
      <c r="H282" s="153">
        <v>355</v>
      </c>
      <c r="I282" s="155">
        <v>364</v>
      </c>
      <c r="J282" s="156" t="s">
        <v>761</v>
      </c>
      <c r="K282" s="157">
        <v>70</v>
      </c>
      <c r="L282" s="158">
        <v>0.24561403508771901</v>
      </c>
      <c r="M282" s="153" t="s">
        <v>580</v>
      </c>
      <c r="N282" s="159">
        <v>43455</v>
      </c>
      <c r="O282" s="1"/>
      <c r="P282" s="1"/>
      <c r="Q282" s="228"/>
      <c r="R282" s="1"/>
      <c r="S282" s="6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50">
        <v>118</v>
      </c>
      <c r="B283" s="151">
        <v>43341</v>
      </c>
      <c r="C283" s="151"/>
      <c r="D283" s="152" t="s">
        <v>394</v>
      </c>
      <c r="E283" s="153" t="s">
        <v>577</v>
      </c>
      <c r="F283" s="184">
        <v>525</v>
      </c>
      <c r="G283" s="153"/>
      <c r="H283" s="153">
        <v>585</v>
      </c>
      <c r="I283" s="155">
        <v>635</v>
      </c>
      <c r="J283" s="156" t="s">
        <v>762</v>
      </c>
      <c r="K283" s="157">
        <f t="shared" ref="K283:K334" si="170">H283-F283</f>
        <v>60</v>
      </c>
      <c r="L283" s="158">
        <f t="shared" ref="L283:L334" si="171">K283/F283</f>
        <v>0.11428571428571428</v>
      </c>
      <c r="M283" s="153" t="s">
        <v>580</v>
      </c>
      <c r="N283" s="159">
        <v>43662</v>
      </c>
      <c r="O283" s="1"/>
      <c r="P283" s="1"/>
      <c r="Q283" s="228"/>
      <c r="R283" s="1"/>
      <c r="S283" s="6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50">
        <v>119</v>
      </c>
      <c r="B284" s="151">
        <v>43395</v>
      </c>
      <c r="C284" s="151"/>
      <c r="D284" s="152" t="s">
        <v>382</v>
      </c>
      <c r="E284" s="153" t="s">
        <v>577</v>
      </c>
      <c r="F284" s="184">
        <v>475</v>
      </c>
      <c r="G284" s="153"/>
      <c r="H284" s="153">
        <v>574</v>
      </c>
      <c r="I284" s="155">
        <v>570</v>
      </c>
      <c r="J284" s="156" t="s">
        <v>664</v>
      </c>
      <c r="K284" s="157">
        <f t="shared" si="170"/>
        <v>99</v>
      </c>
      <c r="L284" s="158">
        <f t="shared" si="171"/>
        <v>0.20842105263157895</v>
      </c>
      <c r="M284" s="153" t="s">
        <v>580</v>
      </c>
      <c r="N284" s="159">
        <v>43403</v>
      </c>
      <c r="O284" s="1"/>
      <c r="P284" s="1"/>
      <c r="Q284" s="228"/>
      <c r="R284" s="1"/>
      <c r="S284" s="6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1">
        <v>120</v>
      </c>
      <c r="B285" s="182">
        <v>43397</v>
      </c>
      <c r="C285" s="182"/>
      <c r="D285" s="183" t="s">
        <v>763</v>
      </c>
      <c r="E285" s="184" t="s">
        <v>577</v>
      </c>
      <c r="F285" s="184">
        <v>707.5</v>
      </c>
      <c r="G285" s="184"/>
      <c r="H285" s="184">
        <v>872</v>
      </c>
      <c r="I285" s="186">
        <v>872</v>
      </c>
      <c r="J285" s="187" t="s">
        <v>664</v>
      </c>
      <c r="K285" s="157">
        <f t="shared" si="170"/>
        <v>164.5</v>
      </c>
      <c r="L285" s="188">
        <f t="shared" si="171"/>
        <v>0.23250883392226149</v>
      </c>
      <c r="M285" s="184" t="s">
        <v>580</v>
      </c>
      <c r="N285" s="189">
        <v>43482</v>
      </c>
      <c r="O285" s="1"/>
      <c r="P285" s="1"/>
      <c r="Q285" s="228"/>
      <c r="R285" s="1"/>
      <c r="S285" s="6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1">
        <v>121</v>
      </c>
      <c r="B286" s="182">
        <v>43398</v>
      </c>
      <c r="C286" s="182"/>
      <c r="D286" s="183" t="s">
        <v>764</v>
      </c>
      <c r="E286" s="184" t="s">
        <v>577</v>
      </c>
      <c r="F286" s="184">
        <v>162</v>
      </c>
      <c r="G286" s="184"/>
      <c r="H286" s="184">
        <v>204</v>
      </c>
      <c r="I286" s="186">
        <v>209</v>
      </c>
      <c r="J286" s="187" t="s">
        <v>765</v>
      </c>
      <c r="K286" s="157">
        <f t="shared" si="170"/>
        <v>42</v>
      </c>
      <c r="L286" s="188">
        <f t="shared" si="171"/>
        <v>0.25925925925925924</v>
      </c>
      <c r="M286" s="184" t="s">
        <v>580</v>
      </c>
      <c r="N286" s="189">
        <v>43539</v>
      </c>
      <c r="O286" s="1"/>
      <c r="P286" s="1"/>
      <c r="Q286" s="228"/>
      <c r="R286" s="1"/>
      <c r="S286" s="6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1">
        <v>122</v>
      </c>
      <c r="B287" s="182">
        <v>43399</v>
      </c>
      <c r="C287" s="182"/>
      <c r="D287" s="183" t="s">
        <v>480</v>
      </c>
      <c r="E287" s="184" t="s">
        <v>577</v>
      </c>
      <c r="F287" s="184">
        <v>240</v>
      </c>
      <c r="G287" s="184"/>
      <c r="H287" s="184">
        <v>297</v>
      </c>
      <c r="I287" s="186">
        <v>297</v>
      </c>
      <c r="J287" s="187" t="s">
        <v>664</v>
      </c>
      <c r="K287" s="193">
        <f t="shared" si="170"/>
        <v>57</v>
      </c>
      <c r="L287" s="188">
        <f t="shared" si="171"/>
        <v>0.23749999999999999</v>
      </c>
      <c r="M287" s="184" t="s">
        <v>580</v>
      </c>
      <c r="N287" s="189">
        <v>43417</v>
      </c>
      <c r="O287" s="1"/>
      <c r="P287" s="1"/>
      <c r="Q287" s="228"/>
      <c r="R287" s="1"/>
      <c r="S287" s="6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50">
        <v>123</v>
      </c>
      <c r="B288" s="151">
        <v>43439</v>
      </c>
      <c r="C288" s="151"/>
      <c r="D288" s="152" t="s">
        <v>766</v>
      </c>
      <c r="E288" s="153" t="s">
        <v>577</v>
      </c>
      <c r="F288" s="153">
        <v>202.5</v>
      </c>
      <c r="G288" s="153"/>
      <c r="H288" s="153">
        <v>255</v>
      </c>
      <c r="I288" s="155">
        <v>252</v>
      </c>
      <c r="J288" s="156" t="s">
        <v>664</v>
      </c>
      <c r="K288" s="157">
        <f t="shared" si="170"/>
        <v>52.5</v>
      </c>
      <c r="L288" s="158">
        <f t="shared" si="171"/>
        <v>0.25925925925925924</v>
      </c>
      <c r="M288" s="153" t="s">
        <v>580</v>
      </c>
      <c r="N288" s="159">
        <v>43542</v>
      </c>
      <c r="O288" s="1"/>
      <c r="P288" s="1"/>
      <c r="Q288" s="228"/>
      <c r="R288" s="1"/>
      <c r="S288" s="6" t="s">
        <v>767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1">
        <v>124</v>
      </c>
      <c r="B289" s="182">
        <v>43465</v>
      </c>
      <c r="C289" s="151"/>
      <c r="D289" s="183" t="s">
        <v>159</v>
      </c>
      <c r="E289" s="184" t="s">
        <v>577</v>
      </c>
      <c r="F289" s="184">
        <v>710</v>
      </c>
      <c r="G289" s="184"/>
      <c r="H289" s="184">
        <v>866</v>
      </c>
      <c r="I289" s="186">
        <v>866</v>
      </c>
      <c r="J289" s="187" t="s">
        <v>664</v>
      </c>
      <c r="K289" s="157">
        <f t="shared" si="170"/>
        <v>156</v>
      </c>
      <c r="L289" s="158">
        <f t="shared" si="171"/>
        <v>0.21971830985915494</v>
      </c>
      <c r="M289" s="153" t="s">
        <v>580</v>
      </c>
      <c r="N289" s="159">
        <v>43553</v>
      </c>
      <c r="O289" s="1"/>
      <c r="P289" s="1"/>
      <c r="Q289" s="228"/>
      <c r="R289" s="1"/>
      <c r="S289" s="6" t="s">
        <v>767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1">
        <v>125</v>
      </c>
      <c r="B290" s="182">
        <v>43522</v>
      </c>
      <c r="C290" s="182"/>
      <c r="D290" s="183" t="s">
        <v>174</v>
      </c>
      <c r="E290" s="184" t="s">
        <v>577</v>
      </c>
      <c r="F290" s="184">
        <v>337.25</v>
      </c>
      <c r="G290" s="184"/>
      <c r="H290" s="184">
        <v>398.5</v>
      </c>
      <c r="I290" s="186">
        <v>411</v>
      </c>
      <c r="J290" s="156" t="s">
        <v>768</v>
      </c>
      <c r="K290" s="157">
        <f t="shared" si="170"/>
        <v>61.25</v>
      </c>
      <c r="L290" s="158">
        <f t="shared" si="171"/>
        <v>0.1816160118606375</v>
      </c>
      <c r="M290" s="153" t="s">
        <v>580</v>
      </c>
      <c r="N290" s="159">
        <v>43760</v>
      </c>
      <c r="O290" s="1"/>
      <c r="P290" s="1"/>
      <c r="Q290" s="228"/>
      <c r="R290" s="1"/>
      <c r="S290" s="6" t="s">
        <v>767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94">
        <v>126</v>
      </c>
      <c r="B291" s="195">
        <v>43559</v>
      </c>
      <c r="C291" s="195"/>
      <c r="D291" s="196" t="s">
        <v>769</v>
      </c>
      <c r="E291" s="197" t="s">
        <v>577</v>
      </c>
      <c r="F291" s="197">
        <v>130</v>
      </c>
      <c r="G291" s="197"/>
      <c r="H291" s="197">
        <v>65</v>
      </c>
      <c r="I291" s="198">
        <v>158</v>
      </c>
      <c r="J291" s="166" t="s">
        <v>770</v>
      </c>
      <c r="K291" s="167">
        <f t="shared" si="170"/>
        <v>-65</v>
      </c>
      <c r="L291" s="168">
        <f t="shared" si="171"/>
        <v>-0.5</v>
      </c>
      <c r="M291" s="164" t="s">
        <v>590</v>
      </c>
      <c r="N291" s="161">
        <v>43726</v>
      </c>
      <c r="O291" s="1"/>
      <c r="P291" s="1"/>
      <c r="Q291" s="228"/>
      <c r="R291" s="1"/>
      <c r="S291" s="6" t="s">
        <v>771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1">
        <v>127</v>
      </c>
      <c r="B292" s="182">
        <v>43017</v>
      </c>
      <c r="C292" s="182"/>
      <c r="D292" s="183" t="s">
        <v>210</v>
      </c>
      <c r="E292" s="184" t="s">
        <v>577</v>
      </c>
      <c r="F292" s="184">
        <v>141.5</v>
      </c>
      <c r="G292" s="184"/>
      <c r="H292" s="184">
        <v>183.5</v>
      </c>
      <c r="I292" s="186">
        <v>210</v>
      </c>
      <c r="J292" s="156" t="s">
        <v>765</v>
      </c>
      <c r="K292" s="157">
        <f t="shared" si="170"/>
        <v>42</v>
      </c>
      <c r="L292" s="158">
        <f t="shared" si="171"/>
        <v>0.29681978798586572</v>
      </c>
      <c r="M292" s="153" t="s">
        <v>580</v>
      </c>
      <c r="N292" s="159">
        <v>43042</v>
      </c>
      <c r="O292" s="1"/>
      <c r="P292" s="1"/>
      <c r="Q292" s="228"/>
      <c r="R292" s="1"/>
      <c r="S292" s="6" t="s">
        <v>771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94">
        <v>128</v>
      </c>
      <c r="B293" s="195">
        <v>43074</v>
      </c>
      <c r="C293" s="195"/>
      <c r="D293" s="196" t="s">
        <v>772</v>
      </c>
      <c r="E293" s="197" t="s">
        <v>577</v>
      </c>
      <c r="F293" s="192">
        <v>172</v>
      </c>
      <c r="G293" s="197"/>
      <c r="H293" s="197">
        <v>155.25</v>
      </c>
      <c r="I293" s="198">
        <v>230</v>
      </c>
      <c r="J293" s="166" t="s">
        <v>773</v>
      </c>
      <c r="K293" s="167">
        <f t="shared" si="170"/>
        <v>-16.75</v>
      </c>
      <c r="L293" s="168">
        <f t="shared" si="171"/>
        <v>-9.7383720930232565E-2</v>
      </c>
      <c r="M293" s="164" t="s">
        <v>590</v>
      </c>
      <c r="N293" s="161">
        <v>43787</v>
      </c>
      <c r="O293" s="1"/>
      <c r="P293" s="1"/>
      <c r="Q293" s="228"/>
      <c r="R293" s="1"/>
      <c r="S293" s="6" t="s">
        <v>771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1">
        <v>129</v>
      </c>
      <c r="B294" s="182">
        <v>43398</v>
      </c>
      <c r="C294" s="182"/>
      <c r="D294" s="183" t="s">
        <v>120</v>
      </c>
      <c r="E294" s="184" t="s">
        <v>577</v>
      </c>
      <c r="F294" s="184">
        <v>698.5</v>
      </c>
      <c r="G294" s="184"/>
      <c r="H294" s="184">
        <v>890</v>
      </c>
      <c r="I294" s="186">
        <v>890</v>
      </c>
      <c r="J294" s="156" t="s">
        <v>774</v>
      </c>
      <c r="K294" s="157">
        <f t="shared" si="170"/>
        <v>191.5</v>
      </c>
      <c r="L294" s="158">
        <f t="shared" si="171"/>
        <v>0.27415891195418757</v>
      </c>
      <c r="M294" s="153" t="s">
        <v>580</v>
      </c>
      <c r="N294" s="159">
        <v>44328</v>
      </c>
      <c r="O294" s="1"/>
      <c r="P294" s="1"/>
      <c r="Q294" s="228"/>
      <c r="R294" s="1"/>
      <c r="S294" s="6" t="s">
        <v>767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1">
        <v>130</v>
      </c>
      <c r="B295" s="182">
        <v>42877</v>
      </c>
      <c r="C295" s="182"/>
      <c r="D295" s="183" t="s">
        <v>775</v>
      </c>
      <c r="E295" s="184" t="s">
        <v>577</v>
      </c>
      <c r="F295" s="184">
        <v>127.6</v>
      </c>
      <c r="G295" s="184"/>
      <c r="H295" s="184">
        <v>138</v>
      </c>
      <c r="I295" s="186">
        <v>190</v>
      </c>
      <c r="J295" s="156" t="s">
        <v>776</v>
      </c>
      <c r="K295" s="157">
        <f t="shared" si="170"/>
        <v>10.400000000000006</v>
      </c>
      <c r="L295" s="158">
        <f t="shared" si="171"/>
        <v>8.1504702194357417E-2</v>
      </c>
      <c r="M295" s="153" t="s">
        <v>580</v>
      </c>
      <c r="N295" s="159">
        <v>43774</v>
      </c>
      <c r="O295" s="1"/>
      <c r="P295" s="1"/>
      <c r="Q295" s="228"/>
      <c r="R295" s="1"/>
      <c r="S295" s="6" t="s">
        <v>771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1">
        <v>131</v>
      </c>
      <c r="B296" s="182">
        <v>43158</v>
      </c>
      <c r="C296" s="182"/>
      <c r="D296" s="183" t="s">
        <v>777</v>
      </c>
      <c r="E296" s="184" t="s">
        <v>577</v>
      </c>
      <c r="F296" s="184">
        <v>317</v>
      </c>
      <c r="G296" s="184"/>
      <c r="H296" s="184">
        <v>382.5</v>
      </c>
      <c r="I296" s="186">
        <v>398</v>
      </c>
      <c r="J296" s="156" t="s">
        <v>778</v>
      </c>
      <c r="K296" s="157">
        <f t="shared" si="170"/>
        <v>65.5</v>
      </c>
      <c r="L296" s="158">
        <f t="shared" si="171"/>
        <v>0.20662460567823343</v>
      </c>
      <c r="M296" s="153" t="s">
        <v>580</v>
      </c>
      <c r="N296" s="159">
        <v>44238</v>
      </c>
      <c r="O296" s="1"/>
      <c r="P296" s="1"/>
      <c r="Q296" s="228"/>
      <c r="R296" s="1"/>
      <c r="S296" s="6" t="s">
        <v>771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94">
        <v>132</v>
      </c>
      <c r="B297" s="195">
        <v>43164</v>
      </c>
      <c r="C297" s="195"/>
      <c r="D297" s="196" t="s">
        <v>166</v>
      </c>
      <c r="E297" s="197" t="s">
        <v>577</v>
      </c>
      <c r="F297" s="192">
        <f>510-14.4</f>
        <v>495.6</v>
      </c>
      <c r="G297" s="197"/>
      <c r="H297" s="197">
        <v>350</v>
      </c>
      <c r="I297" s="198">
        <v>672</v>
      </c>
      <c r="J297" s="166" t="s">
        <v>779</v>
      </c>
      <c r="K297" s="167">
        <f t="shared" si="170"/>
        <v>-145.60000000000002</v>
      </c>
      <c r="L297" s="168">
        <f t="shared" si="171"/>
        <v>-0.29378531073446329</v>
      </c>
      <c r="M297" s="164" t="s">
        <v>590</v>
      </c>
      <c r="N297" s="161">
        <v>43887</v>
      </c>
      <c r="O297" s="1"/>
      <c r="P297" s="1"/>
      <c r="Q297" s="228"/>
      <c r="R297" s="1"/>
      <c r="S297" s="6" t="s">
        <v>767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94">
        <v>133</v>
      </c>
      <c r="B298" s="195">
        <v>43237</v>
      </c>
      <c r="C298" s="195"/>
      <c r="D298" s="196" t="s">
        <v>780</v>
      </c>
      <c r="E298" s="197" t="s">
        <v>577</v>
      </c>
      <c r="F298" s="192">
        <v>230.3</v>
      </c>
      <c r="G298" s="197"/>
      <c r="H298" s="197">
        <v>102.5</v>
      </c>
      <c r="I298" s="198">
        <v>348</v>
      </c>
      <c r="J298" s="166" t="s">
        <v>781</v>
      </c>
      <c r="K298" s="167">
        <f t="shared" si="170"/>
        <v>-127.80000000000001</v>
      </c>
      <c r="L298" s="168">
        <f t="shared" si="171"/>
        <v>-0.55492835432045162</v>
      </c>
      <c r="M298" s="164" t="s">
        <v>590</v>
      </c>
      <c r="N298" s="161">
        <v>43896</v>
      </c>
      <c r="O298" s="1"/>
      <c r="P298" s="1"/>
      <c r="Q298" s="228"/>
      <c r="R298" s="1"/>
      <c r="S298" s="6" t="s">
        <v>767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1">
        <v>134</v>
      </c>
      <c r="B299" s="182">
        <v>43258</v>
      </c>
      <c r="C299" s="182"/>
      <c r="D299" s="183" t="s">
        <v>437</v>
      </c>
      <c r="E299" s="184" t="s">
        <v>577</v>
      </c>
      <c r="F299" s="184">
        <f>342.5-5.1</f>
        <v>337.4</v>
      </c>
      <c r="G299" s="184"/>
      <c r="H299" s="184">
        <v>412.5</v>
      </c>
      <c r="I299" s="186">
        <v>439</v>
      </c>
      <c r="J299" s="156" t="s">
        <v>782</v>
      </c>
      <c r="K299" s="157">
        <f t="shared" si="170"/>
        <v>75.100000000000023</v>
      </c>
      <c r="L299" s="158">
        <f t="shared" si="171"/>
        <v>0.22258446947243635</v>
      </c>
      <c r="M299" s="153" t="s">
        <v>580</v>
      </c>
      <c r="N299" s="159">
        <v>44230</v>
      </c>
      <c r="O299" s="1"/>
      <c r="P299" s="1"/>
      <c r="Q299" s="228"/>
      <c r="R299" s="1"/>
      <c r="S299" s="6" t="s">
        <v>771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75">
        <v>135</v>
      </c>
      <c r="B300" s="174">
        <v>43285</v>
      </c>
      <c r="C300" s="174"/>
      <c r="D300" s="175" t="s">
        <v>58</v>
      </c>
      <c r="E300" s="176" t="s">
        <v>577</v>
      </c>
      <c r="F300" s="176">
        <f>127.5-5.53</f>
        <v>121.97</v>
      </c>
      <c r="G300" s="177"/>
      <c r="H300" s="177">
        <v>122.5</v>
      </c>
      <c r="I300" s="177">
        <v>170</v>
      </c>
      <c r="J300" s="178" t="s">
        <v>783</v>
      </c>
      <c r="K300" s="179">
        <f t="shared" si="170"/>
        <v>0.53000000000000114</v>
      </c>
      <c r="L300" s="180">
        <f t="shared" si="171"/>
        <v>4.3453308190538747E-3</v>
      </c>
      <c r="M300" s="176" t="s">
        <v>597</v>
      </c>
      <c r="N300" s="174">
        <v>44431</v>
      </c>
      <c r="O300" s="1"/>
      <c r="P300" s="1"/>
      <c r="Q300" s="228"/>
      <c r="R300" s="1"/>
      <c r="S300" s="6" t="s">
        <v>767</v>
      </c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94">
        <v>136</v>
      </c>
      <c r="B301" s="195">
        <v>43294</v>
      </c>
      <c r="C301" s="195"/>
      <c r="D301" s="196" t="s">
        <v>784</v>
      </c>
      <c r="E301" s="197" t="s">
        <v>577</v>
      </c>
      <c r="F301" s="192">
        <v>46.5</v>
      </c>
      <c r="G301" s="197"/>
      <c r="H301" s="197">
        <v>17</v>
      </c>
      <c r="I301" s="198">
        <v>59</v>
      </c>
      <c r="J301" s="166" t="s">
        <v>785</v>
      </c>
      <c r="K301" s="167">
        <f t="shared" si="170"/>
        <v>-29.5</v>
      </c>
      <c r="L301" s="168">
        <f t="shared" si="171"/>
        <v>-0.63440860215053763</v>
      </c>
      <c r="M301" s="164" t="s">
        <v>590</v>
      </c>
      <c r="N301" s="161">
        <v>43887</v>
      </c>
      <c r="O301" s="1"/>
      <c r="P301" s="1"/>
      <c r="Q301" s="228"/>
      <c r="R301" s="1"/>
      <c r="S301" s="6" t="s">
        <v>767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81">
        <v>137</v>
      </c>
      <c r="B302" s="182">
        <v>43396</v>
      </c>
      <c r="C302" s="182"/>
      <c r="D302" s="183" t="s">
        <v>420</v>
      </c>
      <c r="E302" s="184" t="s">
        <v>577</v>
      </c>
      <c r="F302" s="184">
        <v>156.5</v>
      </c>
      <c r="G302" s="184"/>
      <c r="H302" s="184">
        <v>207.5</v>
      </c>
      <c r="I302" s="186">
        <v>191</v>
      </c>
      <c r="J302" s="156" t="s">
        <v>664</v>
      </c>
      <c r="K302" s="157">
        <f t="shared" si="170"/>
        <v>51</v>
      </c>
      <c r="L302" s="158">
        <f t="shared" si="171"/>
        <v>0.32587859424920129</v>
      </c>
      <c r="M302" s="153" t="s">
        <v>580</v>
      </c>
      <c r="N302" s="159">
        <v>44369</v>
      </c>
      <c r="O302" s="1"/>
      <c r="P302" s="1"/>
      <c r="Q302" s="228"/>
      <c r="R302" s="1"/>
      <c r="S302" s="6" t="s">
        <v>767</v>
      </c>
      <c r="T302" s="1"/>
      <c r="U302" s="1"/>
      <c r="V302" s="1"/>
      <c r="W302" s="1"/>
      <c r="X302" s="1"/>
      <c r="Y302" s="1"/>
      <c r="Z302" s="1"/>
      <c r="AA302" s="1"/>
    </row>
    <row r="303" spans="1:27" ht="12.75" customHeight="1">
      <c r="A303" s="181">
        <v>138</v>
      </c>
      <c r="B303" s="182">
        <v>43439</v>
      </c>
      <c r="C303" s="182"/>
      <c r="D303" s="183" t="s">
        <v>345</v>
      </c>
      <c r="E303" s="184" t="s">
        <v>577</v>
      </c>
      <c r="F303" s="184">
        <v>259.5</v>
      </c>
      <c r="G303" s="184"/>
      <c r="H303" s="184">
        <v>320</v>
      </c>
      <c r="I303" s="186">
        <v>320</v>
      </c>
      <c r="J303" s="156" t="s">
        <v>664</v>
      </c>
      <c r="K303" s="157">
        <f t="shared" si="170"/>
        <v>60.5</v>
      </c>
      <c r="L303" s="158">
        <f t="shared" si="171"/>
        <v>0.23314065510597304</v>
      </c>
      <c r="M303" s="153" t="s">
        <v>580</v>
      </c>
      <c r="N303" s="159">
        <v>44323</v>
      </c>
      <c r="O303" s="1"/>
      <c r="P303" s="1"/>
      <c r="Q303" s="228"/>
      <c r="R303" s="1"/>
      <c r="S303" s="6" t="s">
        <v>767</v>
      </c>
      <c r="T303" s="1"/>
      <c r="U303" s="1"/>
      <c r="V303" s="1"/>
      <c r="W303" s="1"/>
      <c r="X303" s="1"/>
      <c r="Y303" s="1"/>
      <c r="Z303" s="1"/>
      <c r="AA303" s="1"/>
    </row>
    <row r="304" spans="1:27" ht="12.75" customHeight="1">
      <c r="A304" s="194">
        <v>139</v>
      </c>
      <c r="B304" s="195">
        <v>43439</v>
      </c>
      <c r="C304" s="195"/>
      <c r="D304" s="196" t="s">
        <v>786</v>
      </c>
      <c r="E304" s="197" t="s">
        <v>577</v>
      </c>
      <c r="F304" s="197">
        <v>715</v>
      </c>
      <c r="G304" s="197"/>
      <c r="H304" s="197">
        <v>445</v>
      </c>
      <c r="I304" s="198">
        <v>840</v>
      </c>
      <c r="J304" s="166" t="s">
        <v>787</v>
      </c>
      <c r="K304" s="167">
        <f t="shared" si="170"/>
        <v>-270</v>
      </c>
      <c r="L304" s="168">
        <f t="shared" si="171"/>
        <v>-0.3776223776223776</v>
      </c>
      <c r="M304" s="164" t="s">
        <v>590</v>
      </c>
      <c r="N304" s="161">
        <v>43800</v>
      </c>
      <c r="O304" s="1"/>
      <c r="P304" s="1"/>
      <c r="Q304" s="228"/>
      <c r="R304" s="1"/>
      <c r="S304" s="6" t="s">
        <v>767</v>
      </c>
      <c r="T304" s="1"/>
      <c r="U304" s="1"/>
      <c r="V304" s="1"/>
      <c r="W304" s="1"/>
      <c r="X304" s="1"/>
      <c r="Y304" s="1"/>
      <c r="Z304" s="1"/>
      <c r="AA304" s="1"/>
    </row>
    <row r="305" spans="1:27" ht="12.75" customHeight="1">
      <c r="A305" s="181">
        <v>140</v>
      </c>
      <c r="B305" s="182">
        <v>43469</v>
      </c>
      <c r="C305" s="182"/>
      <c r="D305" s="183" t="s">
        <v>180</v>
      </c>
      <c r="E305" s="184" t="s">
        <v>577</v>
      </c>
      <c r="F305" s="184">
        <v>875</v>
      </c>
      <c r="G305" s="184"/>
      <c r="H305" s="184">
        <v>1165</v>
      </c>
      <c r="I305" s="186">
        <v>1185</v>
      </c>
      <c r="J305" s="156" t="s">
        <v>788</v>
      </c>
      <c r="K305" s="157">
        <f t="shared" si="170"/>
        <v>290</v>
      </c>
      <c r="L305" s="158">
        <f t="shared" si="171"/>
        <v>0.33142857142857141</v>
      </c>
      <c r="M305" s="153" t="s">
        <v>580</v>
      </c>
      <c r="N305" s="159">
        <v>43847</v>
      </c>
      <c r="O305" s="1"/>
      <c r="P305" s="1"/>
      <c r="Q305" s="228"/>
      <c r="R305" s="1"/>
      <c r="S305" s="6" t="s">
        <v>767</v>
      </c>
      <c r="T305" s="1"/>
      <c r="U305" s="1"/>
      <c r="V305" s="1"/>
      <c r="W305" s="1"/>
      <c r="X305" s="1"/>
      <c r="Y305" s="1"/>
      <c r="Z305" s="1"/>
      <c r="AA305" s="1"/>
    </row>
    <row r="306" spans="1:27" ht="12.75" customHeight="1">
      <c r="A306" s="181">
        <v>141</v>
      </c>
      <c r="B306" s="182">
        <v>43559</v>
      </c>
      <c r="C306" s="182"/>
      <c r="D306" s="183" t="s">
        <v>363</v>
      </c>
      <c r="E306" s="184" t="s">
        <v>577</v>
      </c>
      <c r="F306" s="184">
        <f>387-14.63</f>
        <v>372.37</v>
      </c>
      <c r="G306" s="184"/>
      <c r="H306" s="184">
        <v>490</v>
      </c>
      <c r="I306" s="186">
        <v>490</v>
      </c>
      <c r="J306" s="156" t="s">
        <v>664</v>
      </c>
      <c r="K306" s="157">
        <f t="shared" si="170"/>
        <v>117.63</v>
      </c>
      <c r="L306" s="158">
        <f t="shared" si="171"/>
        <v>0.31589548030185027</v>
      </c>
      <c r="M306" s="153" t="s">
        <v>580</v>
      </c>
      <c r="N306" s="159">
        <v>43850</v>
      </c>
      <c r="O306" s="1"/>
      <c r="P306" s="1"/>
      <c r="Q306" s="228"/>
      <c r="R306" s="1"/>
      <c r="S306" s="6" t="s">
        <v>767</v>
      </c>
      <c r="T306" s="1"/>
      <c r="U306" s="1"/>
      <c r="V306" s="1"/>
      <c r="W306" s="1"/>
      <c r="X306" s="1"/>
      <c r="Y306" s="1"/>
      <c r="Z306" s="1"/>
      <c r="AA306" s="1"/>
    </row>
    <row r="307" spans="1:27" ht="12.75" customHeight="1">
      <c r="A307" s="194">
        <v>142</v>
      </c>
      <c r="B307" s="195">
        <v>43578</v>
      </c>
      <c r="C307" s="195"/>
      <c r="D307" s="196" t="s">
        <v>789</v>
      </c>
      <c r="E307" s="197" t="s">
        <v>589</v>
      </c>
      <c r="F307" s="197">
        <v>220</v>
      </c>
      <c r="G307" s="197"/>
      <c r="H307" s="197">
        <v>127.5</v>
      </c>
      <c r="I307" s="198">
        <v>284</v>
      </c>
      <c r="J307" s="166" t="s">
        <v>790</v>
      </c>
      <c r="K307" s="167">
        <f t="shared" si="170"/>
        <v>-92.5</v>
      </c>
      <c r="L307" s="168">
        <f t="shared" si="171"/>
        <v>-0.42045454545454547</v>
      </c>
      <c r="M307" s="164" t="s">
        <v>590</v>
      </c>
      <c r="N307" s="161">
        <v>43896</v>
      </c>
      <c r="O307" s="1"/>
      <c r="P307" s="1"/>
      <c r="Q307" s="228"/>
      <c r="R307" s="1"/>
      <c r="S307" s="6" t="s">
        <v>767</v>
      </c>
      <c r="T307" s="1"/>
      <c r="U307" s="1"/>
      <c r="V307" s="1"/>
      <c r="W307" s="1"/>
      <c r="X307" s="1"/>
      <c r="Y307" s="1"/>
      <c r="Z307" s="1"/>
      <c r="AA307" s="1"/>
    </row>
    <row r="308" spans="1:27" ht="12.75" customHeight="1">
      <c r="A308" s="181">
        <v>143</v>
      </c>
      <c r="B308" s="182">
        <v>43622</v>
      </c>
      <c r="C308" s="182"/>
      <c r="D308" s="183" t="s">
        <v>481</v>
      </c>
      <c r="E308" s="184" t="s">
        <v>589</v>
      </c>
      <c r="F308" s="184">
        <v>332.8</v>
      </c>
      <c r="G308" s="184"/>
      <c r="H308" s="184">
        <v>405</v>
      </c>
      <c r="I308" s="186">
        <v>419</v>
      </c>
      <c r="J308" s="156" t="s">
        <v>791</v>
      </c>
      <c r="K308" s="157">
        <f t="shared" si="170"/>
        <v>72.199999999999989</v>
      </c>
      <c r="L308" s="158">
        <f t="shared" si="171"/>
        <v>0.21694711538461534</v>
      </c>
      <c r="M308" s="153" t="s">
        <v>580</v>
      </c>
      <c r="N308" s="159">
        <v>43860</v>
      </c>
      <c r="O308" s="1"/>
      <c r="P308" s="1"/>
      <c r="Q308" s="228"/>
      <c r="R308" s="1"/>
      <c r="S308" s="6" t="s">
        <v>771</v>
      </c>
      <c r="T308" s="1"/>
      <c r="U308" s="1"/>
      <c r="V308" s="1"/>
      <c r="W308" s="1"/>
      <c r="X308" s="1"/>
      <c r="Y308" s="1"/>
      <c r="Z308" s="1"/>
      <c r="AA308" s="1"/>
    </row>
    <row r="309" spans="1:27" ht="12.75" customHeight="1">
      <c r="A309" s="175">
        <v>144</v>
      </c>
      <c r="B309" s="174">
        <v>43641</v>
      </c>
      <c r="C309" s="174"/>
      <c r="D309" s="175" t="s">
        <v>172</v>
      </c>
      <c r="E309" s="176" t="s">
        <v>577</v>
      </c>
      <c r="F309" s="176">
        <v>386</v>
      </c>
      <c r="G309" s="177"/>
      <c r="H309" s="177">
        <v>395</v>
      </c>
      <c r="I309" s="177">
        <v>452</v>
      </c>
      <c r="J309" s="178" t="s">
        <v>792</v>
      </c>
      <c r="K309" s="179">
        <f t="shared" si="170"/>
        <v>9</v>
      </c>
      <c r="L309" s="180">
        <f t="shared" si="171"/>
        <v>2.3316062176165803E-2</v>
      </c>
      <c r="M309" s="176" t="s">
        <v>597</v>
      </c>
      <c r="N309" s="174">
        <v>43868</v>
      </c>
      <c r="O309" s="1"/>
      <c r="P309" s="1"/>
      <c r="Q309" s="228"/>
      <c r="R309" s="1"/>
      <c r="S309" s="6" t="s">
        <v>771</v>
      </c>
      <c r="T309" s="1"/>
      <c r="U309" s="1"/>
      <c r="V309" s="1"/>
      <c r="W309" s="1"/>
      <c r="X309" s="1"/>
      <c r="Y309" s="1"/>
      <c r="Z309" s="1"/>
      <c r="AA309" s="1"/>
    </row>
    <row r="310" spans="1:27" ht="12.75" customHeight="1">
      <c r="A310" s="175">
        <v>145</v>
      </c>
      <c r="B310" s="174">
        <v>43707</v>
      </c>
      <c r="C310" s="174"/>
      <c r="D310" s="175" t="s">
        <v>146</v>
      </c>
      <c r="E310" s="176" t="s">
        <v>577</v>
      </c>
      <c r="F310" s="176">
        <v>137.5</v>
      </c>
      <c r="G310" s="177"/>
      <c r="H310" s="177">
        <v>138.5</v>
      </c>
      <c r="I310" s="177">
        <v>190</v>
      </c>
      <c r="J310" s="178" t="s">
        <v>793</v>
      </c>
      <c r="K310" s="179">
        <f t="shared" si="170"/>
        <v>1</v>
      </c>
      <c r="L310" s="180">
        <f t="shared" si="171"/>
        <v>7.2727272727272727E-3</v>
      </c>
      <c r="M310" s="176" t="s">
        <v>597</v>
      </c>
      <c r="N310" s="174">
        <v>44432</v>
      </c>
      <c r="O310" s="1"/>
      <c r="P310" s="1"/>
      <c r="Q310" s="228"/>
      <c r="R310" s="1"/>
      <c r="S310" s="6" t="s">
        <v>767</v>
      </c>
      <c r="T310" s="1"/>
      <c r="U310" s="1"/>
      <c r="V310" s="1"/>
      <c r="W310" s="1"/>
      <c r="X310" s="1"/>
      <c r="Y310" s="1"/>
      <c r="Z310" s="1"/>
      <c r="AA310" s="1"/>
    </row>
    <row r="311" spans="1:27" ht="12.75" customHeight="1">
      <c r="A311" s="181">
        <v>146</v>
      </c>
      <c r="B311" s="182">
        <v>43731</v>
      </c>
      <c r="C311" s="182"/>
      <c r="D311" s="183" t="s">
        <v>430</v>
      </c>
      <c r="E311" s="184" t="s">
        <v>577</v>
      </c>
      <c r="F311" s="184">
        <v>235</v>
      </c>
      <c r="G311" s="184"/>
      <c r="H311" s="184">
        <v>295</v>
      </c>
      <c r="I311" s="186">
        <v>296</v>
      </c>
      <c r="J311" s="156" t="s">
        <v>794</v>
      </c>
      <c r="K311" s="157">
        <f t="shared" si="170"/>
        <v>60</v>
      </c>
      <c r="L311" s="158">
        <f t="shared" si="171"/>
        <v>0.25531914893617019</v>
      </c>
      <c r="M311" s="153" t="s">
        <v>580</v>
      </c>
      <c r="N311" s="159">
        <v>43844</v>
      </c>
      <c r="O311" s="1"/>
      <c r="P311" s="1"/>
      <c r="Q311" s="228"/>
      <c r="R311" s="1"/>
      <c r="S311" s="6" t="s">
        <v>771</v>
      </c>
      <c r="T311" s="1"/>
      <c r="U311" s="1"/>
      <c r="V311" s="1"/>
      <c r="W311" s="1"/>
      <c r="X311" s="1"/>
      <c r="Y311" s="1"/>
      <c r="Z311" s="1"/>
      <c r="AA311" s="1"/>
    </row>
    <row r="312" spans="1:27" ht="12.75" customHeight="1">
      <c r="A312" s="181">
        <v>147</v>
      </c>
      <c r="B312" s="182">
        <v>43752</v>
      </c>
      <c r="C312" s="182"/>
      <c r="D312" s="183" t="s">
        <v>795</v>
      </c>
      <c r="E312" s="184" t="s">
        <v>577</v>
      </c>
      <c r="F312" s="184">
        <v>277.5</v>
      </c>
      <c r="G312" s="184"/>
      <c r="H312" s="184">
        <v>333</v>
      </c>
      <c r="I312" s="186">
        <v>333</v>
      </c>
      <c r="J312" s="156" t="s">
        <v>796</v>
      </c>
      <c r="K312" s="157">
        <f t="shared" si="170"/>
        <v>55.5</v>
      </c>
      <c r="L312" s="158">
        <f t="shared" si="171"/>
        <v>0.2</v>
      </c>
      <c r="M312" s="153" t="s">
        <v>580</v>
      </c>
      <c r="N312" s="159">
        <v>43846</v>
      </c>
      <c r="O312" s="1"/>
      <c r="P312" s="1"/>
      <c r="Q312" s="228"/>
      <c r="R312" s="1"/>
      <c r="S312" s="6" t="s">
        <v>767</v>
      </c>
      <c r="T312" s="1"/>
      <c r="U312" s="1"/>
      <c r="V312" s="1"/>
      <c r="W312" s="1"/>
      <c r="X312" s="1"/>
      <c r="Y312" s="1"/>
      <c r="Z312" s="1"/>
      <c r="AA312" s="1"/>
    </row>
    <row r="313" spans="1:27" ht="12.75" customHeight="1">
      <c r="A313" s="181">
        <v>148</v>
      </c>
      <c r="B313" s="182">
        <v>43752</v>
      </c>
      <c r="C313" s="182"/>
      <c r="D313" s="183" t="s">
        <v>797</v>
      </c>
      <c r="E313" s="184" t="s">
        <v>577</v>
      </c>
      <c r="F313" s="184">
        <v>930</v>
      </c>
      <c r="G313" s="184"/>
      <c r="H313" s="184">
        <v>1165</v>
      </c>
      <c r="I313" s="186">
        <v>1200</v>
      </c>
      <c r="J313" s="156" t="s">
        <v>798</v>
      </c>
      <c r="K313" s="157">
        <f t="shared" si="170"/>
        <v>235</v>
      </c>
      <c r="L313" s="158">
        <f t="shared" si="171"/>
        <v>0.25268817204301075</v>
      </c>
      <c r="M313" s="153" t="s">
        <v>580</v>
      </c>
      <c r="N313" s="159">
        <v>43847</v>
      </c>
      <c r="O313" s="1"/>
      <c r="P313" s="1"/>
      <c r="Q313" s="228"/>
      <c r="R313" s="1"/>
      <c r="S313" s="6" t="s">
        <v>771</v>
      </c>
      <c r="T313" s="1"/>
      <c r="U313" s="1"/>
      <c r="V313" s="1"/>
      <c r="W313" s="1"/>
      <c r="X313" s="1"/>
      <c r="Y313" s="1"/>
      <c r="Z313" s="1"/>
      <c r="AA313" s="1"/>
    </row>
    <row r="314" spans="1:27" ht="12.75" customHeight="1">
      <c r="A314" s="181">
        <v>149</v>
      </c>
      <c r="B314" s="182">
        <v>43753</v>
      </c>
      <c r="C314" s="182"/>
      <c r="D314" s="183" t="s">
        <v>799</v>
      </c>
      <c r="E314" s="184" t="s">
        <v>577</v>
      </c>
      <c r="F314" s="154">
        <v>111</v>
      </c>
      <c r="G314" s="184"/>
      <c r="H314" s="184">
        <v>141</v>
      </c>
      <c r="I314" s="186">
        <v>141</v>
      </c>
      <c r="J314" s="156" t="s">
        <v>800</v>
      </c>
      <c r="K314" s="157">
        <f t="shared" si="170"/>
        <v>30</v>
      </c>
      <c r="L314" s="158">
        <f t="shared" si="171"/>
        <v>0.27027027027027029</v>
      </c>
      <c r="M314" s="153" t="s">
        <v>580</v>
      </c>
      <c r="N314" s="159">
        <v>44328</v>
      </c>
      <c r="O314" s="1"/>
      <c r="P314" s="1"/>
      <c r="Q314" s="228"/>
      <c r="R314" s="1"/>
      <c r="S314" s="6" t="s">
        <v>771</v>
      </c>
      <c r="T314" s="1"/>
      <c r="U314" s="1"/>
      <c r="V314" s="1"/>
      <c r="W314" s="1"/>
      <c r="X314" s="1"/>
      <c r="Y314" s="1"/>
      <c r="Z314" s="1"/>
      <c r="AA314" s="1"/>
    </row>
    <row r="315" spans="1:27" ht="12.75" customHeight="1">
      <c r="A315" s="181">
        <v>150</v>
      </c>
      <c r="B315" s="182">
        <v>43753</v>
      </c>
      <c r="C315" s="182"/>
      <c r="D315" s="183" t="s">
        <v>801</v>
      </c>
      <c r="E315" s="184" t="s">
        <v>577</v>
      </c>
      <c r="F315" s="154">
        <v>296</v>
      </c>
      <c r="G315" s="184"/>
      <c r="H315" s="184">
        <v>370</v>
      </c>
      <c r="I315" s="186">
        <v>370</v>
      </c>
      <c r="J315" s="156" t="s">
        <v>664</v>
      </c>
      <c r="K315" s="157">
        <f t="shared" si="170"/>
        <v>74</v>
      </c>
      <c r="L315" s="158">
        <f t="shared" si="171"/>
        <v>0.25</v>
      </c>
      <c r="M315" s="153" t="s">
        <v>580</v>
      </c>
      <c r="N315" s="159">
        <v>43853</v>
      </c>
      <c r="O315" s="1"/>
      <c r="P315" s="1"/>
      <c r="Q315" s="228"/>
      <c r="R315" s="1"/>
      <c r="S315" s="6" t="s">
        <v>771</v>
      </c>
      <c r="T315" s="1"/>
      <c r="U315" s="1"/>
      <c r="V315" s="1"/>
      <c r="W315" s="1"/>
      <c r="X315" s="1"/>
      <c r="Y315" s="1"/>
      <c r="Z315" s="1"/>
      <c r="AA315" s="1"/>
    </row>
    <row r="316" spans="1:27" ht="12.75" customHeight="1">
      <c r="A316" s="181">
        <v>151</v>
      </c>
      <c r="B316" s="182">
        <v>43754</v>
      </c>
      <c r="C316" s="182"/>
      <c r="D316" s="183" t="s">
        <v>802</v>
      </c>
      <c r="E316" s="184" t="s">
        <v>577</v>
      </c>
      <c r="F316" s="154">
        <v>300</v>
      </c>
      <c r="G316" s="184"/>
      <c r="H316" s="184">
        <v>382.5</v>
      </c>
      <c r="I316" s="186">
        <v>344</v>
      </c>
      <c r="J316" s="156" t="s">
        <v>803</v>
      </c>
      <c r="K316" s="157">
        <f t="shared" si="170"/>
        <v>82.5</v>
      </c>
      <c r="L316" s="158">
        <f t="shared" si="171"/>
        <v>0.27500000000000002</v>
      </c>
      <c r="M316" s="153" t="s">
        <v>580</v>
      </c>
      <c r="N316" s="159">
        <v>44238</v>
      </c>
      <c r="O316" s="1"/>
      <c r="P316" s="1"/>
      <c r="Q316" s="228"/>
      <c r="R316" s="1"/>
      <c r="S316" s="6" t="s">
        <v>771</v>
      </c>
      <c r="T316" s="1"/>
      <c r="U316" s="1"/>
      <c r="V316" s="1"/>
      <c r="W316" s="1"/>
      <c r="X316" s="1"/>
      <c r="Y316" s="1"/>
      <c r="Z316" s="1"/>
      <c r="AA316" s="1"/>
    </row>
    <row r="317" spans="1:27" ht="12.75" customHeight="1">
      <c r="A317" s="181">
        <v>152</v>
      </c>
      <c r="B317" s="182">
        <v>43832</v>
      </c>
      <c r="C317" s="182"/>
      <c r="D317" s="183" t="s">
        <v>804</v>
      </c>
      <c r="E317" s="184" t="s">
        <v>577</v>
      </c>
      <c r="F317" s="154">
        <v>495</v>
      </c>
      <c r="G317" s="184"/>
      <c r="H317" s="184">
        <v>595</v>
      </c>
      <c r="I317" s="186">
        <v>590</v>
      </c>
      <c r="J317" s="156" t="s">
        <v>600</v>
      </c>
      <c r="K317" s="157">
        <f t="shared" si="170"/>
        <v>100</v>
      </c>
      <c r="L317" s="158">
        <f t="shared" si="171"/>
        <v>0.20202020202020202</v>
      </c>
      <c r="M317" s="153" t="s">
        <v>580</v>
      </c>
      <c r="N317" s="159">
        <v>44589</v>
      </c>
      <c r="O317" s="1"/>
      <c r="P317" s="1"/>
      <c r="Q317" s="228"/>
      <c r="R317" s="1"/>
      <c r="S317" s="6" t="s">
        <v>771</v>
      </c>
      <c r="T317" s="1"/>
      <c r="U317" s="1"/>
      <c r="V317" s="1"/>
      <c r="W317" s="1"/>
      <c r="X317" s="1"/>
      <c r="Y317" s="1"/>
      <c r="Z317" s="1"/>
      <c r="AA317" s="1"/>
    </row>
    <row r="318" spans="1:27" ht="12.75" customHeight="1">
      <c r="A318" s="181">
        <v>153</v>
      </c>
      <c r="B318" s="182">
        <v>43966</v>
      </c>
      <c r="C318" s="182"/>
      <c r="D318" s="183" t="s">
        <v>76</v>
      </c>
      <c r="E318" s="184" t="s">
        <v>577</v>
      </c>
      <c r="F318" s="154">
        <v>67.5</v>
      </c>
      <c r="G318" s="184"/>
      <c r="H318" s="184">
        <v>86</v>
      </c>
      <c r="I318" s="186">
        <v>86</v>
      </c>
      <c r="J318" s="156" t="s">
        <v>805</v>
      </c>
      <c r="K318" s="157">
        <f t="shared" si="170"/>
        <v>18.5</v>
      </c>
      <c r="L318" s="158">
        <f t="shared" si="171"/>
        <v>0.27407407407407408</v>
      </c>
      <c r="M318" s="153" t="s">
        <v>580</v>
      </c>
      <c r="N318" s="159">
        <v>44008</v>
      </c>
      <c r="O318" s="1"/>
      <c r="P318" s="1"/>
      <c r="Q318" s="228"/>
      <c r="R318" s="1"/>
      <c r="S318" s="6" t="s">
        <v>771</v>
      </c>
      <c r="T318" s="1"/>
      <c r="U318" s="1"/>
      <c r="V318" s="1"/>
      <c r="W318" s="1"/>
      <c r="X318" s="1"/>
      <c r="Y318" s="1"/>
      <c r="Z318" s="1"/>
      <c r="AA318" s="1"/>
    </row>
    <row r="319" spans="1:27" ht="12.75" customHeight="1">
      <c r="A319" s="181">
        <v>154</v>
      </c>
      <c r="B319" s="182">
        <v>44035</v>
      </c>
      <c r="C319" s="182"/>
      <c r="D319" s="183" t="s">
        <v>480</v>
      </c>
      <c r="E319" s="184" t="s">
        <v>577</v>
      </c>
      <c r="F319" s="154">
        <v>231</v>
      </c>
      <c r="G319" s="184"/>
      <c r="H319" s="184">
        <v>281</v>
      </c>
      <c r="I319" s="186">
        <v>281</v>
      </c>
      <c r="J319" s="156" t="s">
        <v>664</v>
      </c>
      <c r="K319" s="157">
        <f t="shared" si="170"/>
        <v>50</v>
      </c>
      <c r="L319" s="158">
        <f t="shared" si="171"/>
        <v>0.21645021645021645</v>
      </c>
      <c r="M319" s="153" t="s">
        <v>580</v>
      </c>
      <c r="N319" s="159">
        <v>44358</v>
      </c>
      <c r="O319" s="1"/>
      <c r="P319" s="1"/>
      <c r="Q319" s="228"/>
      <c r="R319" s="1"/>
      <c r="S319" s="6" t="s">
        <v>771</v>
      </c>
      <c r="T319" s="1"/>
      <c r="U319" s="1"/>
      <c r="V319" s="1"/>
      <c r="W319" s="1"/>
      <c r="X319" s="1"/>
      <c r="Y319" s="1"/>
      <c r="Z319" s="1"/>
      <c r="AA319" s="1"/>
    </row>
    <row r="320" spans="1:27" ht="12.75" customHeight="1">
      <c r="A320" s="181">
        <v>155</v>
      </c>
      <c r="B320" s="182">
        <v>44092</v>
      </c>
      <c r="C320" s="182"/>
      <c r="D320" s="183" t="s">
        <v>144</v>
      </c>
      <c r="E320" s="184" t="s">
        <v>577</v>
      </c>
      <c r="F320" s="184">
        <v>206</v>
      </c>
      <c r="G320" s="184"/>
      <c r="H320" s="184">
        <v>248</v>
      </c>
      <c r="I320" s="186">
        <v>248</v>
      </c>
      <c r="J320" s="156" t="s">
        <v>664</v>
      </c>
      <c r="K320" s="157">
        <f t="shared" si="170"/>
        <v>42</v>
      </c>
      <c r="L320" s="158">
        <f t="shared" si="171"/>
        <v>0.20388349514563106</v>
      </c>
      <c r="M320" s="153" t="s">
        <v>580</v>
      </c>
      <c r="N320" s="159">
        <v>44214</v>
      </c>
      <c r="O320" s="1"/>
      <c r="P320" s="1"/>
      <c r="Q320" s="228"/>
      <c r="R320" s="1"/>
      <c r="S320" s="6" t="s">
        <v>771</v>
      </c>
      <c r="T320" s="1"/>
      <c r="U320" s="1"/>
      <c r="V320" s="1"/>
      <c r="W320" s="1"/>
      <c r="X320" s="1"/>
      <c r="Y320" s="1"/>
      <c r="Z320" s="1"/>
      <c r="AA320" s="1"/>
    </row>
    <row r="321" spans="1:27" ht="12.75" customHeight="1">
      <c r="A321" s="181">
        <v>156</v>
      </c>
      <c r="B321" s="182">
        <v>44140</v>
      </c>
      <c r="C321" s="182"/>
      <c r="D321" s="183" t="s">
        <v>144</v>
      </c>
      <c r="E321" s="184" t="s">
        <v>577</v>
      </c>
      <c r="F321" s="184">
        <v>182.5</v>
      </c>
      <c r="G321" s="184"/>
      <c r="H321" s="184">
        <v>248</v>
      </c>
      <c r="I321" s="186">
        <v>248</v>
      </c>
      <c r="J321" s="156" t="s">
        <v>664</v>
      </c>
      <c r="K321" s="157">
        <f t="shared" si="170"/>
        <v>65.5</v>
      </c>
      <c r="L321" s="158">
        <f t="shared" si="171"/>
        <v>0.35890410958904112</v>
      </c>
      <c r="M321" s="153" t="s">
        <v>580</v>
      </c>
      <c r="N321" s="159">
        <v>44214</v>
      </c>
      <c r="O321" s="1"/>
      <c r="P321" s="1"/>
      <c r="Q321" s="228"/>
      <c r="R321" s="1"/>
      <c r="S321" s="6" t="s">
        <v>771</v>
      </c>
      <c r="T321" s="1"/>
      <c r="U321" s="1"/>
      <c r="V321" s="1"/>
      <c r="W321" s="1"/>
      <c r="X321" s="1"/>
      <c r="Y321" s="1"/>
      <c r="Z321" s="1"/>
      <c r="AA321" s="1"/>
    </row>
    <row r="322" spans="1:27" ht="12.75" customHeight="1">
      <c r="A322" s="181">
        <v>157</v>
      </c>
      <c r="B322" s="182">
        <v>44140</v>
      </c>
      <c r="C322" s="182"/>
      <c r="D322" s="183" t="s">
        <v>345</v>
      </c>
      <c r="E322" s="184" t="s">
        <v>577</v>
      </c>
      <c r="F322" s="184">
        <v>247.5</v>
      </c>
      <c r="G322" s="184"/>
      <c r="H322" s="184">
        <v>320</v>
      </c>
      <c r="I322" s="186">
        <v>320</v>
      </c>
      <c r="J322" s="156" t="s">
        <v>664</v>
      </c>
      <c r="K322" s="157">
        <f t="shared" si="170"/>
        <v>72.5</v>
      </c>
      <c r="L322" s="158">
        <f t="shared" si="171"/>
        <v>0.29292929292929293</v>
      </c>
      <c r="M322" s="153" t="s">
        <v>580</v>
      </c>
      <c r="N322" s="159">
        <v>44323</v>
      </c>
      <c r="O322" s="1"/>
      <c r="P322" s="1"/>
      <c r="Q322" s="228"/>
      <c r="R322" s="1"/>
      <c r="S322" s="6" t="s">
        <v>771</v>
      </c>
      <c r="T322" s="1"/>
      <c r="U322" s="1"/>
      <c r="V322" s="1"/>
      <c r="W322" s="1"/>
      <c r="X322" s="1"/>
      <c r="Y322" s="1"/>
      <c r="Z322" s="1"/>
      <c r="AA322" s="1"/>
    </row>
    <row r="323" spans="1:27" ht="12.75" customHeight="1">
      <c r="A323" s="181">
        <v>158</v>
      </c>
      <c r="B323" s="182">
        <v>44140</v>
      </c>
      <c r="C323" s="182"/>
      <c r="D323" s="183" t="s">
        <v>203</v>
      </c>
      <c r="E323" s="184" t="s">
        <v>577</v>
      </c>
      <c r="F323" s="154">
        <v>925</v>
      </c>
      <c r="G323" s="184"/>
      <c r="H323" s="184">
        <v>1095</v>
      </c>
      <c r="I323" s="186">
        <v>1093</v>
      </c>
      <c r="J323" s="156" t="s">
        <v>806</v>
      </c>
      <c r="K323" s="157">
        <f t="shared" si="170"/>
        <v>170</v>
      </c>
      <c r="L323" s="158">
        <f t="shared" si="171"/>
        <v>0.18378378378378379</v>
      </c>
      <c r="M323" s="153" t="s">
        <v>580</v>
      </c>
      <c r="N323" s="159">
        <v>44201</v>
      </c>
      <c r="O323" s="1"/>
      <c r="P323" s="1"/>
      <c r="Q323" s="228"/>
      <c r="R323" s="1"/>
      <c r="S323" s="6" t="s">
        <v>771</v>
      </c>
      <c r="T323" s="1"/>
      <c r="U323" s="1"/>
      <c r="V323" s="1"/>
      <c r="W323" s="1"/>
      <c r="X323" s="1"/>
      <c r="Y323" s="1"/>
      <c r="Z323" s="1"/>
      <c r="AA323" s="1"/>
    </row>
    <row r="324" spans="1:27" ht="12.75" customHeight="1">
      <c r="A324" s="181">
        <v>159</v>
      </c>
      <c r="B324" s="182">
        <v>44140</v>
      </c>
      <c r="C324" s="182"/>
      <c r="D324" s="183" t="s">
        <v>363</v>
      </c>
      <c r="E324" s="184" t="s">
        <v>577</v>
      </c>
      <c r="F324" s="154">
        <v>332.5</v>
      </c>
      <c r="G324" s="184"/>
      <c r="H324" s="184">
        <v>393</v>
      </c>
      <c r="I324" s="186">
        <v>406</v>
      </c>
      <c r="J324" s="156" t="s">
        <v>807</v>
      </c>
      <c r="K324" s="157">
        <f t="shared" si="170"/>
        <v>60.5</v>
      </c>
      <c r="L324" s="158">
        <f t="shared" si="171"/>
        <v>0.18195488721804512</v>
      </c>
      <c r="M324" s="153" t="s">
        <v>580</v>
      </c>
      <c r="N324" s="159">
        <v>44256</v>
      </c>
      <c r="O324" s="1"/>
      <c r="P324" s="1"/>
      <c r="Q324" s="228"/>
      <c r="R324" s="1"/>
      <c r="S324" s="6" t="s">
        <v>771</v>
      </c>
      <c r="T324" s="1"/>
      <c r="U324" s="1"/>
      <c r="V324" s="1"/>
      <c r="W324" s="1"/>
      <c r="X324" s="1"/>
      <c r="Y324" s="1"/>
      <c r="Z324" s="1"/>
      <c r="AA324" s="1"/>
    </row>
    <row r="325" spans="1:27" ht="12.75" customHeight="1">
      <c r="A325" s="181">
        <v>160</v>
      </c>
      <c r="B325" s="182">
        <v>44141</v>
      </c>
      <c r="C325" s="182"/>
      <c r="D325" s="183" t="s">
        <v>480</v>
      </c>
      <c r="E325" s="184" t="s">
        <v>577</v>
      </c>
      <c r="F325" s="154">
        <v>231</v>
      </c>
      <c r="G325" s="184"/>
      <c r="H325" s="184">
        <v>281</v>
      </c>
      <c r="I325" s="186">
        <v>281</v>
      </c>
      <c r="J325" s="156" t="s">
        <v>664</v>
      </c>
      <c r="K325" s="157">
        <f t="shared" si="170"/>
        <v>50</v>
      </c>
      <c r="L325" s="158">
        <f t="shared" si="171"/>
        <v>0.21645021645021645</v>
      </c>
      <c r="M325" s="153" t="s">
        <v>580</v>
      </c>
      <c r="N325" s="159">
        <v>44358</v>
      </c>
      <c r="O325" s="1"/>
      <c r="P325" s="1"/>
      <c r="Q325" s="228"/>
      <c r="R325" s="1"/>
      <c r="S325" s="6" t="s">
        <v>771</v>
      </c>
      <c r="T325" s="1"/>
      <c r="U325" s="1"/>
      <c r="V325" s="1"/>
      <c r="W325" s="1"/>
      <c r="X325" s="1"/>
      <c r="Y325" s="1"/>
      <c r="Z325" s="1"/>
      <c r="AA325" s="1"/>
    </row>
    <row r="326" spans="1:27" ht="12.75" customHeight="1">
      <c r="A326" s="181">
        <v>161</v>
      </c>
      <c r="B326" s="182">
        <v>44187</v>
      </c>
      <c r="C326" s="182"/>
      <c r="D326" s="183" t="s">
        <v>808</v>
      </c>
      <c r="E326" s="184" t="s">
        <v>577</v>
      </c>
      <c r="F326" s="154">
        <v>190</v>
      </c>
      <c r="G326" s="184"/>
      <c r="H326" s="184">
        <v>239</v>
      </c>
      <c r="I326" s="186">
        <v>239</v>
      </c>
      <c r="J326" s="156" t="s">
        <v>809</v>
      </c>
      <c r="K326" s="157">
        <f t="shared" si="170"/>
        <v>49</v>
      </c>
      <c r="L326" s="158">
        <f t="shared" si="171"/>
        <v>0.25789473684210529</v>
      </c>
      <c r="M326" s="153" t="s">
        <v>580</v>
      </c>
      <c r="N326" s="159">
        <v>44844</v>
      </c>
      <c r="O326" s="1"/>
      <c r="P326" s="1"/>
      <c r="Q326" s="228"/>
      <c r="R326" s="1"/>
      <c r="S326" s="6" t="s">
        <v>771</v>
      </c>
    </row>
    <row r="327" spans="1:27" ht="12.75" customHeight="1">
      <c r="A327" s="181">
        <v>162</v>
      </c>
      <c r="B327" s="182">
        <v>44258</v>
      </c>
      <c r="C327" s="182"/>
      <c r="D327" s="183" t="s">
        <v>804</v>
      </c>
      <c r="E327" s="184" t="s">
        <v>577</v>
      </c>
      <c r="F327" s="154">
        <v>495</v>
      </c>
      <c r="G327" s="184"/>
      <c r="H327" s="184">
        <v>595</v>
      </c>
      <c r="I327" s="186">
        <v>590</v>
      </c>
      <c r="J327" s="156" t="s">
        <v>600</v>
      </c>
      <c r="K327" s="157">
        <f t="shared" si="170"/>
        <v>100</v>
      </c>
      <c r="L327" s="158">
        <f t="shared" si="171"/>
        <v>0.20202020202020202</v>
      </c>
      <c r="M327" s="153" t="s">
        <v>580</v>
      </c>
      <c r="N327" s="159">
        <v>44589</v>
      </c>
      <c r="O327" s="1"/>
      <c r="P327" s="1"/>
      <c r="Q327" s="228"/>
      <c r="S327" s="6" t="s">
        <v>771</v>
      </c>
    </row>
    <row r="328" spans="1:27" ht="12.75" customHeight="1">
      <c r="A328" s="181">
        <v>163</v>
      </c>
      <c r="B328" s="182">
        <v>44274</v>
      </c>
      <c r="C328" s="182"/>
      <c r="D328" s="183" t="s">
        <v>363</v>
      </c>
      <c r="E328" s="184" t="s">
        <v>577</v>
      </c>
      <c r="F328" s="154">
        <v>355</v>
      </c>
      <c r="G328" s="184"/>
      <c r="H328" s="184">
        <v>422.5</v>
      </c>
      <c r="I328" s="186">
        <v>420</v>
      </c>
      <c r="J328" s="156" t="s">
        <v>810</v>
      </c>
      <c r="K328" s="157">
        <f t="shared" si="170"/>
        <v>67.5</v>
      </c>
      <c r="L328" s="158">
        <f t="shared" si="171"/>
        <v>0.19014084507042253</v>
      </c>
      <c r="M328" s="153" t="s">
        <v>580</v>
      </c>
      <c r="N328" s="159">
        <v>44361</v>
      </c>
      <c r="O328" s="1"/>
      <c r="S328" s="199" t="s">
        <v>771</v>
      </c>
      <c r="T328" s="1"/>
      <c r="U328" s="1"/>
      <c r="V328" s="1"/>
      <c r="W328" s="1"/>
      <c r="X328" s="1"/>
      <c r="Y328" s="1"/>
      <c r="Z328" s="1"/>
      <c r="AA328" s="1"/>
    </row>
    <row r="329" spans="1:27" ht="12.75" customHeight="1">
      <c r="A329" s="181">
        <v>164</v>
      </c>
      <c r="B329" s="182">
        <v>44295</v>
      </c>
      <c r="C329" s="182"/>
      <c r="D329" s="183" t="s">
        <v>326</v>
      </c>
      <c r="E329" s="184" t="s">
        <v>577</v>
      </c>
      <c r="F329" s="154">
        <v>555</v>
      </c>
      <c r="G329" s="184"/>
      <c r="H329" s="184">
        <v>663</v>
      </c>
      <c r="I329" s="186">
        <v>663</v>
      </c>
      <c r="J329" s="156" t="s">
        <v>811</v>
      </c>
      <c r="K329" s="157">
        <f t="shared" si="170"/>
        <v>108</v>
      </c>
      <c r="L329" s="158">
        <f t="shared" si="171"/>
        <v>0.19459459459459461</v>
      </c>
      <c r="M329" s="153" t="s">
        <v>580</v>
      </c>
      <c r="N329" s="159">
        <v>44321</v>
      </c>
      <c r="O329" s="1"/>
      <c r="P329" s="1"/>
      <c r="Q329" s="228"/>
      <c r="R329" s="1"/>
      <c r="S329" s="199" t="s">
        <v>771</v>
      </c>
    </row>
    <row r="330" spans="1:27" ht="12.75" customHeight="1">
      <c r="A330" s="181">
        <v>165</v>
      </c>
      <c r="B330" s="182">
        <v>44308</v>
      </c>
      <c r="C330" s="182"/>
      <c r="D330" s="183" t="s">
        <v>775</v>
      </c>
      <c r="E330" s="184" t="s">
        <v>577</v>
      </c>
      <c r="F330" s="154">
        <v>126.5</v>
      </c>
      <c r="G330" s="184"/>
      <c r="H330" s="184">
        <v>155</v>
      </c>
      <c r="I330" s="186">
        <v>155</v>
      </c>
      <c r="J330" s="156" t="s">
        <v>664</v>
      </c>
      <c r="K330" s="157">
        <f t="shared" si="170"/>
        <v>28.5</v>
      </c>
      <c r="L330" s="158">
        <f t="shared" si="171"/>
        <v>0.22529644268774704</v>
      </c>
      <c r="M330" s="153" t="s">
        <v>580</v>
      </c>
      <c r="N330" s="159">
        <v>44362</v>
      </c>
      <c r="O330" s="1"/>
      <c r="S330" s="199" t="s">
        <v>771</v>
      </c>
    </row>
    <row r="331" spans="1:27" ht="12.75" customHeight="1">
      <c r="A331" s="160">
        <v>166</v>
      </c>
      <c r="B331" s="191">
        <v>44368</v>
      </c>
      <c r="C331" s="191"/>
      <c r="D331" s="162" t="s">
        <v>812</v>
      </c>
      <c r="E331" s="164" t="s">
        <v>577</v>
      </c>
      <c r="F331" s="192">
        <v>287.5</v>
      </c>
      <c r="G331" s="164"/>
      <c r="H331" s="164">
        <v>245</v>
      </c>
      <c r="I331" s="165">
        <v>344</v>
      </c>
      <c r="J331" s="166" t="s">
        <v>813</v>
      </c>
      <c r="K331" s="167">
        <f t="shared" si="170"/>
        <v>-42.5</v>
      </c>
      <c r="L331" s="168">
        <f t="shared" si="171"/>
        <v>-0.14782608695652175</v>
      </c>
      <c r="M331" s="164" t="s">
        <v>590</v>
      </c>
      <c r="N331" s="161">
        <v>44508</v>
      </c>
      <c r="O331" s="1"/>
      <c r="S331" s="199" t="s">
        <v>771</v>
      </c>
    </row>
    <row r="332" spans="1:27" ht="12.75" customHeight="1">
      <c r="A332" s="181">
        <v>167</v>
      </c>
      <c r="B332" s="182">
        <v>44368</v>
      </c>
      <c r="C332" s="182"/>
      <c r="D332" s="183" t="s">
        <v>480</v>
      </c>
      <c r="E332" s="184" t="s">
        <v>577</v>
      </c>
      <c r="F332" s="154">
        <v>241</v>
      </c>
      <c r="G332" s="184"/>
      <c r="H332" s="184">
        <v>298</v>
      </c>
      <c r="I332" s="186">
        <v>320</v>
      </c>
      <c r="J332" s="156" t="s">
        <v>664</v>
      </c>
      <c r="K332" s="157">
        <f t="shared" si="170"/>
        <v>57</v>
      </c>
      <c r="L332" s="158">
        <f t="shared" si="171"/>
        <v>0.23651452282157676</v>
      </c>
      <c r="M332" s="153" t="s">
        <v>580</v>
      </c>
      <c r="N332" s="159">
        <v>44802</v>
      </c>
      <c r="O332" s="37"/>
      <c r="S332" s="199" t="s">
        <v>771</v>
      </c>
    </row>
    <row r="333" spans="1:27" ht="12.75" customHeight="1">
      <c r="A333" s="181">
        <v>168</v>
      </c>
      <c r="B333" s="182">
        <v>44406</v>
      </c>
      <c r="C333" s="182"/>
      <c r="D333" s="183" t="s">
        <v>775</v>
      </c>
      <c r="E333" s="184" t="s">
        <v>577</v>
      </c>
      <c r="F333" s="154">
        <v>162.5</v>
      </c>
      <c r="G333" s="184"/>
      <c r="H333" s="184">
        <v>200</v>
      </c>
      <c r="I333" s="186">
        <v>200</v>
      </c>
      <c r="J333" s="156" t="s">
        <v>664</v>
      </c>
      <c r="K333" s="157">
        <f t="shared" si="170"/>
        <v>37.5</v>
      </c>
      <c r="L333" s="158">
        <f t="shared" si="171"/>
        <v>0.23076923076923078</v>
      </c>
      <c r="M333" s="153" t="s">
        <v>580</v>
      </c>
      <c r="N333" s="159">
        <v>44802</v>
      </c>
      <c r="O333" s="1"/>
      <c r="S333" s="199" t="s">
        <v>771</v>
      </c>
    </row>
    <row r="334" spans="1:27" ht="12.75" customHeight="1">
      <c r="A334" s="181">
        <v>169</v>
      </c>
      <c r="B334" s="182">
        <v>44462</v>
      </c>
      <c r="C334" s="182"/>
      <c r="D334" s="183" t="s">
        <v>438</v>
      </c>
      <c r="E334" s="184" t="s">
        <v>577</v>
      </c>
      <c r="F334" s="154">
        <v>1235</v>
      </c>
      <c r="G334" s="184"/>
      <c r="H334" s="184">
        <v>1505</v>
      </c>
      <c r="I334" s="186">
        <v>1500</v>
      </c>
      <c r="J334" s="156" t="s">
        <v>664</v>
      </c>
      <c r="K334" s="157">
        <f t="shared" si="170"/>
        <v>270</v>
      </c>
      <c r="L334" s="158">
        <f t="shared" si="171"/>
        <v>0.21862348178137653</v>
      </c>
      <c r="M334" s="153" t="s">
        <v>580</v>
      </c>
      <c r="N334" s="159">
        <v>44564</v>
      </c>
      <c r="O334" s="1"/>
      <c r="S334" s="199" t="s">
        <v>771</v>
      </c>
    </row>
    <row r="335" spans="1:27" ht="12.75" customHeight="1">
      <c r="A335" s="181">
        <v>170</v>
      </c>
      <c r="B335" s="182">
        <v>44480</v>
      </c>
      <c r="C335" s="182"/>
      <c r="D335" s="183" t="s">
        <v>814</v>
      </c>
      <c r="E335" s="184" t="s">
        <v>577</v>
      </c>
      <c r="F335" s="154">
        <v>58.75</v>
      </c>
      <c r="G335" s="184"/>
      <c r="H335" s="184">
        <v>64.25</v>
      </c>
      <c r="I335" s="186"/>
      <c r="J335" s="156" t="s">
        <v>664</v>
      </c>
      <c r="K335" s="157">
        <f t="shared" ref="K335" si="172">H335-F335</f>
        <v>5.5</v>
      </c>
      <c r="L335" s="158">
        <f t="shared" ref="L335" si="173">K335/F335</f>
        <v>9.3617021276595741E-2</v>
      </c>
      <c r="M335" s="153" t="s">
        <v>580</v>
      </c>
      <c r="N335" s="159">
        <v>45322</v>
      </c>
      <c r="O335" s="37"/>
      <c r="S335" s="199" t="s">
        <v>771</v>
      </c>
    </row>
    <row r="336" spans="1:27" ht="12.75" customHeight="1">
      <c r="A336" s="150">
        <v>171</v>
      </c>
      <c r="B336" s="151">
        <v>44481</v>
      </c>
      <c r="C336" s="151"/>
      <c r="D336" s="152" t="s">
        <v>278</v>
      </c>
      <c r="E336" s="153" t="s">
        <v>577</v>
      </c>
      <c r="F336" s="154">
        <v>315</v>
      </c>
      <c r="G336" s="153"/>
      <c r="H336" s="153">
        <v>335</v>
      </c>
      <c r="I336" s="155">
        <v>380</v>
      </c>
      <c r="J336" s="156" t="s">
        <v>864</v>
      </c>
      <c r="K336" s="157">
        <f t="shared" ref="K336" si="174">H336-F336</f>
        <v>20</v>
      </c>
      <c r="L336" s="158">
        <f t="shared" ref="L336" si="175">K336/F336</f>
        <v>6.3492063492063489E-2</v>
      </c>
      <c r="M336" s="153" t="s">
        <v>580</v>
      </c>
      <c r="N336" s="159">
        <v>45297</v>
      </c>
      <c r="O336" s="37"/>
      <c r="S336" s="199" t="s">
        <v>771</v>
      </c>
    </row>
    <row r="337" spans="1:39" ht="12.75" customHeight="1">
      <c r="A337" s="150">
        <v>172</v>
      </c>
      <c r="B337" s="151">
        <v>44481</v>
      </c>
      <c r="C337" s="151"/>
      <c r="D337" s="152" t="s">
        <v>815</v>
      </c>
      <c r="E337" s="153" t="s">
        <v>577</v>
      </c>
      <c r="F337" s="154">
        <v>45.5</v>
      </c>
      <c r="G337" s="153"/>
      <c r="H337" s="153">
        <v>56.5</v>
      </c>
      <c r="I337" s="155">
        <v>56</v>
      </c>
      <c r="J337" s="156" t="s">
        <v>664</v>
      </c>
      <c r="K337" s="157">
        <f t="shared" ref="K337:K338" si="176">H337-F337</f>
        <v>11</v>
      </c>
      <c r="L337" s="158">
        <f t="shared" ref="L337:L338" si="177">K337/F337</f>
        <v>0.24175824175824176</v>
      </c>
      <c r="M337" s="153" t="s">
        <v>580</v>
      </c>
      <c r="N337" s="159">
        <v>44881</v>
      </c>
      <c r="O337" s="37"/>
      <c r="S337" s="199"/>
    </row>
    <row r="338" spans="1:39" ht="12.75" customHeight="1">
      <c r="A338" s="150">
        <v>173</v>
      </c>
      <c r="B338" s="151">
        <v>44551</v>
      </c>
      <c r="C338" s="151"/>
      <c r="D338" s="152" t="s">
        <v>131</v>
      </c>
      <c r="E338" s="153" t="s">
        <v>577</v>
      </c>
      <c r="F338" s="154">
        <v>2300</v>
      </c>
      <c r="G338" s="153"/>
      <c r="H338" s="153">
        <f>(2820+2200)/2</f>
        <v>2510</v>
      </c>
      <c r="I338" s="155">
        <v>3000</v>
      </c>
      <c r="J338" s="156" t="s">
        <v>816</v>
      </c>
      <c r="K338" s="157">
        <f t="shared" si="176"/>
        <v>210</v>
      </c>
      <c r="L338" s="158">
        <f t="shared" si="177"/>
        <v>9.1304347826086957E-2</v>
      </c>
      <c r="M338" s="153" t="s">
        <v>580</v>
      </c>
      <c r="N338" s="159">
        <v>44649</v>
      </c>
      <c r="O338" s="1"/>
      <c r="S338" s="199"/>
    </row>
    <row r="339" spans="1:39" ht="12.75" customHeight="1">
      <c r="A339" s="150">
        <v>174</v>
      </c>
      <c r="B339" s="151">
        <v>44606</v>
      </c>
      <c r="C339" s="151"/>
      <c r="D339" s="152" t="s">
        <v>428</v>
      </c>
      <c r="E339" s="153" t="s">
        <v>577</v>
      </c>
      <c r="F339" s="154">
        <v>635</v>
      </c>
      <c r="G339" s="153"/>
      <c r="H339" s="153">
        <v>700</v>
      </c>
      <c r="I339" s="155">
        <v>764</v>
      </c>
      <c r="J339" s="156" t="s">
        <v>845</v>
      </c>
      <c r="K339" s="157">
        <f t="shared" ref="K339" si="178">H339-F339</f>
        <v>65</v>
      </c>
      <c r="L339" s="158">
        <f t="shared" ref="L339" si="179">K339/F339</f>
        <v>0.10236220472440945</v>
      </c>
      <c r="M339" s="153" t="s">
        <v>580</v>
      </c>
      <c r="N339" s="159">
        <v>45159</v>
      </c>
      <c r="O339" s="37"/>
      <c r="S339" s="199"/>
    </row>
    <row r="340" spans="1:39" ht="12.75" customHeight="1">
      <c r="A340" s="150">
        <v>175</v>
      </c>
      <c r="B340" s="151">
        <v>44613</v>
      </c>
      <c r="C340" s="151"/>
      <c r="D340" s="152" t="s">
        <v>438</v>
      </c>
      <c r="E340" s="153" t="s">
        <v>577</v>
      </c>
      <c r="F340" s="154">
        <v>1255</v>
      </c>
      <c r="G340" s="153"/>
      <c r="H340" s="153">
        <v>1515</v>
      </c>
      <c r="I340" s="155">
        <v>1510</v>
      </c>
      <c r="J340" s="156" t="s">
        <v>664</v>
      </c>
      <c r="K340" s="157">
        <f>H340-F340</f>
        <v>260</v>
      </c>
      <c r="L340" s="158">
        <f>K340/F340</f>
        <v>0.20717131474103587</v>
      </c>
      <c r="M340" s="153" t="s">
        <v>580</v>
      </c>
      <c r="N340" s="159">
        <v>44834</v>
      </c>
      <c r="O340" s="37"/>
      <c r="S340" s="199"/>
    </row>
    <row r="341" spans="1:39" ht="12.75" customHeight="1">
      <c r="A341">
        <v>176</v>
      </c>
      <c r="B341" s="201">
        <v>44670</v>
      </c>
      <c r="C341" s="201"/>
      <c r="D341" s="53" t="s">
        <v>540</v>
      </c>
      <c r="E341" s="202" t="s">
        <v>577</v>
      </c>
      <c r="F341" s="51" t="s">
        <v>817</v>
      </c>
      <c r="G341" s="51"/>
      <c r="H341" s="51"/>
      <c r="I341" s="51">
        <v>553</v>
      </c>
      <c r="J341" s="51" t="s">
        <v>578</v>
      </c>
      <c r="K341" s="51"/>
      <c r="L341" s="51"/>
      <c r="M341" s="51"/>
      <c r="N341" s="51"/>
      <c r="O341" s="37"/>
      <c r="S341" s="199"/>
    </row>
    <row r="342" spans="1:39" ht="12.75" customHeight="1">
      <c r="A342" s="181">
        <v>177</v>
      </c>
      <c r="B342" s="182">
        <v>44746</v>
      </c>
      <c r="C342" s="182"/>
      <c r="D342" s="183" t="s">
        <v>818</v>
      </c>
      <c r="E342" s="184" t="s">
        <v>577</v>
      </c>
      <c r="F342" s="184">
        <v>207.5</v>
      </c>
      <c r="G342" s="184"/>
      <c r="H342" s="184">
        <v>254</v>
      </c>
      <c r="I342" s="186">
        <v>254</v>
      </c>
      <c r="J342" s="156" t="s">
        <v>664</v>
      </c>
      <c r="K342" s="157">
        <f t="shared" ref="K342:K344" si="180">H342-F342</f>
        <v>46.5</v>
      </c>
      <c r="L342" s="158">
        <f t="shared" ref="L342:L344" si="181">K342/F342</f>
        <v>0.22409638554216868</v>
      </c>
      <c r="M342" s="153" t="s">
        <v>580</v>
      </c>
      <c r="N342" s="159">
        <v>44792</v>
      </c>
      <c r="O342" s="1"/>
      <c r="S342" s="199"/>
    </row>
    <row r="343" spans="1:39" ht="12.75" customHeight="1">
      <c r="A343" s="181">
        <v>178</v>
      </c>
      <c r="B343" s="182">
        <v>44775</v>
      </c>
      <c r="C343" s="182"/>
      <c r="D343" s="183" t="s">
        <v>482</v>
      </c>
      <c r="E343" s="184" t="s">
        <v>577</v>
      </c>
      <c r="F343" s="184">
        <v>31.25</v>
      </c>
      <c r="G343" s="184"/>
      <c r="H343" s="184">
        <v>38.75</v>
      </c>
      <c r="I343" s="186">
        <v>38</v>
      </c>
      <c r="J343" s="156" t="s">
        <v>664</v>
      </c>
      <c r="K343" s="157">
        <f t="shared" si="180"/>
        <v>7.5</v>
      </c>
      <c r="L343" s="158">
        <f t="shared" si="181"/>
        <v>0.24</v>
      </c>
      <c r="M343" s="153" t="s">
        <v>580</v>
      </c>
      <c r="N343" s="159">
        <v>44844</v>
      </c>
      <c r="O343" s="37"/>
      <c r="S343" s="54"/>
    </row>
    <row r="344" spans="1:39" ht="12.75" customHeight="1">
      <c r="A344" s="181">
        <v>179</v>
      </c>
      <c r="B344" s="182">
        <v>44841</v>
      </c>
      <c r="C344" s="182"/>
      <c r="D344" s="183" t="s">
        <v>819</v>
      </c>
      <c r="E344" s="184" t="s">
        <v>577</v>
      </c>
      <c r="F344" s="154">
        <v>665</v>
      </c>
      <c r="G344" s="184"/>
      <c r="H344" s="184">
        <v>807.5</v>
      </c>
      <c r="I344" s="186">
        <v>840</v>
      </c>
      <c r="J344" s="156" t="s">
        <v>816</v>
      </c>
      <c r="K344" s="157">
        <f t="shared" si="180"/>
        <v>142.5</v>
      </c>
      <c r="L344" s="158">
        <f t="shared" si="181"/>
        <v>0.21428571428571427</v>
      </c>
      <c r="M344" s="153" t="s">
        <v>580</v>
      </c>
      <c r="N344" s="159">
        <v>45097</v>
      </c>
      <c r="O344" s="37"/>
      <c r="S344" s="54"/>
    </row>
    <row r="345" spans="1:39" ht="12.75" customHeight="1">
      <c r="A345" s="181">
        <v>180</v>
      </c>
      <c r="B345" s="182">
        <v>44844</v>
      </c>
      <c r="C345" s="182"/>
      <c r="D345" s="183" t="s">
        <v>430</v>
      </c>
      <c r="E345" s="184" t="s">
        <v>577</v>
      </c>
      <c r="F345" s="154">
        <v>227.5</v>
      </c>
      <c r="G345" s="184"/>
      <c r="H345" s="184">
        <v>270</v>
      </c>
      <c r="I345" s="186">
        <v>291</v>
      </c>
      <c r="J345" s="156" t="s">
        <v>847</v>
      </c>
      <c r="K345" s="157">
        <f t="shared" ref="K345" si="182">H345-F345</f>
        <v>42.5</v>
      </c>
      <c r="L345" s="158">
        <f t="shared" ref="L345" si="183">K345/F345</f>
        <v>0.18681318681318682</v>
      </c>
      <c r="M345" s="153" t="s">
        <v>580</v>
      </c>
      <c r="N345" s="159">
        <v>45160</v>
      </c>
      <c r="O345" s="37"/>
      <c r="R345" s="37"/>
      <c r="S345" s="54"/>
    </row>
    <row r="346" spans="1:39" ht="12.75" customHeight="1">
      <c r="A346" s="181">
        <v>181</v>
      </c>
      <c r="B346" s="182">
        <v>44845</v>
      </c>
      <c r="C346" s="182"/>
      <c r="D346" s="183" t="s">
        <v>428</v>
      </c>
      <c r="E346" s="184" t="s">
        <v>577</v>
      </c>
      <c r="F346" s="154">
        <v>555</v>
      </c>
      <c r="G346" s="184"/>
      <c r="H346" s="184">
        <v>700</v>
      </c>
      <c r="I346" s="186">
        <v>765</v>
      </c>
      <c r="J346" s="156" t="s">
        <v>846</v>
      </c>
      <c r="K346" s="157">
        <f t="shared" ref="K346" si="184">H346-F346</f>
        <v>145</v>
      </c>
      <c r="L346" s="158">
        <f t="shared" ref="L346" si="185">K346/F346</f>
        <v>0.26126126126126126</v>
      </c>
      <c r="M346" s="153" t="s">
        <v>580</v>
      </c>
      <c r="N346" s="159">
        <v>45159</v>
      </c>
      <c r="O346" s="37"/>
      <c r="R346" s="37"/>
      <c r="S346" s="54"/>
    </row>
    <row r="347" spans="1:39" ht="12.75" customHeight="1">
      <c r="A347" s="181">
        <v>182</v>
      </c>
      <c r="B347" s="182">
        <v>44981</v>
      </c>
      <c r="C347" s="182"/>
      <c r="D347" s="183" t="s">
        <v>445</v>
      </c>
      <c r="E347" s="184" t="s">
        <v>577</v>
      </c>
      <c r="F347" s="154">
        <v>1675</v>
      </c>
      <c r="G347" s="184"/>
      <c r="H347" s="184">
        <v>2080</v>
      </c>
      <c r="I347" s="186">
        <v>2080</v>
      </c>
      <c r="J347" s="156" t="s">
        <v>664</v>
      </c>
      <c r="K347" s="157">
        <f t="shared" ref="K347:K352" si="186">H347-F347</f>
        <v>405</v>
      </c>
      <c r="L347" s="158">
        <f t="shared" ref="L347:L352" si="187">K347/F347</f>
        <v>0.2417910447761194</v>
      </c>
      <c r="M347" s="153" t="s">
        <v>580</v>
      </c>
      <c r="N347" s="159">
        <v>45119</v>
      </c>
      <c r="O347" s="37"/>
      <c r="S347" s="54" t="s">
        <v>843</v>
      </c>
    </row>
    <row r="348" spans="1:39" ht="12.75" customHeight="1">
      <c r="A348" s="181">
        <v>183</v>
      </c>
      <c r="B348" s="182">
        <v>44986</v>
      </c>
      <c r="C348" s="182"/>
      <c r="D348" s="183" t="s">
        <v>482</v>
      </c>
      <c r="E348" s="184" t="s">
        <v>577</v>
      </c>
      <c r="F348" s="154">
        <v>57.5</v>
      </c>
      <c r="G348" s="184"/>
      <c r="H348" s="184">
        <v>120</v>
      </c>
      <c r="I348" s="186">
        <v>120</v>
      </c>
      <c r="J348" s="156" t="s">
        <v>664</v>
      </c>
      <c r="K348" s="157">
        <f t="shared" si="186"/>
        <v>62.5</v>
      </c>
      <c r="L348" s="158">
        <f t="shared" si="187"/>
        <v>1.0869565217391304</v>
      </c>
      <c r="M348" s="153" t="s">
        <v>580</v>
      </c>
      <c r="N348" s="159">
        <v>45049</v>
      </c>
      <c r="O348" s="37"/>
      <c r="S348" s="54" t="s">
        <v>843</v>
      </c>
    </row>
    <row r="349" spans="1:39" ht="12.75" customHeight="1">
      <c r="A349" s="181">
        <v>184</v>
      </c>
      <c r="B349" s="182">
        <v>45008</v>
      </c>
      <c r="C349" s="182"/>
      <c r="D349" s="183" t="s">
        <v>499</v>
      </c>
      <c r="E349" s="184" t="s">
        <v>577</v>
      </c>
      <c r="F349" s="154">
        <v>2765</v>
      </c>
      <c r="G349" s="184"/>
      <c r="H349" s="184">
        <v>3547.5</v>
      </c>
      <c r="I349" s="186">
        <v>3523</v>
      </c>
      <c r="J349" s="156" t="s">
        <v>664</v>
      </c>
      <c r="K349" s="157">
        <f t="shared" si="186"/>
        <v>782.5</v>
      </c>
      <c r="L349" s="158">
        <f t="shared" si="187"/>
        <v>0.28300180831826399</v>
      </c>
      <c r="M349" s="153" t="s">
        <v>580</v>
      </c>
      <c r="N349" s="159">
        <v>45177</v>
      </c>
      <c r="O349" s="37"/>
      <c r="S349" s="54" t="s">
        <v>843</v>
      </c>
    </row>
    <row r="350" spans="1:39" ht="12.75" customHeight="1">
      <c r="A350" s="181">
        <v>185</v>
      </c>
      <c r="B350" s="182">
        <v>45027</v>
      </c>
      <c r="C350" s="182"/>
      <c r="D350" s="183" t="s">
        <v>820</v>
      </c>
      <c r="E350" s="184" t="s">
        <v>577</v>
      </c>
      <c r="F350" s="184">
        <v>460</v>
      </c>
      <c r="G350" s="184"/>
      <c r="H350" s="184">
        <v>825</v>
      </c>
      <c r="I350" s="186">
        <v>810</v>
      </c>
      <c r="J350" s="156" t="s">
        <v>664</v>
      </c>
      <c r="K350" s="157">
        <f t="shared" si="186"/>
        <v>365</v>
      </c>
      <c r="L350" s="158">
        <f t="shared" si="187"/>
        <v>0.79347826086956519</v>
      </c>
      <c r="M350" s="153" t="s">
        <v>580</v>
      </c>
      <c r="N350" s="159">
        <v>45155</v>
      </c>
      <c r="O350" s="37"/>
      <c r="S350" s="54" t="s">
        <v>843</v>
      </c>
    </row>
    <row r="351" spans="1:39" ht="12.75" customHeight="1">
      <c r="A351" s="181">
        <v>186</v>
      </c>
      <c r="B351" s="182">
        <v>45050</v>
      </c>
      <c r="C351" s="182"/>
      <c r="D351" s="183" t="s">
        <v>42</v>
      </c>
      <c r="E351" s="184" t="s">
        <v>577</v>
      </c>
      <c r="F351" s="184">
        <v>3630</v>
      </c>
      <c r="G351" s="184"/>
      <c r="H351" s="184">
        <v>5150</v>
      </c>
      <c r="I351" s="186">
        <v>5040</v>
      </c>
      <c r="J351" s="156" t="s">
        <v>664</v>
      </c>
      <c r="K351" s="157">
        <f t="shared" si="186"/>
        <v>1520</v>
      </c>
      <c r="L351" s="158">
        <f t="shared" si="187"/>
        <v>0.41873278236914602</v>
      </c>
      <c r="M351" s="153" t="s">
        <v>580</v>
      </c>
      <c r="N351" s="159">
        <v>45344</v>
      </c>
      <c r="O351" s="37"/>
      <c r="S351" s="54" t="s">
        <v>843</v>
      </c>
    </row>
    <row r="352" spans="1:39" ht="12.75" customHeight="1">
      <c r="A352" s="181">
        <v>187</v>
      </c>
      <c r="B352" s="182">
        <v>45075</v>
      </c>
      <c r="C352" s="182"/>
      <c r="D352" s="183" t="s">
        <v>821</v>
      </c>
      <c r="E352" s="184" t="s">
        <v>577</v>
      </c>
      <c r="F352" s="154">
        <v>585</v>
      </c>
      <c r="G352" s="184"/>
      <c r="H352" s="184">
        <v>732</v>
      </c>
      <c r="I352" s="186">
        <v>732</v>
      </c>
      <c r="J352" s="156" t="s">
        <v>664</v>
      </c>
      <c r="K352" s="157">
        <f t="shared" si="186"/>
        <v>147</v>
      </c>
      <c r="L352" s="158">
        <f t="shared" si="187"/>
        <v>0.25128205128205128</v>
      </c>
      <c r="M352" s="153" t="s">
        <v>580</v>
      </c>
      <c r="N352" s="159">
        <v>45152</v>
      </c>
      <c r="O352" s="37"/>
      <c r="R352" s="37"/>
      <c r="S352" s="54" t="s">
        <v>843</v>
      </c>
      <c r="U352" s="37"/>
      <c r="W352" s="37"/>
      <c r="X352" s="54"/>
      <c r="Z352" s="37"/>
      <c r="AB352" s="37"/>
      <c r="AC352" s="54"/>
      <c r="AE352" s="37"/>
      <c r="AG352" s="37"/>
      <c r="AH352" s="54"/>
      <c r="AJ352" s="37"/>
      <c r="AL352" s="37"/>
      <c r="AM352" s="54"/>
    </row>
    <row r="353" spans="1:39" ht="12.75" customHeight="1">
      <c r="A353" s="200">
        <v>188</v>
      </c>
      <c r="B353" s="201">
        <v>45078</v>
      </c>
      <c r="C353" s="53"/>
      <c r="D353" s="53" t="s">
        <v>529</v>
      </c>
      <c r="E353" s="202" t="s">
        <v>577</v>
      </c>
      <c r="F353" s="51" t="s">
        <v>822</v>
      </c>
      <c r="G353" s="51"/>
      <c r="H353" s="51"/>
      <c r="I353" s="51">
        <v>4300</v>
      </c>
      <c r="J353" s="51" t="s">
        <v>578</v>
      </c>
      <c r="K353" s="51"/>
      <c r="L353" s="51"/>
      <c r="M353" s="51"/>
      <c r="N353" s="51"/>
      <c r="O353" s="37"/>
      <c r="R353" s="37"/>
      <c r="S353" s="54" t="s">
        <v>843</v>
      </c>
      <c r="U353" s="37"/>
      <c r="W353" s="37"/>
      <c r="X353" s="54"/>
      <c r="Z353" s="37"/>
      <c r="AB353" s="37"/>
      <c r="AC353" s="54"/>
      <c r="AE353" s="37"/>
      <c r="AG353" s="37"/>
      <c r="AH353" s="54"/>
      <c r="AJ353" s="37"/>
      <c r="AL353" s="37"/>
      <c r="AM353" s="54"/>
    </row>
    <row r="354" spans="1:39" ht="12.75" customHeight="1">
      <c r="A354" s="181">
        <v>189</v>
      </c>
      <c r="B354" s="182">
        <v>45103</v>
      </c>
      <c r="C354" s="182"/>
      <c r="D354" s="183" t="s">
        <v>841</v>
      </c>
      <c r="E354" s="184" t="s">
        <v>577</v>
      </c>
      <c r="F354" s="154">
        <v>282.5</v>
      </c>
      <c r="G354" s="184"/>
      <c r="H354" s="184">
        <v>383</v>
      </c>
      <c r="I354" s="186">
        <v>383</v>
      </c>
      <c r="J354" s="156" t="s">
        <v>664</v>
      </c>
      <c r="K354" s="157">
        <f>H354-F354</f>
        <v>100.5</v>
      </c>
      <c r="L354" s="158">
        <f>K354/F354</f>
        <v>0.35575221238938054</v>
      </c>
      <c r="M354" s="153" t="s">
        <v>580</v>
      </c>
      <c r="N354" s="159">
        <v>45265</v>
      </c>
      <c r="O354" s="37"/>
      <c r="R354" s="37"/>
      <c r="S354" s="54" t="s">
        <v>843</v>
      </c>
      <c r="U354" s="37"/>
      <c r="W354" s="37"/>
      <c r="X354" s="54"/>
      <c r="Z354" s="37"/>
      <c r="AB354" s="37"/>
      <c r="AC354" s="54"/>
      <c r="AE354" s="37"/>
      <c r="AG354" s="37"/>
      <c r="AH354" s="54"/>
      <c r="AJ354" s="37"/>
      <c r="AL354" s="37"/>
      <c r="AM354" s="54"/>
    </row>
    <row r="355" spans="1:39" ht="12.75" customHeight="1">
      <c r="A355" s="181">
        <v>190</v>
      </c>
      <c r="B355" s="182">
        <v>45120</v>
      </c>
      <c r="C355" s="182"/>
      <c r="D355" s="183" t="s">
        <v>528</v>
      </c>
      <c r="E355" s="184" t="s">
        <v>577</v>
      </c>
      <c r="F355" s="154">
        <v>2312.5</v>
      </c>
      <c r="G355" s="184"/>
      <c r="H355" s="184">
        <v>2935</v>
      </c>
      <c r="I355" s="186">
        <v>2935</v>
      </c>
      <c r="J355" s="156" t="s">
        <v>664</v>
      </c>
      <c r="K355" s="157">
        <f>H355-F355</f>
        <v>622.5</v>
      </c>
      <c r="L355" s="158">
        <f>K355/F355</f>
        <v>0.26918918918918922</v>
      </c>
      <c r="M355" s="153" t="s">
        <v>580</v>
      </c>
      <c r="N355" s="159">
        <v>45177</v>
      </c>
      <c r="O355" s="37"/>
      <c r="R355" s="37"/>
      <c r="S355" s="54" t="s">
        <v>843</v>
      </c>
      <c r="U355" s="37"/>
      <c r="W355" s="37"/>
      <c r="X355" s="54"/>
      <c r="Z355" s="37"/>
      <c r="AB355" s="37"/>
      <c r="AC355" s="54"/>
      <c r="AE355" s="37"/>
      <c r="AG355" s="37"/>
      <c r="AH355" s="54"/>
      <c r="AJ355" s="37"/>
      <c r="AL355" s="37"/>
      <c r="AM355" s="54"/>
    </row>
    <row r="356" spans="1:39" ht="12.75" customHeight="1">
      <c r="A356" s="181">
        <v>191</v>
      </c>
      <c r="B356" s="182">
        <v>45125</v>
      </c>
      <c r="C356" s="182"/>
      <c r="D356" s="183" t="s">
        <v>203</v>
      </c>
      <c r="E356" s="184" t="s">
        <v>577</v>
      </c>
      <c r="F356" s="154">
        <v>3980</v>
      </c>
      <c r="G356" s="184"/>
      <c r="H356" s="184">
        <v>4895</v>
      </c>
      <c r="I356" s="186">
        <v>4895</v>
      </c>
      <c r="J356" s="156" t="s">
        <v>664</v>
      </c>
      <c r="K356" s="157">
        <f>H356-F356</f>
        <v>915</v>
      </c>
      <c r="L356" s="158">
        <f>K356/F356</f>
        <v>0.22989949748743718</v>
      </c>
      <c r="M356" s="153" t="s">
        <v>580</v>
      </c>
      <c r="N356" s="159">
        <v>45155</v>
      </c>
      <c r="O356" s="37"/>
      <c r="S356" s="54" t="s">
        <v>843</v>
      </c>
      <c r="U356" s="37"/>
      <c r="X356" s="54"/>
      <c r="Z356" s="37"/>
      <c r="AC356" s="54"/>
      <c r="AE356" s="37"/>
      <c r="AH356" s="54"/>
      <c r="AJ356" s="37"/>
      <c r="AM356" s="54"/>
    </row>
    <row r="357" spans="1:39" ht="12.75" customHeight="1">
      <c r="A357" s="181">
        <v>192</v>
      </c>
      <c r="B357" s="182">
        <v>45145</v>
      </c>
      <c r="C357" s="182"/>
      <c r="D357" s="183" t="s">
        <v>844</v>
      </c>
      <c r="E357" s="184" t="s">
        <v>577</v>
      </c>
      <c r="F357" s="154">
        <v>565</v>
      </c>
      <c r="G357" s="184"/>
      <c r="H357" s="184">
        <v>725</v>
      </c>
      <c r="I357" s="186">
        <v>725</v>
      </c>
      <c r="J357" s="156" t="s">
        <v>664</v>
      </c>
      <c r="K357" s="157">
        <f>H357-F357</f>
        <v>160</v>
      </c>
      <c r="L357" s="158">
        <f>K357/F357</f>
        <v>0.2831858407079646</v>
      </c>
      <c r="M357" s="153" t="s">
        <v>580</v>
      </c>
      <c r="N357" s="159">
        <v>45169</v>
      </c>
      <c r="O357" s="37"/>
      <c r="S357" s="54" t="s">
        <v>843</v>
      </c>
      <c r="U357" s="37"/>
      <c r="X357" s="54"/>
      <c r="Z357" s="37"/>
      <c r="AC357" s="54"/>
      <c r="AE357" s="37"/>
      <c r="AH357" s="54"/>
      <c r="AJ357" s="37"/>
      <c r="AM357" s="54"/>
    </row>
    <row r="358" spans="1:39" ht="12.75" customHeight="1">
      <c r="A358" s="266">
        <v>193</v>
      </c>
      <c r="B358" s="267">
        <v>45167</v>
      </c>
      <c r="C358" s="267"/>
      <c r="D358" s="268" t="s">
        <v>848</v>
      </c>
      <c r="E358" s="269" t="s">
        <v>577</v>
      </c>
      <c r="F358" s="154">
        <v>700</v>
      </c>
      <c r="G358" s="269"/>
      <c r="H358" s="269">
        <v>950</v>
      </c>
      <c r="I358" s="270">
        <v>950</v>
      </c>
      <c r="J358" s="271" t="s">
        <v>664</v>
      </c>
      <c r="K358" s="157">
        <f>H358-F358</f>
        <v>250</v>
      </c>
      <c r="L358" s="158">
        <f>K358/F358</f>
        <v>0.35714285714285715</v>
      </c>
      <c r="M358" s="153" t="s">
        <v>580</v>
      </c>
      <c r="N358" s="159">
        <v>45261</v>
      </c>
      <c r="O358" s="37"/>
      <c r="S358" s="54" t="s">
        <v>843</v>
      </c>
      <c r="U358" s="37"/>
      <c r="X358" s="54"/>
      <c r="Z358" s="37"/>
      <c r="AC358" s="54"/>
      <c r="AE358" s="37"/>
      <c r="AH358" s="54"/>
      <c r="AJ358" s="37"/>
      <c r="AM358" s="54"/>
    </row>
    <row r="359" spans="1:39" ht="12.75" customHeight="1">
      <c r="A359" s="200">
        <v>194</v>
      </c>
      <c r="B359" s="201">
        <v>45184</v>
      </c>
      <c r="C359" s="53"/>
      <c r="D359" s="53" t="s">
        <v>531</v>
      </c>
      <c r="E359" s="202" t="s">
        <v>577</v>
      </c>
      <c r="F359" s="51" t="s">
        <v>850</v>
      </c>
      <c r="G359" s="51"/>
      <c r="H359" s="51"/>
      <c r="I359" s="51">
        <v>480</v>
      </c>
      <c r="J359" s="51" t="s">
        <v>578</v>
      </c>
      <c r="K359" s="51"/>
      <c r="L359" s="51"/>
      <c r="M359" s="51"/>
      <c r="N359" s="51"/>
      <c r="O359" s="37"/>
      <c r="S359" s="54" t="s">
        <v>843</v>
      </c>
      <c r="U359" s="37"/>
      <c r="X359" s="54"/>
      <c r="Z359" s="37"/>
      <c r="AC359" s="54"/>
      <c r="AE359" s="37"/>
      <c r="AH359" s="54"/>
      <c r="AJ359" s="37"/>
      <c r="AM359" s="54"/>
    </row>
    <row r="360" spans="1:39" ht="12.75" customHeight="1">
      <c r="A360" s="200">
        <v>195</v>
      </c>
      <c r="B360" s="201">
        <v>45203</v>
      </c>
      <c r="C360" s="53"/>
      <c r="D360" s="53" t="s">
        <v>176</v>
      </c>
      <c r="E360" s="202" t="s">
        <v>577</v>
      </c>
      <c r="F360" s="51" t="s">
        <v>851</v>
      </c>
      <c r="G360" s="51"/>
      <c r="H360" s="51"/>
      <c r="I360" s="51">
        <v>1198</v>
      </c>
      <c r="J360" s="51" t="s">
        <v>578</v>
      </c>
      <c r="K360" s="51"/>
      <c r="L360" s="51"/>
      <c r="M360" s="51"/>
      <c r="N360" s="51"/>
      <c r="O360" s="37"/>
      <c r="S360" s="54" t="s">
        <v>855</v>
      </c>
      <c r="U360" s="37"/>
      <c r="X360" s="54"/>
      <c r="Z360" s="37"/>
      <c r="AC360" s="54"/>
      <c r="AE360" s="37"/>
      <c r="AH360" s="54"/>
      <c r="AJ360" s="37"/>
      <c r="AM360" s="54"/>
    </row>
    <row r="361" spans="1:39" ht="12.75" customHeight="1">
      <c r="A361" s="266">
        <v>196</v>
      </c>
      <c r="B361" s="267">
        <v>45216</v>
      </c>
      <c r="C361" s="267"/>
      <c r="D361" s="268" t="s">
        <v>107</v>
      </c>
      <c r="E361" s="269" t="s">
        <v>577</v>
      </c>
      <c r="F361" s="154">
        <v>5425</v>
      </c>
      <c r="G361" s="269"/>
      <c r="H361" s="269">
        <v>6880</v>
      </c>
      <c r="I361" s="270">
        <v>6870</v>
      </c>
      <c r="J361" s="271" t="s">
        <v>664</v>
      </c>
      <c r="K361" s="157">
        <f>H361-F361</f>
        <v>1455</v>
      </c>
      <c r="L361" s="158">
        <f>K361/F361</f>
        <v>0.26820276497695855</v>
      </c>
      <c r="M361" s="153" t="s">
        <v>580</v>
      </c>
      <c r="N361" s="159">
        <v>45342</v>
      </c>
      <c r="O361" s="37"/>
      <c r="S361" s="54" t="s">
        <v>855</v>
      </c>
      <c r="U361" s="37"/>
      <c r="X361" s="54"/>
      <c r="Z361" s="37"/>
      <c r="AC361" s="54"/>
      <c r="AE361" s="37"/>
      <c r="AH361" s="54"/>
      <c r="AJ361" s="37"/>
      <c r="AM361" s="54"/>
    </row>
    <row r="362" spans="1:39" ht="12.75" customHeight="1">
      <c r="A362" s="266">
        <v>197</v>
      </c>
      <c r="B362" s="267">
        <v>45216</v>
      </c>
      <c r="C362" s="267"/>
      <c r="D362" s="268" t="s">
        <v>852</v>
      </c>
      <c r="E362" s="269" t="s">
        <v>577</v>
      </c>
      <c r="F362" s="154">
        <v>1090</v>
      </c>
      <c r="G362" s="269"/>
      <c r="H362" s="269">
        <v>1415</v>
      </c>
      <c r="I362" s="270">
        <v>1415</v>
      </c>
      <c r="J362" s="271" t="s">
        <v>664</v>
      </c>
      <c r="K362" s="157">
        <f>H362-F362</f>
        <v>325</v>
      </c>
      <c r="L362" s="158">
        <f>K362/F362</f>
        <v>0.29816513761467889</v>
      </c>
      <c r="M362" s="153" t="s">
        <v>580</v>
      </c>
      <c r="N362" s="159">
        <v>45282</v>
      </c>
      <c r="O362" s="37"/>
      <c r="S362" s="54" t="s">
        <v>843</v>
      </c>
      <c r="U362" s="37"/>
      <c r="X362" s="54"/>
      <c r="Z362" s="37"/>
      <c r="AC362" s="54"/>
      <c r="AE362" s="37"/>
      <c r="AH362" s="54"/>
      <c r="AJ362" s="37"/>
      <c r="AM362" s="54"/>
    </row>
    <row r="363" spans="1:39" ht="12.75" customHeight="1">
      <c r="A363" s="266">
        <v>198</v>
      </c>
      <c r="B363" s="267">
        <v>45236</v>
      </c>
      <c r="C363" s="267"/>
      <c r="D363" s="268" t="s">
        <v>856</v>
      </c>
      <c r="E363" s="269" t="s">
        <v>577</v>
      </c>
      <c r="F363" s="154">
        <v>1270</v>
      </c>
      <c r="G363" s="269"/>
      <c r="H363" s="269">
        <v>1613</v>
      </c>
      <c r="I363" s="270">
        <v>1613</v>
      </c>
      <c r="J363" s="271" t="s">
        <v>664</v>
      </c>
      <c r="K363" s="157">
        <f>H363-F363</f>
        <v>343</v>
      </c>
      <c r="L363" s="158">
        <f>K363/F363</f>
        <v>0.27007874015748029</v>
      </c>
      <c r="M363" s="153" t="s">
        <v>580</v>
      </c>
      <c r="N363" s="159">
        <v>45246</v>
      </c>
      <c r="O363" s="37"/>
      <c r="S363" s="54" t="s">
        <v>855</v>
      </c>
      <c r="U363" s="37"/>
      <c r="X363" s="54"/>
      <c r="Z363" s="37"/>
      <c r="AC363" s="54"/>
      <c r="AE363" s="37"/>
      <c r="AH363" s="54"/>
      <c r="AJ363" s="37"/>
      <c r="AM363" s="54"/>
    </row>
    <row r="364" spans="1:39" ht="12.75" customHeight="1">
      <c r="A364" s="200">
        <v>199</v>
      </c>
      <c r="B364" s="201">
        <v>45251</v>
      </c>
      <c r="C364" s="53"/>
      <c r="D364" s="53" t="s">
        <v>857</v>
      </c>
      <c r="E364" s="202" t="s">
        <v>577</v>
      </c>
      <c r="F364" s="51" t="s">
        <v>858</v>
      </c>
      <c r="G364" s="51"/>
      <c r="H364" s="51"/>
      <c r="I364" s="51">
        <v>1490</v>
      </c>
      <c r="J364" s="51" t="s">
        <v>578</v>
      </c>
      <c r="K364" s="51"/>
      <c r="L364" s="51"/>
      <c r="M364" s="51"/>
      <c r="N364" s="51"/>
      <c r="O364" s="37"/>
      <c r="S364" s="54" t="s">
        <v>843</v>
      </c>
      <c r="U364" s="37"/>
      <c r="X364" s="54"/>
      <c r="Z364" s="37"/>
      <c r="AC364" s="54"/>
      <c r="AE364" s="37"/>
      <c r="AH364" s="54"/>
      <c r="AJ364" s="37"/>
      <c r="AM364" s="54"/>
    </row>
    <row r="365" spans="1:39" ht="12.75" customHeight="1">
      <c r="A365" s="200">
        <v>200</v>
      </c>
      <c r="B365" s="201">
        <v>45254</v>
      </c>
      <c r="C365" s="53"/>
      <c r="D365" s="53" t="s">
        <v>856</v>
      </c>
      <c r="E365" s="202" t="s">
        <v>577</v>
      </c>
      <c r="F365" s="51" t="s">
        <v>859</v>
      </c>
      <c r="G365" s="51"/>
      <c r="H365" s="51"/>
      <c r="I365" s="51">
        <v>1806</v>
      </c>
      <c r="J365" s="51" t="s">
        <v>578</v>
      </c>
      <c r="K365" s="51"/>
      <c r="L365" s="51"/>
      <c r="M365" s="51"/>
      <c r="N365" s="51"/>
      <c r="O365" s="37"/>
      <c r="S365" s="54" t="s">
        <v>855</v>
      </c>
      <c r="U365" s="37"/>
      <c r="X365" s="54"/>
      <c r="Z365" s="37"/>
      <c r="AC365" s="54"/>
      <c r="AE365" s="37"/>
      <c r="AH365" s="54"/>
      <c r="AJ365" s="37"/>
      <c r="AM365" s="54"/>
    </row>
    <row r="366" spans="1:39" ht="12.75" customHeight="1">
      <c r="A366" s="266">
        <v>201</v>
      </c>
      <c r="B366" s="267">
        <v>45265</v>
      </c>
      <c r="C366" s="267"/>
      <c r="D366" s="268" t="s">
        <v>532</v>
      </c>
      <c r="E366" s="269" t="s">
        <v>577</v>
      </c>
      <c r="F366" s="154">
        <v>435</v>
      </c>
      <c r="G366" s="269"/>
      <c r="H366" s="269">
        <v>558</v>
      </c>
      <c r="I366" s="270">
        <v>558</v>
      </c>
      <c r="J366" s="271" t="s">
        <v>664</v>
      </c>
      <c r="K366" s="157">
        <f>H366-F366</f>
        <v>123</v>
      </c>
      <c r="L366" s="158">
        <f>K366/F366</f>
        <v>0.28275862068965518</v>
      </c>
      <c r="M366" s="153" t="s">
        <v>580</v>
      </c>
      <c r="N366" s="159">
        <v>45378</v>
      </c>
      <c r="O366" s="37"/>
      <c r="S366" s="54" t="s">
        <v>843</v>
      </c>
      <c r="U366" s="37"/>
      <c r="X366" s="54"/>
      <c r="Z366" s="37"/>
      <c r="AC366" s="54"/>
      <c r="AE366" s="37"/>
      <c r="AH366" s="54"/>
      <c r="AJ366" s="37"/>
      <c r="AM366" s="54"/>
    </row>
    <row r="367" spans="1:39" ht="12.75" customHeight="1">
      <c r="A367" s="266">
        <v>202</v>
      </c>
      <c r="B367" s="267">
        <v>45272</v>
      </c>
      <c r="C367" s="267"/>
      <c r="D367" s="268" t="s">
        <v>861</v>
      </c>
      <c r="E367" s="269" t="s">
        <v>577</v>
      </c>
      <c r="F367" s="154">
        <v>4225</v>
      </c>
      <c r="G367" s="269"/>
      <c r="H367" s="269">
        <v>5512</v>
      </c>
      <c r="I367" s="270">
        <v>5512</v>
      </c>
      <c r="J367" s="271" t="s">
        <v>664</v>
      </c>
      <c r="K367" s="157">
        <f>H367-F367</f>
        <v>1287</v>
      </c>
      <c r="L367" s="158">
        <f>K367/F367</f>
        <v>0.30461538461538462</v>
      </c>
      <c r="M367" s="153" t="s">
        <v>580</v>
      </c>
      <c r="N367" s="159">
        <v>45329</v>
      </c>
      <c r="O367" s="37"/>
      <c r="S367" s="54" t="s">
        <v>855</v>
      </c>
      <c r="U367" s="37"/>
      <c r="X367" s="54"/>
      <c r="Z367" s="37"/>
      <c r="AC367" s="54"/>
      <c r="AE367" s="37"/>
      <c r="AH367" s="54"/>
      <c r="AJ367" s="37"/>
      <c r="AM367" s="54"/>
    </row>
    <row r="368" spans="1:39" ht="12.75" customHeight="1">
      <c r="A368" s="200">
        <v>203</v>
      </c>
      <c r="B368" s="201">
        <v>45292</v>
      </c>
      <c r="C368" s="53"/>
      <c r="D368" s="53" t="s">
        <v>314</v>
      </c>
      <c r="E368" s="202" t="s">
        <v>577</v>
      </c>
      <c r="F368" s="51" t="s">
        <v>862</v>
      </c>
      <c r="G368" s="51"/>
      <c r="H368" s="51"/>
      <c r="I368" s="51">
        <v>4909</v>
      </c>
      <c r="J368" s="51" t="s">
        <v>578</v>
      </c>
      <c r="K368" s="51"/>
      <c r="L368" s="51"/>
      <c r="M368" s="51"/>
      <c r="N368" s="51"/>
      <c r="O368" s="37"/>
      <c r="S368" s="54" t="s">
        <v>855</v>
      </c>
      <c r="U368" s="37"/>
      <c r="X368" s="54"/>
      <c r="Z368" s="37"/>
      <c r="AC368" s="54"/>
      <c r="AE368" s="37"/>
      <c r="AH368" s="54"/>
      <c r="AJ368" s="37"/>
      <c r="AM368" s="54"/>
    </row>
    <row r="369" spans="1:39" ht="12.75" customHeight="1">
      <c r="A369" s="200">
        <v>204</v>
      </c>
      <c r="B369" s="201">
        <v>45294</v>
      </c>
      <c r="C369" s="53"/>
      <c r="D369" s="53" t="s">
        <v>530</v>
      </c>
      <c r="E369" s="202" t="s">
        <v>577</v>
      </c>
      <c r="F369" s="51" t="s">
        <v>863</v>
      </c>
      <c r="G369" s="51"/>
      <c r="H369" s="51"/>
      <c r="I369" s="51">
        <v>1080</v>
      </c>
      <c r="J369" s="51" t="s">
        <v>578</v>
      </c>
      <c r="K369" s="51"/>
      <c r="L369" s="51"/>
      <c r="M369" s="51"/>
      <c r="N369" s="51"/>
      <c r="O369" s="37"/>
      <c r="S369" s="54" t="s">
        <v>843</v>
      </c>
      <c r="U369" s="37"/>
      <c r="X369" s="54"/>
      <c r="Z369" s="37"/>
      <c r="AC369" s="54"/>
      <c r="AE369" s="37"/>
      <c r="AH369" s="54"/>
      <c r="AJ369" s="37"/>
      <c r="AM369" s="54"/>
    </row>
    <row r="370" spans="1:39" ht="12.75" customHeight="1">
      <c r="A370" s="200">
        <v>205</v>
      </c>
      <c r="B370" s="201">
        <v>45315</v>
      </c>
      <c r="C370" s="53"/>
      <c r="D370" s="53" t="s">
        <v>315</v>
      </c>
      <c r="E370" s="202" t="s">
        <v>577</v>
      </c>
      <c r="F370" s="51" t="s">
        <v>866</v>
      </c>
      <c r="G370" s="51"/>
      <c r="H370" s="51"/>
      <c r="I370" s="51">
        <v>2077</v>
      </c>
      <c r="J370" s="51" t="s">
        <v>578</v>
      </c>
      <c r="K370" s="51"/>
      <c r="L370" s="51"/>
      <c r="M370" s="51"/>
      <c r="N370" s="51"/>
      <c r="O370" s="37"/>
      <c r="S370" s="54" t="s">
        <v>855</v>
      </c>
      <c r="U370" s="37"/>
      <c r="X370" s="54"/>
      <c r="Z370" s="37"/>
      <c r="AC370" s="54"/>
      <c r="AE370" s="37"/>
      <c r="AH370" s="54"/>
      <c r="AJ370" s="37"/>
      <c r="AM370" s="54"/>
    </row>
    <row r="371" spans="1:39" ht="12.75" customHeight="1">
      <c r="A371" s="200">
        <v>206</v>
      </c>
      <c r="B371" s="201">
        <v>45320</v>
      </c>
      <c r="C371" s="53"/>
      <c r="D371" s="53" t="s">
        <v>867</v>
      </c>
      <c r="E371" s="202" t="s">
        <v>577</v>
      </c>
      <c r="F371" s="51" t="s">
        <v>868</v>
      </c>
      <c r="G371" s="51"/>
      <c r="H371" s="51"/>
      <c r="I371" s="51">
        <v>2906</v>
      </c>
      <c r="J371" s="51" t="s">
        <v>578</v>
      </c>
      <c r="K371" s="51"/>
      <c r="L371" s="51"/>
      <c r="M371" s="51"/>
      <c r="N371" s="51"/>
      <c r="O371" s="37"/>
      <c r="S371" s="54" t="s">
        <v>843</v>
      </c>
      <c r="U371" s="37"/>
      <c r="X371" s="54"/>
      <c r="Z371" s="37"/>
      <c r="AC371" s="54"/>
      <c r="AE371" s="37"/>
      <c r="AH371" s="54"/>
      <c r="AJ371" s="37"/>
      <c r="AM371" s="54"/>
    </row>
    <row r="372" spans="1:39" ht="12.75" customHeight="1">
      <c r="A372" s="266">
        <v>207</v>
      </c>
      <c r="B372" s="267">
        <v>45331</v>
      </c>
      <c r="C372" s="267"/>
      <c r="D372" s="268" t="s">
        <v>528</v>
      </c>
      <c r="E372" s="269" t="s">
        <v>577</v>
      </c>
      <c r="F372" s="154">
        <v>3270</v>
      </c>
      <c r="G372" s="269"/>
      <c r="H372" s="269">
        <v>4096</v>
      </c>
      <c r="I372" s="270">
        <v>4096</v>
      </c>
      <c r="J372" s="271" t="s">
        <v>664</v>
      </c>
      <c r="K372" s="157">
        <f>H372-F372</f>
        <v>826</v>
      </c>
      <c r="L372" s="158">
        <f>K372/F372</f>
        <v>0.25259938837920487</v>
      </c>
      <c r="M372" s="153" t="s">
        <v>580</v>
      </c>
      <c r="N372" s="159">
        <v>45377</v>
      </c>
      <c r="O372" s="37"/>
      <c r="S372" s="54" t="s">
        <v>843</v>
      </c>
      <c r="U372" s="37"/>
      <c r="X372" s="54"/>
      <c r="Z372" s="37"/>
      <c r="AC372" s="54"/>
      <c r="AE372" s="37"/>
      <c r="AH372" s="54"/>
      <c r="AJ372" s="37"/>
      <c r="AM372" s="54"/>
    </row>
    <row r="373" spans="1:39" ht="12.75" customHeight="1">
      <c r="A373" s="200">
        <v>208</v>
      </c>
      <c r="B373" s="201">
        <v>45345</v>
      </c>
      <c r="C373" s="53"/>
      <c r="D373" s="53" t="s">
        <v>61</v>
      </c>
      <c r="E373" s="202" t="s">
        <v>577</v>
      </c>
      <c r="F373" s="51" t="s">
        <v>900</v>
      </c>
      <c r="G373" s="51"/>
      <c r="H373" s="51"/>
      <c r="I373" s="51">
        <v>2627</v>
      </c>
      <c r="J373" s="51" t="s">
        <v>578</v>
      </c>
      <c r="K373" s="51"/>
      <c r="L373" s="51"/>
      <c r="M373" s="51"/>
      <c r="N373" s="53"/>
      <c r="O373" s="37"/>
      <c r="S373" s="54" t="s">
        <v>855</v>
      </c>
      <c r="U373" s="37"/>
      <c r="X373" s="54"/>
      <c r="Z373" s="37"/>
      <c r="AC373" s="54"/>
      <c r="AE373" s="37"/>
      <c r="AH373" s="54"/>
      <c r="AJ373" s="37"/>
      <c r="AM373" s="54"/>
    </row>
    <row r="374" spans="1:39" ht="12.75" customHeight="1">
      <c r="A374" s="200">
        <v>209</v>
      </c>
      <c r="B374" s="201">
        <v>45356</v>
      </c>
      <c r="C374" s="53"/>
      <c r="D374" s="53" t="s">
        <v>848</v>
      </c>
      <c r="E374" s="202" t="s">
        <v>577</v>
      </c>
      <c r="F374" s="51" t="s">
        <v>938</v>
      </c>
      <c r="G374" s="51"/>
      <c r="H374" s="51"/>
      <c r="I374" s="51">
        <v>1170</v>
      </c>
      <c r="J374" s="51" t="s">
        <v>578</v>
      </c>
      <c r="K374" s="51"/>
      <c r="L374" s="51"/>
      <c r="M374" s="51"/>
      <c r="N374" s="53"/>
      <c r="O374" s="37"/>
      <c r="S374" s="54" t="s">
        <v>973</v>
      </c>
      <c r="U374" s="37"/>
      <c r="X374" s="54"/>
      <c r="Z374" s="37"/>
      <c r="AC374" s="54"/>
      <c r="AE374" s="37"/>
      <c r="AH374" s="54"/>
      <c r="AJ374" s="37"/>
      <c r="AM374" s="54"/>
    </row>
    <row r="375" spans="1:39" ht="12.75" customHeight="1">
      <c r="A375" s="200">
        <v>210</v>
      </c>
      <c r="B375" s="201">
        <v>45372</v>
      </c>
      <c r="C375" s="53"/>
      <c r="D375" s="53" t="s">
        <v>499</v>
      </c>
      <c r="E375" s="202" t="s">
        <v>577</v>
      </c>
      <c r="F375" s="51" t="s">
        <v>1094</v>
      </c>
      <c r="G375" s="51"/>
      <c r="H375" s="51"/>
      <c r="I375" s="51">
        <v>3696</v>
      </c>
      <c r="J375" s="51" t="s">
        <v>578</v>
      </c>
      <c r="K375" s="51"/>
      <c r="L375" s="51"/>
      <c r="M375" s="51"/>
      <c r="N375" s="53"/>
      <c r="O375" s="37"/>
      <c r="S375" s="54"/>
      <c r="U375" s="37"/>
      <c r="X375" s="54"/>
      <c r="Z375" s="37"/>
      <c r="AC375" s="54"/>
      <c r="AE375" s="37"/>
      <c r="AH375" s="54"/>
      <c r="AJ375" s="37"/>
      <c r="AM375" s="54"/>
    </row>
    <row r="376" spans="1:39" ht="12.75" customHeight="1">
      <c r="A376" s="200"/>
      <c r="B376" s="201"/>
      <c r="C376" s="53"/>
      <c r="D376" s="53"/>
      <c r="E376" s="202"/>
      <c r="F376" s="51"/>
      <c r="G376" s="51"/>
      <c r="H376" s="51"/>
      <c r="I376" s="51"/>
      <c r="J376" s="51"/>
      <c r="K376" s="51"/>
      <c r="L376" s="51"/>
      <c r="M376" s="51"/>
      <c r="N376" s="53"/>
      <c r="O376" s="37"/>
      <c r="S376" s="54"/>
      <c r="U376" s="37"/>
      <c r="X376" s="54"/>
      <c r="Z376" s="37"/>
      <c r="AC376" s="54"/>
      <c r="AE376" s="37"/>
      <c r="AH376" s="54"/>
      <c r="AJ376" s="37"/>
      <c r="AM376" s="54"/>
    </row>
    <row r="377" spans="1:39" ht="15" customHeight="1">
      <c r="A377" s="200"/>
      <c r="B377" s="201"/>
      <c r="C377" s="53"/>
      <c r="D377" s="53"/>
      <c r="E377" s="202"/>
      <c r="F377" s="51"/>
      <c r="G377" s="51"/>
      <c r="H377" s="51"/>
      <c r="I377" s="51"/>
      <c r="J377" s="51"/>
      <c r="K377" s="51"/>
      <c r="L377" s="51"/>
      <c r="M377" s="51"/>
      <c r="N377" s="53"/>
    </row>
    <row r="378" spans="1:39" ht="12.75" customHeight="1">
      <c r="B378" s="203" t="s">
        <v>823</v>
      </c>
      <c r="F378" s="54"/>
      <c r="G378" s="54"/>
      <c r="H378" s="54"/>
      <c r="I378" s="54"/>
      <c r="J378" s="37"/>
      <c r="K378" s="54"/>
      <c r="L378" s="54"/>
      <c r="M378" s="54"/>
      <c r="O378" s="37"/>
      <c r="S378" s="54"/>
      <c r="U378" s="37"/>
      <c r="X378" s="54"/>
      <c r="Z378" s="37"/>
      <c r="AC378" s="54"/>
      <c r="AE378" s="37"/>
      <c r="AH378" s="54"/>
      <c r="AJ378" s="37"/>
      <c r="AM378" s="54"/>
    </row>
    <row r="379" spans="1:39" ht="12.75" customHeight="1">
      <c r="A379" s="204"/>
      <c r="F379" s="54"/>
      <c r="G379" s="54"/>
      <c r="H379" s="54"/>
      <c r="I379" s="54"/>
      <c r="J379" s="37"/>
      <c r="K379" s="54"/>
      <c r="L379" s="54"/>
      <c r="M379" s="54"/>
      <c r="O379" s="37"/>
      <c r="S379" s="54"/>
      <c r="U379" s="37"/>
      <c r="X379" s="54"/>
      <c r="Z379" s="37"/>
      <c r="AC379" s="54"/>
      <c r="AE379" s="37"/>
      <c r="AH379" s="54"/>
      <c r="AJ379" s="37"/>
      <c r="AM379" s="54"/>
    </row>
    <row r="380" spans="1:39" ht="12.75" customHeight="1">
      <c r="A380" s="204"/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1:39" ht="12.75" customHeight="1">
      <c r="A381" s="51"/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1:3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1:3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1:3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2.7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  <row r="506" spans="6:19" ht="12.75" customHeight="1">
      <c r="F506" s="54"/>
      <c r="G506" s="54"/>
      <c r="H506" s="54"/>
      <c r="I506" s="54"/>
      <c r="J506" s="37"/>
      <c r="K506" s="54"/>
      <c r="L506" s="54"/>
      <c r="M506" s="54"/>
      <c r="O506" s="37"/>
      <c r="S506" s="54"/>
    </row>
    <row r="507" spans="6:19" ht="12.75" customHeight="1">
      <c r="F507" s="54"/>
      <c r="G507" s="54"/>
      <c r="H507" s="54"/>
      <c r="I507" s="54"/>
      <c r="J507" s="37"/>
      <c r="K507" s="54"/>
      <c r="L507" s="54"/>
      <c r="M507" s="54"/>
      <c r="O507" s="37"/>
      <c r="S507" s="54"/>
    </row>
    <row r="508" spans="6:19" ht="12.75" customHeight="1">
      <c r="F508" s="54"/>
      <c r="G508" s="54"/>
      <c r="H508" s="54"/>
      <c r="I508" s="54"/>
      <c r="J508" s="37"/>
      <c r="K508" s="54"/>
      <c r="L508" s="54"/>
      <c r="M508" s="54"/>
      <c r="O508" s="37"/>
      <c r="S508" s="54"/>
    </row>
    <row r="509" spans="6:19" ht="12.75" customHeight="1">
      <c r="F509" s="54"/>
      <c r="G509" s="54"/>
      <c r="H509" s="54"/>
      <c r="I509" s="54"/>
      <c r="J509" s="37"/>
      <c r="K509" s="54"/>
      <c r="L509" s="54"/>
      <c r="M509" s="54"/>
      <c r="O509" s="37"/>
      <c r="S509" s="54"/>
    </row>
    <row r="510" spans="6:19" ht="12.75" customHeight="1">
      <c r="F510" s="54"/>
      <c r="G510" s="54"/>
      <c r="H510" s="54"/>
      <c r="I510" s="54"/>
      <c r="J510" s="37"/>
      <c r="K510" s="54"/>
      <c r="L510" s="54"/>
      <c r="M510" s="54"/>
      <c r="O510" s="37"/>
      <c r="S510" s="54"/>
    </row>
    <row r="511" spans="6:19" ht="12.75" customHeight="1">
      <c r="F511" s="54"/>
      <c r="G511" s="54"/>
      <c r="H511" s="54"/>
      <c r="I511" s="54"/>
      <c r="J511" s="37"/>
      <c r="K511" s="54"/>
      <c r="L511" s="54"/>
      <c r="M511" s="54"/>
      <c r="O511" s="37"/>
      <c r="S511" s="54"/>
    </row>
    <row r="512" spans="6:19" ht="12.75" customHeight="1">
      <c r="F512" s="54"/>
      <c r="G512" s="54"/>
      <c r="H512" s="54"/>
      <c r="I512" s="54"/>
      <c r="J512" s="37"/>
      <c r="K512" s="54"/>
      <c r="L512" s="54"/>
      <c r="M512" s="54"/>
      <c r="O512" s="37"/>
      <c r="S512" s="54"/>
    </row>
    <row r="513" spans="6:19" ht="12.75" customHeight="1">
      <c r="F513" s="54"/>
      <c r="G513" s="54"/>
      <c r="H513" s="54"/>
      <c r="I513" s="54"/>
      <c r="J513" s="37"/>
      <c r="K513" s="54"/>
      <c r="L513" s="54"/>
      <c r="M513" s="54"/>
      <c r="O513" s="37"/>
      <c r="S513" s="54"/>
    </row>
    <row r="514" spans="6:19" ht="12.75" customHeight="1">
      <c r="F514" s="54"/>
      <c r="G514" s="54"/>
      <c r="H514" s="54"/>
      <c r="I514" s="54"/>
      <c r="J514" s="37"/>
      <c r="K514" s="54"/>
      <c r="L514" s="54"/>
      <c r="M514" s="54"/>
      <c r="O514" s="37"/>
      <c r="S514" s="54"/>
    </row>
    <row r="515" spans="6:19" ht="12.75" customHeight="1">
      <c r="F515" s="54"/>
      <c r="G515" s="54"/>
      <c r="H515" s="54"/>
      <c r="I515" s="54"/>
      <c r="J515" s="37"/>
      <c r="K515" s="54"/>
      <c r="L515" s="54"/>
      <c r="M515" s="54"/>
      <c r="O515" s="37"/>
      <c r="S515" s="54"/>
    </row>
    <row r="516" spans="6:19" ht="12.75" customHeight="1">
      <c r="F516" s="54"/>
      <c r="G516" s="54"/>
      <c r="H516" s="54"/>
      <c r="I516" s="54"/>
      <c r="J516" s="37"/>
      <c r="K516" s="54"/>
      <c r="L516" s="54"/>
      <c r="M516" s="54"/>
      <c r="O516" s="37"/>
      <c r="S516" s="54"/>
    </row>
    <row r="517" spans="6:19" ht="12.75" customHeight="1">
      <c r="F517" s="54"/>
      <c r="G517" s="54"/>
      <c r="H517" s="54"/>
      <c r="I517" s="54"/>
      <c r="J517" s="37"/>
      <c r="K517" s="54"/>
      <c r="L517" s="54"/>
      <c r="M517" s="54"/>
      <c r="O517" s="37"/>
      <c r="S517" s="54"/>
    </row>
    <row r="518" spans="6:19" ht="12.75" customHeight="1">
      <c r="F518" s="54"/>
      <c r="G518" s="54"/>
      <c r="H518" s="54"/>
      <c r="I518" s="54"/>
      <c r="J518" s="37"/>
      <c r="K518" s="54"/>
      <c r="L518" s="54"/>
      <c r="M518" s="54"/>
      <c r="O518" s="37"/>
      <c r="S518" s="54"/>
    </row>
    <row r="519" spans="6:19" ht="12.75" customHeight="1">
      <c r="F519" s="54"/>
      <c r="G519" s="54"/>
      <c r="H519" s="54"/>
      <c r="I519" s="54"/>
      <c r="J519" s="37"/>
      <c r="K519" s="54"/>
      <c r="L519" s="54"/>
      <c r="M519" s="54"/>
      <c r="O519" s="37"/>
      <c r="S519" s="54"/>
    </row>
    <row r="520" spans="6:19" ht="12.75" customHeight="1">
      <c r="F520" s="54"/>
      <c r="G520" s="54"/>
      <c r="H520" s="54"/>
      <c r="I520" s="54"/>
      <c r="J520" s="37"/>
      <c r="K520" s="54"/>
      <c r="L520" s="54"/>
      <c r="M520" s="54"/>
      <c r="O520" s="37"/>
      <c r="S520" s="54"/>
    </row>
    <row r="521" spans="6:19" ht="12.75" customHeight="1">
      <c r="F521" s="54"/>
      <c r="G521" s="54"/>
      <c r="H521" s="54"/>
      <c r="I521" s="54"/>
      <c r="J521" s="37"/>
      <c r="K521" s="54"/>
      <c r="L521" s="54"/>
      <c r="M521" s="54"/>
      <c r="O521" s="37"/>
      <c r="S521" s="54"/>
    </row>
    <row r="522" spans="6:19" ht="12.75" customHeight="1">
      <c r="F522" s="54"/>
      <c r="G522" s="54"/>
      <c r="H522" s="54"/>
      <c r="I522" s="54"/>
      <c r="J522" s="37"/>
      <c r="K522" s="54"/>
      <c r="L522" s="54"/>
      <c r="M522" s="54"/>
      <c r="O522" s="37"/>
      <c r="S522" s="54"/>
    </row>
    <row r="523" spans="6:19" ht="12.75" customHeight="1">
      <c r="F523" s="54"/>
      <c r="G523" s="54"/>
      <c r="H523" s="54"/>
      <c r="I523" s="54"/>
      <c r="J523" s="37"/>
      <c r="K523" s="54"/>
      <c r="L523" s="54"/>
      <c r="M523" s="54"/>
      <c r="O523" s="37"/>
      <c r="S523" s="54"/>
    </row>
    <row r="524" spans="6:19" ht="12.75" customHeight="1">
      <c r="F524" s="54"/>
      <c r="G524" s="54"/>
      <c r="H524" s="54"/>
      <c r="I524" s="54"/>
      <c r="J524" s="37"/>
      <c r="K524" s="54"/>
      <c r="L524" s="54"/>
      <c r="M524" s="54"/>
      <c r="O524" s="37"/>
      <c r="S524" s="54"/>
    </row>
    <row r="525" spans="6:19" ht="12.75" customHeight="1">
      <c r="F525" s="54"/>
      <c r="G525" s="54"/>
      <c r="H525" s="54"/>
      <c r="I525" s="54"/>
      <c r="J525" s="37"/>
      <c r="K525" s="54"/>
      <c r="L525" s="54"/>
      <c r="M525" s="54"/>
      <c r="O525" s="37"/>
      <c r="S525" s="54"/>
    </row>
    <row r="526" spans="6:19" ht="12.75" customHeight="1">
      <c r="F526" s="54"/>
      <c r="G526" s="54"/>
      <c r="H526" s="54"/>
      <c r="I526" s="54"/>
      <c r="J526" s="37"/>
      <c r="K526" s="54"/>
      <c r="L526" s="54"/>
      <c r="M526" s="54"/>
      <c r="O526" s="37"/>
      <c r="S526" s="54"/>
    </row>
    <row r="527" spans="6:19" ht="12.75" customHeight="1">
      <c r="F527" s="54"/>
      <c r="G527" s="54"/>
      <c r="H527" s="54"/>
      <c r="I527" s="54"/>
      <c r="J527" s="37"/>
      <c r="K527" s="54"/>
      <c r="L527" s="54"/>
      <c r="M527" s="54"/>
      <c r="O527" s="37"/>
      <c r="S527" s="54"/>
    </row>
    <row r="528" spans="6:19" ht="12.75" customHeight="1">
      <c r="F528" s="54"/>
      <c r="G528" s="54"/>
      <c r="H528" s="54"/>
      <c r="I528" s="54"/>
      <c r="J528" s="37"/>
      <c r="K528" s="54"/>
      <c r="L528" s="54"/>
      <c r="M528" s="54"/>
      <c r="O528" s="37"/>
      <c r="S528" s="54"/>
    </row>
    <row r="529" spans="6:19" ht="12.75" customHeight="1">
      <c r="F529" s="54"/>
      <c r="G529" s="54"/>
      <c r="H529" s="54"/>
      <c r="I529" s="54"/>
      <c r="J529" s="37"/>
      <c r="K529" s="54"/>
      <c r="L529" s="54"/>
      <c r="M529" s="54"/>
      <c r="O529" s="37"/>
      <c r="S529" s="54"/>
    </row>
    <row r="530" spans="6:19" ht="12.75" customHeight="1">
      <c r="F530" s="54"/>
      <c r="G530" s="54"/>
      <c r="H530" s="54"/>
      <c r="I530" s="54"/>
      <c r="J530" s="37"/>
      <c r="K530" s="54"/>
      <c r="L530" s="54"/>
      <c r="M530" s="54"/>
      <c r="O530" s="37"/>
      <c r="S530" s="54"/>
    </row>
    <row r="531" spans="6:19" ht="12.75" customHeight="1">
      <c r="F531" s="54"/>
      <c r="G531" s="54"/>
      <c r="H531" s="54"/>
      <c r="I531" s="54"/>
      <c r="J531" s="37"/>
      <c r="K531" s="54"/>
      <c r="L531" s="54"/>
      <c r="M531" s="54"/>
      <c r="O531" s="37"/>
      <c r="S531" s="54"/>
    </row>
    <row r="532" spans="6:19" ht="12.75" customHeight="1">
      <c r="F532" s="54"/>
      <c r="G532" s="54"/>
      <c r="H532" s="54"/>
      <c r="I532" s="54"/>
      <c r="J532" s="37"/>
      <c r="K532" s="54"/>
      <c r="L532" s="54"/>
      <c r="M532" s="54"/>
      <c r="O532" s="37"/>
      <c r="S532" s="54"/>
    </row>
    <row r="533" spans="6:19" ht="12.75" customHeight="1">
      <c r="F533" s="54"/>
      <c r="G533" s="54"/>
      <c r="H533" s="54"/>
      <c r="I533" s="54"/>
      <c r="J533" s="37"/>
      <c r="K533" s="54"/>
      <c r="L533" s="54"/>
      <c r="M533" s="54"/>
      <c r="O533" s="37"/>
      <c r="S533" s="54"/>
    </row>
    <row r="534" spans="6:19" ht="12.75" customHeight="1">
      <c r="F534" s="54"/>
      <c r="G534" s="54"/>
      <c r="H534" s="54"/>
      <c r="I534" s="54"/>
      <c r="J534" s="37"/>
      <c r="K534" s="54"/>
      <c r="L534" s="54"/>
      <c r="M534" s="54"/>
      <c r="O534" s="37"/>
      <c r="S534" s="54"/>
    </row>
    <row r="535" spans="6:19" ht="12.75" customHeight="1">
      <c r="F535" s="54"/>
      <c r="G535" s="54"/>
      <c r="H535" s="54"/>
      <c r="I535" s="54"/>
      <c r="J535" s="37"/>
      <c r="K535" s="54"/>
      <c r="L535" s="54"/>
      <c r="M535" s="54"/>
      <c r="O535" s="37"/>
      <c r="S535" s="54"/>
    </row>
    <row r="536" spans="6:19" ht="12.75" customHeight="1">
      <c r="F536" s="54"/>
      <c r="G536" s="54"/>
      <c r="H536" s="54"/>
      <c r="I536" s="54"/>
      <c r="J536" s="37"/>
      <c r="K536" s="54"/>
      <c r="L536" s="54"/>
      <c r="M536" s="54"/>
      <c r="O536" s="37"/>
      <c r="S536" s="54"/>
    </row>
    <row r="537" spans="6:19" ht="12.75" customHeight="1">
      <c r="F537" s="54"/>
      <c r="G537" s="54"/>
      <c r="H537" s="54"/>
      <c r="I537" s="54"/>
      <c r="J537" s="37"/>
      <c r="K537" s="54"/>
      <c r="L537" s="54"/>
      <c r="M537" s="54"/>
      <c r="O537" s="37"/>
      <c r="S537" s="54"/>
    </row>
    <row r="538" spans="6:19" ht="12.75" customHeight="1">
      <c r="F538" s="54"/>
      <c r="G538" s="54"/>
      <c r="H538" s="54"/>
      <c r="I538" s="54"/>
      <c r="J538" s="37"/>
      <c r="K538" s="54"/>
      <c r="L538" s="54"/>
      <c r="M538" s="54"/>
      <c r="O538" s="37"/>
      <c r="S538" s="54"/>
    </row>
    <row r="539" spans="6:19" ht="12.75" customHeight="1">
      <c r="F539" s="54"/>
      <c r="G539" s="54"/>
      <c r="H539" s="54"/>
      <c r="I539" s="54"/>
      <c r="J539" s="37"/>
      <c r="K539" s="54"/>
      <c r="L539" s="54"/>
      <c r="M539" s="54"/>
      <c r="O539" s="37"/>
      <c r="S539" s="54"/>
    </row>
    <row r="540" spans="6:19" ht="12.75" customHeight="1">
      <c r="F540" s="54"/>
      <c r="G540" s="54"/>
      <c r="H540" s="54"/>
      <c r="I540" s="54"/>
      <c r="J540" s="37"/>
      <c r="K540" s="54"/>
      <c r="L540" s="54"/>
      <c r="M540" s="54"/>
      <c r="O540" s="37"/>
      <c r="S540" s="54"/>
    </row>
    <row r="541" spans="6:19" ht="12.75" customHeight="1">
      <c r="F541" s="54"/>
      <c r="G541" s="54"/>
      <c r="H541" s="54"/>
      <c r="I541" s="54"/>
      <c r="J541" s="37"/>
      <c r="K541" s="54"/>
      <c r="L541" s="54"/>
      <c r="M541" s="54"/>
      <c r="O541" s="37"/>
      <c r="S541" s="54"/>
    </row>
    <row r="542" spans="6:19" ht="12.75" customHeight="1">
      <c r="F542" s="54"/>
      <c r="G542" s="54"/>
      <c r="H542" s="54"/>
      <c r="I542" s="54"/>
      <c r="J542" s="37"/>
      <c r="K542" s="54"/>
      <c r="L542" s="54"/>
      <c r="M542" s="54"/>
      <c r="O542" s="37"/>
      <c r="S542" s="54"/>
    </row>
    <row r="543" spans="6:19" ht="12.75" customHeight="1">
      <c r="F543" s="54"/>
      <c r="G543" s="54"/>
      <c r="H543" s="54"/>
      <c r="I543" s="54"/>
      <c r="J543" s="37"/>
      <c r="K543" s="54"/>
      <c r="L543" s="54"/>
      <c r="M543" s="54"/>
      <c r="O543" s="37"/>
      <c r="S543" s="54"/>
    </row>
    <row r="544" spans="6:19" ht="12.75" customHeight="1">
      <c r="F544" s="54"/>
      <c r="G544" s="54"/>
      <c r="H544" s="54"/>
      <c r="I544" s="54"/>
      <c r="J544" s="37"/>
      <c r="K544" s="54"/>
      <c r="L544" s="54"/>
      <c r="M544" s="54"/>
      <c r="O544" s="37"/>
      <c r="S544" s="54"/>
    </row>
    <row r="545" spans="6:19" ht="12.75" customHeight="1">
      <c r="F545" s="54"/>
      <c r="G545" s="54"/>
      <c r="H545" s="54"/>
      <c r="I545" s="54"/>
      <c r="J545" s="37"/>
      <c r="K545" s="54"/>
      <c r="L545" s="54"/>
      <c r="M545" s="54"/>
      <c r="O545" s="37"/>
      <c r="S545" s="54"/>
    </row>
    <row r="546" spans="6:19" ht="12.75" customHeight="1">
      <c r="F546" s="54"/>
      <c r="G546" s="54"/>
      <c r="H546" s="54"/>
      <c r="I546" s="54"/>
      <c r="J546" s="37"/>
      <c r="K546" s="54"/>
      <c r="L546" s="54"/>
      <c r="M546" s="54"/>
      <c r="O546" s="37"/>
      <c r="S546" s="54"/>
    </row>
    <row r="547" spans="6:19" ht="12.75" customHeight="1">
      <c r="F547" s="54"/>
      <c r="G547" s="54"/>
      <c r="H547" s="54"/>
      <c r="I547" s="54"/>
      <c r="J547" s="37"/>
      <c r="K547" s="54"/>
      <c r="L547" s="54"/>
      <c r="M547" s="54"/>
      <c r="O547" s="37"/>
      <c r="S547" s="54"/>
    </row>
    <row r="548" spans="6:19" ht="12.75" customHeight="1">
      <c r="F548" s="54"/>
      <c r="G548" s="54"/>
      <c r="H548" s="54"/>
      <c r="I548" s="54"/>
      <c r="J548" s="37"/>
      <c r="K548" s="54"/>
      <c r="L548" s="54"/>
      <c r="M548" s="54"/>
      <c r="O548" s="37"/>
      <c r="S548" s="54"/>
    </row>
    <row r="549" spans="6:19" ht="12.75" customHeight="1">
      <c r="F549" s="54"/>
      <c r="G549" s="54"/>
      <c r="H549" s="54"/>
      <c r="I549" s="54"/>
      <c r="J549" s="37"/>
      <c r="K549" s="54"/>
      <c r="L549" s="54"/>
      <c r="M549" s="54"/>
      <c r="O549" s="37"/>
      <c r="S549" s="54"/>
    </row>
    <row r="550" spans="6:19" ht="12.75" customHeight="1">
      <c r="F550" s="54"/>
      <c r="G550" s="54"/>
      <c r="H550" s="54"/>
      <c r="I550" s="54"/>
      <c r="J550" s="37"/>
      <c r="K550" s="54"/>
      <c r="L550" s="54"/>
      <c r="M550" s="54"/>
      <c r="O550" s="37"/>
      <c r="S550" s="54"/>
    </row>
    <row r="551" spans="6:19" ht="12.75" customHeight="1">
      <c r="F551" s="54"/>
      <c r="G551" s="54"/>
      <c r="H551" s="54"/>
      <c r="I551" s="54"/>
      <c r="J551" s="37"/>
      <c r="K551" s="54"/>
      <c r="L551" s="54"/>
      <c r="M551" s="54"/>
      <c r="O551" s="37"/>
      <c r="S551" s="54"/>
    </row>
    <row r="552" spans="6:19" ht="12.75" customHeight="1">
      <c r="F552" s="54"/>
      <c r="G552" s="54"/>
      <c r="H552" s="54"/>
      <c r="I552" s="54"/>
      <c r="J552" s="37"/>
      <c r="K552" s="54"/>
      <c r="L552" s="54"/>
      <c r="M552" s="54"/>
      <c r="O552" s="37"/>
      <c r="S552" s="54"/>
    </row>
    <row r="553" spans="6:19" ht="12.75" customHeight="1">
      <c r="F553" s="54"/>
      <c r="G553" s="54"/>
      <c r="H553" s="54"/>
      <c r="I553" s="54"/>
      <c r="J553" s="37"/>
      <c r="K553" s="54"/>
      <c r="L553" s="54"/>
      <c r="M553" s="54"/>
      <c r="O553" s="37"/>
      <c r="S553" s="54"/>
    </row>
    <row r="554" spans="6:19" ht="15" customHeight="1">
      <c r="F554" s="54"/>
      <c r="G554" s="54"/>
      <c r="H554" s="54"/>
      <c r="I554" s="54"/>
      <c r="J554" s="37"/>
      <c r="K554" s="54"/>
      <c r="L554" s="54"/>
      <c r="M554" s="54"/>
      <c r="O554" s="37"/>
      <c r="S554" s="54"/>
    </row>
  </sheetData>
  <autoFilter ref="S1:S373"/>
  <mergeCells count="70">
    <mergeCell ref="P139:P140"/>
    <mergeCell ref="P141:P142"/>
    <mergeCell ref="P143:P144"/>
    <mergeCell ref="J139:J140"/>
    <mergeCell ref="J141:J142"/>
    <mergeCell ref="J143:J144"/>
    <mergeCell ref="M143:M144"/>
    <mergeCell ref="O143:O144"/>
    <mergeCell ref="M139:M140"/>
    <mergeCell ref="O139:O140"/>
    <mergeCell ref="A139:A140"/>
    <mergeCell ref="B139:B140"/>
    <mergeCell ref="A141:A142"/>
    <mergeCell ref="B141:B142"/>
    <mergeCell ref="A143:A144"/>
    <mergeCell ref="B143:B144"/>
    <mergeCell ref="J137:J138"/>
    <mergeCell ref="M137:M138"/>
    <mergeCell ref="O137:O138"/>
    <mergeCell ref="P137:P138"/>
    <mergeCell ref="A137:A138"/>
    <mergeCell ref="B137:B138"/>
    <mergeCell ref="J102:J103"/>
    <mergeCell ref="P102:P103"/>
    <mergeCell ref="A102:A103"/>
    <mergeCell ref="B102:B103"/>
    <mergeCell ref="O102:O103"/>
    <mergeCell ref="M102:M103"/>
    <mergeCell ref="A111:A112"/>
    <mergeCell ref="B111:B112"/>
    <mergeCell ref="J111:J112"/>
    <mergeCell ref="A107:A108"/>
    <mergeCell ref="B107:B108"/>
    <mergeCell ref="J107:J108"/>
    <mergeCell ref="P121:P122"/>
    <mergeCell ref="M121:M122"/>
    <mergeCell ref="M107:M108"/>
    <mergeCell ref="O107:O108"/>
    <mergeCell ref="P107:P108"/>
    <mergeCell ref="O111:O112"/>
    <mergeCell ref="P111:P112"/>
    <mergeCell ref="M111:M112"/>
    <mergeCell ref="O124:O125"/>
    <mergeCell ref="P124:P125"/>
    <mergeCell ref="M124:M125"/>
    <mergeCell ref="J117:J118"/>
    <mergeCell ref="A117:A118"/>
    <mergeCell ref="B117:B118"/>
    <mergeCell ref="J124:J125"/>
    <mergeCell ref="A124:A125"/>
    <mergeCell ref="B124:B125"/>
    <mergeCell ref="A121:A122"/>
    <mergeCell ref="B121:B122"/>
    <mergeCell ref="J121:J122"/>
    <mergeCell ref="M117:M118"/>
    <mergeCell ref="O117:O118"/>
    <mergeCell ref="P117:P118"/>
    <mergeCell ref="O121:O122"/>
    <mergeCell ref="J133:J134"/>
    <mergeCell ref="M133:M134"/>
    <mergeCell ref="O133:O134"/>
    <mergeCell ref="P133:P134"/>
    <mergeCell ref="A133:A134"/>
    <mergeCell ref="B133:B134"/>
    <mergeCell ref="O135:O136"/>
    <mergeCell ref="P135:P136"/>
    <mergeCell ref="J135:J136"/>
    <mergeCell ref="M135:M136"/>
    <mergeCell ref="A135:A136"/>
    <mergeCell ref="B135:B136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4 K113 K107:K108 K106 K126:K127 K1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2023-07-25T18:59:36Z</cp:lastPrinted>
  <dcterms:created xsi:type="dcterms:W3CDTF">2015-06-08T02:34:00Z</dcterms:created>
  <dcterms:modified xsi:type="dcterms:W3CDTF">2024-03-28T02:48:02Z</dcterms:modified>
</cp:coreProperties>
</file>