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F&amp;O)'!$R$1:$R$379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26" i="7"/>
  <c r="M26" s="1"/>
  <c r="K26"/>
  <c r="L120"/>
  <c r="M120" s="1"/>
  <c r="K120"/>
  <c r="L119"/>
  <c r="K119"/>
  <c r="L77"/>
  <c r="K77"/>
  <c r="L76"/>
  <c r="K76"/>
  <c r="M76" s="1"/>
  <c r="K168"/>
  <c r="M168" s="1"/>
  <c r="K167"/>
  <c r="M167" s="1"/>
  <c r="K169"/>
  <c r="M169" s="1"/>
  <c r="L74"/>
  <c r="K74"/>
  <c r="L25"/>
  <c r="K25"/>
  <c r="K165"/>
  <c r="M165" s="1"/>
  <c r="K166"/>
  <c r="M166" s="1"/>
  <c r="L118"/>
  <c r="K118"/>
  <c r="L117"/>
  <c r="K117"/>
  <c r="L68"/>
  <c r="K68"/>
  <c r="M68" s="1"/>
  <c r="L75"/>
  <c r="K75"/>
  <c r="L70"/>
  <c r="K70"/>
  <c r="L116"/>
  <c r="K116"/>
  <c r="K164"/>
  <c r="M164" s="1"/>
  <c r="K161"/>
  <c r="M161" s="1"/>
  <c r="K163"/>
  <c r="M163" s="1"/>
  <c r="K162"/>
  <c r="M162" s="1"/>
  <c r="L73"/>
  <c r="K73"/>
  <c r="K160"/>
  <c r="M160" s="1"/>
  <c r="L72"/>
  <c r="K72"/>
  <c r="L115"/>
  <c r="K115"/>
  <c r="M115" s="1"/>
  <c r="L114"/>
  <c r="K114"/>
  <c r="L16"/>
  <c r="K16"/>
  <c r="L13"/>
  <c r="K13"/>
  <c r="L22"/>
  <c r="K22"/>
  <c r="M22" s="1"/>
  <c r="L66"/>
  <c r="K66"/>
  <c r="L69"/>
  <c r="K69"/>
  <c r="M69" s="1"/>
  <c r="L113"/>
  <c r="K113"/>
  <c r="L62"/>
  <c r="K62"/>
  <c r="M62" s="1"/>
  <c r="K159"/>
  <c r="M159" s="1"/>
  <c r="K154"/>
  <c r="M154" s="1"/>
  <c r="K158"/>
  <c r="M158" s="1"/>
  <c r="K156"/>
  <c r="M156" s="1"/>
  <c r="K153"/>
  <c r="M153" s="1"/>
  <c r="L112"/>
  <c r="K112"/>
  <c r="L65"/>
  <c r="K65"/>
  <c r="L18"/>
  <c r="K18"/>
  <c r="L63"/>
  <c r="K63"/>
  <c r="L58"/>
  <c r="K58"/>
  <c r="K157"/>
  <c r="M157" s="1"/>
  <c r="L111"/>
  <c r="K111"/>
  <c r="L110"/>
  <c r="K110"/>
  <c r="K155"/>
  <c r="M155" s="1"/>
  <c r="K152"/>
  <c r="M152" s="1"/>
  <c r="K151"/>
  <c r="M151" s="1"/>
  <c r="K150"/>
  <c r="M150" s="1"/>
  <c r="L106"/>
  <c r="K106"/>
  <c r="M119" l="1"/>
  <c r="M77"/>
  <c r="M74"/>
  <c r="M25"/>
  <c r="M75"/>
  <c r="M113"/>
  <c r="M13"/>
  <c r="M118"/>
  <c r="M117"/>
  <c r="M116"/>
  <c r="M66"/>
  <c r="M114"/>
  <c r="M70"/>
  <c r="M73"/>
  <c r="M72"/>
  <c r="M16"/>
  <c r="M65"/>
  <c r="M63"/>
  <c r="M58"/>
  <c r="M112"/>
  <c r="M18"/>
  <c r="M110"/>
  <c r="M111"/>
  <c r="M106"/>
  <c r="L108"/>
  <c r="K108"/>
  <c r="L109"/>
  <c r="K109"/>
  <c r="L107"/>
  <c r="K107"/>
  <c r="K149"/>
  <c r="M149" s="1"/>
  <c r="K148"/>
  <c r="M148" s="1"/>
  <c r="L103"/>
  <c r="K104"/>
  <c r="K103"/>
  <c r="K147"/>
  <c r="M147" s="1"/>
  <c r="K146"/>
  <c r="M146" s="1"/>
  <c r="L61"/>
  <c r="K61"/>
  <c r="K139"/>
  <c r="M139" s="1"/>
  <c r="K144"/>
  <c r="M144" s="1"/>
  <c r="K142"/>
  <c r="M142" s="1"/>
  <c r="L20"/>
  <c r="K20"/>
  <c r="L105"/>
  <c r="K105"/>
  <c r="K145"/>
  <c r="M145" s="1"/>
  <c r="L60"/>
  <c r="K60"/>
  <c r="L59"/>
  <c r="K59"/>
  <c r="K143"/>
  <c r="M143" s="1"/>
  <c r="L57"/>
  <c r="K57"/>
  <c r="L102"/>
  <c r="K102"/>
  <c r="L12"/>
  <c r="K12"/>
  <c r="M108" l="1"/>
  <c r="M109"/>
  <c r="M107"/>
  <c r="M61"/>
  <c r="M20"/>
  <c r="M12"/>
  <c r="M57"/>
  <c r="M105"/>
  <c r="M59"/>
  <c r="M60"/>
  <c r="M102"/>
  <c r="L56"/>
  <c r="K56"/>
  <c r="K141"/>
  <c r="M141" s="1"/>
  <c r="L101"/>
  <c r="K101"/>
  <c r="L100"/>
  <c r="K100"/>
  <c r="K140"/>
  <c r="M140" s="1"/>
  <c r="K138"/>
  <c r="M138" s="1"/>
  <c r="K137"/>
  <c r="M137" s="1"/>
  <c r="L55"/>
  <c r="K55"/>
  <c r="L53"/>
  <c r="K53"/>
  <c r="L54"/>
  <c r="K54"/>
  <c r="L21"/>
  <c r="K21"/>
  <c r="L52"/>
  <c r="K52"/>
  <c r="L17"/>
  <c r="K17"/>
  <c r="L14"/>
  <c r="K14"/>
  <c r="K134"/>
  <c r="M134" s="1"/>
  <c r="K136"/>
  <c r="M136" s="1"/>
  <c r="L50"/>
  <c r="K50"/>
  <c r="L44"/>
  <c r="K44"/>
  <c r="K133"/>
  <c r="M133" s="1"/>
  <c r="K135"/>
  <c r="M135" s="1"/>
  <c r="L99"/>
  <c r="K99"/>
  <c r="L98"/>
  <c r="K98"/>
  <c r="L49"/>
  <c r="K49"/>
  <c r="L51"/>
  <c r="K51"/>
  <c r="L48"/>
  <c r="K48"/>
  <c r="L47"/>
  <c r="K47"/>
  <c r="L46"/>
  <c r="K46"/>
  <c r="K132"/>
  <c r="M132" s="1"/>
  <c r="L45"/>
  <c r="K45"/>
  <c r="L94"/>
  <c r="K94"/>
  <c r="L97"/>
  <c r="K97"/>
  <c r="L96"/>
  <c r="K96"/>
  <c r="L38"/>
  <c r="K38"/>
  <c r="L95"/>
  <c r="K95"/>
  <c r="L93"/>
  <c r="K93"/>
  <c r="L92"/>
  <c r="K92"/>
  <c r="L90"/>
  <c r="K90"/>
  <c r="L91"/>
  <c r="K91"/>
  <c r="K131"/>
  <c r="M131" s="1"/>
  <c r="L42"/>
  <c r="K129"/>
  <c r="M129" s="1"/>
  <c r="L87"/>
  <c r="K87"/>
  <c r="L43"/>
  <c r="K43"/>
  <c r="L40"/>
  <c r="K40"/>
  <c r="L41"/>
  <c r="K41"/>
  <c r="L15"/>
  <c r="L19"/>
  <c r="K19"/>
  <c r="M100" l="1"/>
  <c r="M50"/>
  <c r="M52"/>
  <c r="M55"/>
  <c r="M54"/>
  <c r="M53"/>
  <c r="M101"/>
  <c r="M21"/>
  <c r="M56"/>
  <c r="M92"/>
  <c r="M14"/>
  <c r="M44"/>
  <c r="M17"/>
  <c r="M90"/>
  <c r="M38"/>
  <c r="M43"/>
  <c r="M45"/>
  <c r="M48"/>
  <c r="M98"/>
  <c r="M49"/>
  <c r="M99"/>
  <c r="M47"/>
  <c r="M51"/>
  <c r="M46"/>
  <c r="M97"/>
  <c r="M96"/>
  <c r="M94"/>
  <c r="M40"/>
  <c r="M95"/>
  <c r="M91"/>
  <c r="M93"/>
  <c r="M41"/>
  <c r="M19"/>
  <c r="M87"/>
  <c r="L89" l="1"/>
  <c r="K89"/>
  <c r="K130"/>
  <c r="M130" s="1"/>
  <c r="L39"/>
  <c r="K39"/>
  <c r="K42"/>
  <c r="L86"/>
  <c r="K86"/>
  <c r="L88"/>
  <c r="K88"/>
  <c r="M39" l="1"/>
  <c r="M42"/>
  <c r="M89"/>
  <c r="M88"/>
  <c r="M86"/>
  <c r="K128" l="1"/>
  <c r="M128" s="1"/>
  <c r="K15"/>
  <c r="L11"/>
  <c r="K11"/>
  <c r="M15" l="1"/>
  <c r="M11"/>
  <c r="L10" l="1"/>
  <c r="K10"/>
  <c r="M10" l="1"/>
  <c r="K351" l="1"/>
  <c r="L351" s="1"/>
  <c r="M7" l="1"/>
  <c r="F339" l="1"/>
  <c r="K340"/>
  <c r="L340" s="1"/>
  <c r="K331"/>
  <c r="L331" s="1"/>
  <c r="K334"/>
  <c r="L334" s="1"/>
  <c r="K342" l="1"/>
  <c r="L342" s="1"/>
  <c r="F333"/>
  <c r="F332"/>
  <c r="F330"/>
  <c r="K330" s="1"/>
  <c r="L330" s="1"/>
  <c r="F310"/>
  <c r="F262"/>
  <c r="K341" l="1"/>
  <c r="L341" s="1"/>
  <c r="K339"/>
  <c r="L339" s="1"/>
  <c r="K345"/>
  <c r="L345" s="1"/>
  <c r="K346"/>
  <c r="L346" s="1"/>
  <c r="K338"/>
  <c r="L338" s="1"/>
  <c r="K348"/>
  <c r="L348" s="1"/>
  <c r="K344"/>
  <c r="L344" s="1"/>
  <c r="K337" l="1"/>
  <c r="L337" s="1"/>
  <c r="K326"/>
  <c r="L326" s="1"/>
  <c r="K328"/>
  <c r="L328" s="1"/>
  <c r="K325"/>
  <c r="L325" s="1"/>
  <c r="K327"/>
  <c r="L327" s="1"/>
  <c r="K256"/>
  <c r="L256" s="1"/>
  <c r="K309"/>
  <c r="L309" s="1"/>
  <c r="K323"/>
  <c r="L323" s="1"/>
  <c r="K324"/>
  <c r="L324" s="1"/>
  <c r="K322"/>
  <c r="L322" s="1"/>
  <c r="K321"/>
  <c r="L321" s="1"/>
  <c r="K320"/>
  <c r="L320" s="1"/>
  <c r="K319"/>
  <c r="L319" s="1"/>
  <c r="K318"/>
  <c r="L318" s="1"/>
  <c r="K317"/>
  <c r="L317" s="1"/>
  <c r="K316"/>
  <c r="L316" s="1"/>
  <c r="K314"/>
  <c r="L314" s="1"/>
  <c r="K312"/>
  <c r="L312" s="1"/>
  <c r="K311"/>
  <c r="L311" s="1"/>
  <c r="K310"/>
  <c r="L310" s="1"/>
  <c r="K306"/>
  <c r="L306" s="1"/>
  <c r="K305"/>
  <c r="L305" s="1"/>
  <c r="K304"/>
  <c r="L304" s="1"/>
  <c r="K301"/>
  <c r="L301" s="1"/>
  <c r="K300"/>
  <c r="L300" s="1"/>
  <c r="K299"/>
  <c r="L299" s="1"/>
  <c r="K298"/>
  <c r="L298" s="1"/>
  <c r="K297"/>
  <c r="L297" s="1"/>
  <c r="K296"/>
  <c r="L296" s="1"/>
  <c r="K294"/>
  <c r="L294" s="1"/>
  <c r="K293"/>
  <c r="L293" s="1"/>
  <c r="K292"/>
  <c r="L292" s="1"/>
  <c r="K291"/>
  <c r="L291" s="1"/>
  <c r="K290"/>
  <c r="L290" s="1"/>
  <c r="K289"/>
  <c r="L289" s="1"/>
  <c r="K288"/>
  <c r="L288" s="1"/>
  <c r="K287"/>
  <c r="L287" s="1"/>
  <c r="K286"/>
  <c r="L286" s="1"/>
  <c r="K284"/>
  <c r="L284" s="1"/>
  <c r="K282"/>
  <c r="L282" s="1"/>
  <c r="K280"/>
  <c r="L280" s="1"/>
  <c r="K278"/>
  <c r="L278" s="1"/>
  <c r="K277"/>
  <c r="L277" s="1"/>
  <c r="K276"/>
  <c r="L276" s="1"/>
  <c r="K274"/>
  <c r="L274" s="1"/>
  <c r="K273"/>
  <c r="L273" s="1"/>
  <c r="K272"/>
  <c r="L272" s="1"/>
  <c r="K271"/>
  <c r="K270"/>
  <c r="L270" s="1"/>
  <c r="K269"/>
  <c r="L269" s="1"/>
  <c r="K267"/>
  <c r="L267" s="1"/>
  <c r="K266"/>
  <c r="L266" s="1"/>
  <c r="K265"/>
  <c r="L265" s="1"/>
  <c r="K264"/>
  <c r="L264" s="1"/>
  <c r="K263"/>
  <c r="L263" s="1"/>
  <c r="K262"/>
  <c r="L262" s="1"/>
  <c r="H261"/>
  <c r="K261" s="1"/>
  <c r="L261" s="1"/>
  <c r="K258"/>
  <c r="L258" s="1"/>
  <c r="K257"/>
  <c r="L257" s="1"/>
  <c r="K255"/>
  <c r="L255" s="1"/>
  <c r="K254"/>
  <c r="L254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H227"/>
  <c r="K227" s="1"/>
  <c r="L227" s="1"/>
  <c r="F226"/>
  <c r="K226" s="1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D7" i="6"/>
  <c r="K6" i="4"/>
  <c r="K6" i="3"/>
  <c r="L6" i="2"/>
</calcChain>
</file>

<file path=xl/sharedStrings.xml><?xml version="1.0" encoding="utf-8"?>
<sst xmlns="http://schemas.openxmlformats.org/spreadsheetml/2006/main" count="8248" uniqueCount="3956">
  <si>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</si>
  <si>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</si>
  <si>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</si>
  <si>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</si>
  <si>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</si>
  <si>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</si>
  <si>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</si>
  <si>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</si>
  <si>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</si>
  <si>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</si>
  <si>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</si>
  <si>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</si>
  <si>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</si>
  <si>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</si>
  <si>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</si>
  <si>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</si>
  <si>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</si>
  <si>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</si>
  <si>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</si>
  <si>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</si>
  <si>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</si>
  <si>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</si>
  <si>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</si>
  <si>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</si>
  <si>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</si>
  <si>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</si>
  <si>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</si>
  <si>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</si>
  <si>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</si>
  <si>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</si>
  <si>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</si>
  <si>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</si>
  <si>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</si>
  <si>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</si>
  <si>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</si>
  <si>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</si>
  <si>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</si>
  <si>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</si>
  <si>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</si>
  <si>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</si>
  <si>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</si>
  <si>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</si>
  <si>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</si>
  <si>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</si>
  <si>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</si>
  <si>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</si>
  <si>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</si>
  <si>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</si>
  <si>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</si>
  <si>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</si>
  <si>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</si>
  <si>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</si>
  <si>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</si>
  <si>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</si>
  <si>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</si>
  <si>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</si>
  <si>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</si>
  <si>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</si>
  <si>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</si>
  <si>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</si>
  <si>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</si>
  <si>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</si>
  <si>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</si>
  <si>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</si>
  <si>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</si>
  <si>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</si>
  <si>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</si>
  <si>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</si>
  <si>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</si>
  <si>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</si>
  <si>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</si>
  <si>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</si>
  <si>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</si>
  <si>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</si>
  <si>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</si>
  <si>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</si>
  <si>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</si>
  <si>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</si>
  <si>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</si>
  <si>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</si>
  <si>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</si>
  <si>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</si>
  <si>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</si>
  <si>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</si>
  <si>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</si>
  <si>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</si>
  <si>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</si>
  <si>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</si>
  <si>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</si>
  <si>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</si>
  <si>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</si>
  <si>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</si>
  <si>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</si>
  <si>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</si>
  <si>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</si>
  <si>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</si>
  <si>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</si>
  <si>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</si>
  <si>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</si>
  <si>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</si>
  <si>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</si>
  <si>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</si>
  <si>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</si>
  <si>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</si>
  <si>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</si>
  <si>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</si>
  <si>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</si>
  <si>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</si>
  <si>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</si>
  <si>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</si>
  <si>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</si>
  <si>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</si>
  <si>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</si>
  <si>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</si>
  <si>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</si>
  <si>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</si>
  <si>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</si>
  <si>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</si>
  <si>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</si>
  <si>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</si>
  <si>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</si>
  <si>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</si>
  <si>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</si>
  <si>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</si>
  <si>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</si>
  <si>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</si>
  <si>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</si>
  <si>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</si>
  <si>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</si>
  <si>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</si>
  <si>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</si>
  <si>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</si>
  <si>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</si>
  <si>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</si>
  <si>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</si>
  <si>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</si>
  <si>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</si>
  <si>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</si>
  <si>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</si>
  <si>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</si>
  <si>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</si>
  <si>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</si>
  <si>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</si>
  <si>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</si>
  <si>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</si>
  <si>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</si>
  <si>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</si>
  <si>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</si>
  <si>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</si>
  <si>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</si>
  <si>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</si>
  <si>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</si>
  <si>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</si>
  <si>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</si>
  <si>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</si>
  <si>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</si>
  <si>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</si>
  <si>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</si>
  <si>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</si>
  <si>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</si>
  <si>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</si>
  <si>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</si>
  <si>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</si>
  <si>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</si>
  <si>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</si>
  <si>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</si>
  <si>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</si>
  <si>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</si>
  <si>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</si>
  <si>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</si>
  <si>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</si>
  <si>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</si>
  <si>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</si>
  <si>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</si>
  <si>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</si>
  <si>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</si>
  <si>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</si>
  <si>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</si>
  <si>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</si>
  <si>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</si>
  <si>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</si>
  <si>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</si>
  <si>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</si>
  <si>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</si>
  <si>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</si>
  <si>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</si>
  <si>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</si>
  <si>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</si>
  <si>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</si>
  <si>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</si>
  <si>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</si>
  <si>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</si>
  <si>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</si>
  <si>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</si>
  <si>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</si>
  <si>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</si>
  <si>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</si>
  <si>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</si>
  <si>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</si>
  <si>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</si>
  <si>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</si>
  <si>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</si>
  <si>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</si>
  <si>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</si>
  <si>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</si>
  <si>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</si>
  <si>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</si>
  <si>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</si>
  <si>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</si>
  <si>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</si>
  <si>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</si>
  <si>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</si>
  <si>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</si>
  <si>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</si>
  <si>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</si>
  <si>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</si>
  <si>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</si>
  <si>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</si>
  <si>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</si>
  <si>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</si>
  <si>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</si>
  <si>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</si>
  <si>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</si>
  <si>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</si>
  <si>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</si>
  <si>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</si>
  <si>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</si>
  <si>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</si>
  <si>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</si>
  <si>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</si>
  <si>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</si>
  <si>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</si>
  <si>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</si>
  <si>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</si>
  <si>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</si>
  <si>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</si>
  <si>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</si>
  <si>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</si>
  <si>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</si>
  <si>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</si>
  <si>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</si>
  <si>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</si>
  <si>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</si>
  <si>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</si>
  <si>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</si>
  <si>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</si>
  <si>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</si>
  <si>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</si>
  <si>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</si>
  <si>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</si>
  <si>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</si>
  <si>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</si>
  <si>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</si>
  <si>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</si>
  <si>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</si>
  <si>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</si>
  <si>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</si>
  <si>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</si>
  <si>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</si>
  <si>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</si>
  <si>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</si>
  <si>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</si>
  <si>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</si>
  <si>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</si>
  <si>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</si>
  <si>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</si>
  <si>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</si>
  <si>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</si>
  <si>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</si>
  <si>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</si>
  <si>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</si>
  <si>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</si>
  <si>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</si>
  <si>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</si>
  <si>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</si>
  <si>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</si>
  <si>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</si>
  <si>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</si>
  <si>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</si>
  <si>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</si>
  <si>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</si>
  <si>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</si>
  <si>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</si>
  <si>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</si>
  <si>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</si>
  <si>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</si>
  <si>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</si>
  <si>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</si>
  <si>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</si>
  <si>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</si>
  <si>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</si>
  <si>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</si>
  <si>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</si>
  <si>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</si>
  <si>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</si>
  <si>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</si>
  <si>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</si>
  <si>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</si>
  <si>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</si>
  <si>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</si>
  <si>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</si>
  <si>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</si>
  <si>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</si>
  <si>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</si>
  <si>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</si>
  <si>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</si>
  <si>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</si>
  <si>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</si>
  <si>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</si>
  <si>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</si>
  <si>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</si>
  <si>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</si>
  <si>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</si>
  <si>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</si>
  <si>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</si>
  <si>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</si>
  <si>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</si>
  <si>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</si>
  <si>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</si>
  <si>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</si>
  <si>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</si>
  <si>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</si>
  <si>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</si>
  <si>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</si>
  <si>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</si>
  <si>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</si>
  <si>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</si>
  <si>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</si>
  <si>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</si>
  <si>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</si>
  <si>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</si>
  <si>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</si>
  <si>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</si>
  <si>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</si>
  <si>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</si>
  <si>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</si>
  <si>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</si>
  <si>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</si>
  <si>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</si>
  <si>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</si>
  <si>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</si>
  <si>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</si>
  <si>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</si>
  <si>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</si>
  <si>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</si>
  <si>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</si>
  <si>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</si>
  <si>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</si>
  <si>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</si>
  <si>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</si>
  <si>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</si>
  <si>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</si>
  <si>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</si>
  <si>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</si>
  <si>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</si>
  <si>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</si>
  <si>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</si>
  <si>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</si>
  <si>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</si>
  <si>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</si>
  <si>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</si>
  <si>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</si>
  <si>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</si>
  <si>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</si>
  <si>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</si>
  <si>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</si>
  <si>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</si>
  <si>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</si>
  <si>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</si>
  <si>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</si>
  <si>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</si>
  <si>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</si>
  <si>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</si>
  <si>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</si>
  <si>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</si>
  <si>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</si>
  <si>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</si>
  <si>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</si>
  <si>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</si>
  <si>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</si>
  <si>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</si>
  <si>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</si>
  <si>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</si>
  <si>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</si>
  <si>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</si>
  <si>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</si>
  <si>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</si>
  <si>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</si>
  <si>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</si>
  <si>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</si>
  <si>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</si>
  <si>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</si>
  <si>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</si>
  <si>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</si>
  <si>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</si>
  <si>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</si>
  <si>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</si>
  <si>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</si>
  <si>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</si>
  <si>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</si>
  <si>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</si>
  <si>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</si>
  <si>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</si>
  <si>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</si>
  <si>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</si>
  <si>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</si>
  <si>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</si>
  <si>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</si>
  <si>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</si>
  <si>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</si>
  <si>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</si>
  <si>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</si>
  <si>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</si>
  <si>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</si>
  <si>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</si>
  <si>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</si>
  <si>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</si>
  <si>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</si>
  <si>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</si>
  <si>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</si>
  <si>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</si>
  <si>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</si>
  <si>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</si>
  <si>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</si>
  <si>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</si>
  <si>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</si>
  <si>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</si>
  <si>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</si>
  <si>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</si>
  <si>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</si>
  <si>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</si>
  <si>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</si>
  <si>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</si>
  <si>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</si>
  <si>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</si>
  <si>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</si>
  <si>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</si>
  <si>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</si>
  <si>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</si>
  <si>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</si>
  <si>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</si>
  <si>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</si>
  <si>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</si>
  <si>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</si>
  <si>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</si>
  <si>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</si>
  <si>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</si>
  <si>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</si>
  <si>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</si>
  <si>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</si>
  <si>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</si>
  <si>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</si>
  <si>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</si>
  <si>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</si>
  <si>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</si>
  <si>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</si>
  <si>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</si>
  <si>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</si>
  <si>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</si>
  <si>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</si>
  <si>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</si>
  <si>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</si>
  <si>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</si>
  <si>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</si>
  <si>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</si>
  <si>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</si>
  <si>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</si>
  <si>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</si>
  <si>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</si>
  <si>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</si>
  <si>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</si>
  <si>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</si>
  <si>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</si>
  <si>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</si>
  <si>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</si>
  <si>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</si>
  <si>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</si>
  <si>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</si>
  <si>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</si>
  <si>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</si>
  <si>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</si>
  <si>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</si>
  <si>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</si>
  <si>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</si>
  <si>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</si>
  <si>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</si>
  <si>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</si>
  <si>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</si>
  <si>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</si>
  <si>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</si>
  <si>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</si>
  <si>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</si>
  <si>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</si>
  <si>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</si>
  <si>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</si>
  <si>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</si>
  <si>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</si>
  <si>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</si>
  <si>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</si>
  <si>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</si>
  <si>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</si>
  <si>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</si>
  <si>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</si>
  <si>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</si>
  <si>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</si>
  <si>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</si>
  <si>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</si>
  <si>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</si>
  <si>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</si>
  <si>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</si>
  <si>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</si>
  <si>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</si>
  <si>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</si>
  <si>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</si>
  <si>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</si>
  <si>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</si>
  <si>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</si>
  <si>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</si>
  <si>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</si>
  <si>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</si>
  <si>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</si>
  <si>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</si>
  <si>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</si>
  <si>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</si>
  <si>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</si>
  <si>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</si>
  <si>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</si>
  <si>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</si>
  <si>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</si>
  <si>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</si>
  <si>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</si>
  <si>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</si>
  <si>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</si>
  <si>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</si>
  <si>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</si>
  <si>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</si>
  <si>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</si>
  <si>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</si>
  <si>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</si>
  <si>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</si>
  <si>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</si>
  <si>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</si>
  <si>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</si>
  <si>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</si>
  <si>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</si>
  <si>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</si>
  <si>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</si>
  <si>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</si>
  <si>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</si>
  <si>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</si>
  <si>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</si>
  <si>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</si>
  <si>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</si>
  <si>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</si>
  <si>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</si>
  <si>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</si>
  <si>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</si>
  <si>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</si>
  <si>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</si>
  <si>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</si>
  <si>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</si>
  <si>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</si>
  <si>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</si>
  <si>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</si>
  <si>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</si>
  <si>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</si>
  <si>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</si>
  <si>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</si>
  <si>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</si>
  <si>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</si>
  <si>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</si>
  <si>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</si>
  <si>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</si>
  <si>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</si>
  <si>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</si>
  <si>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</si>
  <si>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</si>
  <si>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</si>
  <si>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</si>
  <si>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</si>
  <si>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</si>
  <si>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</si>
  <si>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</si>
  <si>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</si>
  <si>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</si>
  <si>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</si>
  <si>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</si>
  <si>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</si>
  <si>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</si>
  <si>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</si>
  <si>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</si>
  <si>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</si>
  <si>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</si>
  <si>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</si>
  <si>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</si>
  <si>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</si>
  <si>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</si>
  <si>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</si>
  <si>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</si>
  <si>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</si>
  <si>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</si>
  <si>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</si>
  <si>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</si>
  <si>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</si>
  <si>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</si>
  <si>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</si>
  <si>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</si>
  <si>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</si>
  <si>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</si>
  <si>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</si>
  <si>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</si>
  <si>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</si>
  <si>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</si>
  <si>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</si>
  <si>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</si>
  <si>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</si>
  <si>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</si>
  <si>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</si>
  <si>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</si>
  <si>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</si>
  <si>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</si>
  <si>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</si>
  <si>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</si>
  <si>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</si>
  <si>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</si>
  <si>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</si>
  <si>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</si>
  <si>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</si>
  <si>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</si>
  <si>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</si>
  <si>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</si>
  <si>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</si>
  <si>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</si>
  <si>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</si>
  <si>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</si>
  <si>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</si>
  <si>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</si>
  <si>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</si>
  <si>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</si>
  <si>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</si>
  <si>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</si>
  <si>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</si>
  <si>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</si>
  <si>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</si>
  <si>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</si>
  <si>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</si>
  <si>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</si>
  <si>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</si>
  <si>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</si>
  <si>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</si>
  <si>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</si>
  <si>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</si>
  <si>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</si>
  <si>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</si>
  <si>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</si>
  <si>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</si>
  <si>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</si>
  <si>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</si>
  <si>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</si>
  <si>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</si>
  <si>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</si>
  <si>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</si>
  <si>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</si>
  <si>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</si>
  <si>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</si>
  <si>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</si>
  <si>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</si>
  <si>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</si>
  <si>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</si>
  <si>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</si>
  <si>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</si>
  <si>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</si>
  <si>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</si>
  <si>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</si>
  <si>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</si>
  <si>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</si>
  <si>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</si>
  <si>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</si>
  <si>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</si>
  <si>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</si>
  <si>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</si>
  <si>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</si>
  <si>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</si>
  <si>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</si>
  <si>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</si>
  <si>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</si>
  <si>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</si>
  <si>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</si>
  <si>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</si>
  <si>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</si>
  <si>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</si>
  <si>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</si>
  <si>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</si>
  <si>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</si>
  <si>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</si>
  <si>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</si>
  <si>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</si>
  <si>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</si>
  <si>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</si>
  <si>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</si>
  <si>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</si>
  <si>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</si>
  <si>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</si>
  <si>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</si>
  <si>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</si>
  <si>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</si>
  <si>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</si>
  <si>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</si>
  <si>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</si>
  <si>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</si>
  <si>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</si>
  <si>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</si>
  <si>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</si>
  <si>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</si>
  <si>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</si>
  <si>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</si>
  <si>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</si>
  <si>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</si>
  <si>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</si>
  <si>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</si>
  <si>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</si>
  <si>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</si>
  <si>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</si>
  <si>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</si>
  <si>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</si>
  <si>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</si>
  <si>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</si>
  <si>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</si>
  <si>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</si>
  <si>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</si>
  <si>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</si>
  <si>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</si>
  <si>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</si>
  <si>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</si>
  <si>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</si>
  <si>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</si>
  <si>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</si>
  <si>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</si>
  <si>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</si>
  <si>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</si>
  <si>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</si>
  <si>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</si>
  <si>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</si>
  <si>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</si>
  <si>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</si>
  <si>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</si>
  <si>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</si>
  <si>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</si>
  <si>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</si>
  <si>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</si>
  <si>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</si>
  <si>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</si>
  <si>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</si>
  <si>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</si>
  <si>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</si>
  <si>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</si>
  <si>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</si>
  <si>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</si>
  <si>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</si>
  <si>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</si>
  <si>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</si>
  <si>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</si>
  <si>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</si>
  <si>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</si>
  <si>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</si>
  <si>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</si>
  <si>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</si>
  <si>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</si>
  <si>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</si>
  <si>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</si>
  <si>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</si>
  <si>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</si>
  <si>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</si>
  <si>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</si>
  <si>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</si>
  <si>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</si>
  <si>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</si>
  <si>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</si>
  <si>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</si>
  <si>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</si>
  <si>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</si>
  <si>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</si>
  <si>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</si>
  <si>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</si>
  <si>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</si>
  <si>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</si>
  <si>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</si>
  <si>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</si>
  <si>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</si>
  <si>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</si>
  <si>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</si>
  <si>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</si>
  <si>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</si>
  <si>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</si>
  <si>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</si>
  <si>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</si>
  <si>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</si>
  <si>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</si>
  <si>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</si>
  <si>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</si>
  <si>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</si>
  <si>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</si>
  <si>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</si>
  <si>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</si>
  <si>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</si>
  <si>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</si>
  <si>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</si>
  <si>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</si>
  <si>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</si>
  <si>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</si>
  <si>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</si>
  <si>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</si>
  <si>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</si>
  <si>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</si>
  <si>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</si>
  <si>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</si>
  <si>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</si>
  <si>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</si>
  <si>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</si>
  <si>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</si>
  <si>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</si>
  <si>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</si>
  <si>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</si>
  <si>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</si>
  <si>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</si>
  <si>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</si>
  <si>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</si>
  <si>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</si>
  <si>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</si>
  <si>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</si>
  <si>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</si>
  <si>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</si>
  <si>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</si>
  <si>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</si>
  <si>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</si>
  <si>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</si>
  <si>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</si>
  <si>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</si>
  <si>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</si>
  <si>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</si>
  <si>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</si>
  <si>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</si>
  <si>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</si>
  <si>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</si>
  <si>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</si>
  <si>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</si>
  <si>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</si>
  <si>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</si>
  <si>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</si>
  <si>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</si>
  <si>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</si>
  <si>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</si>
  <si>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</si>
  <si>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</si>
  <si>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</si>
  <si>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</si>
  <si>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</si>
  <si>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</si>
  <si>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</si>
  <si>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</si>
  <si>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</si>
  <si>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</si>
  <si>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</si>
  <si>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</si>
  <si>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</si>
  <si>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</si>
  <si>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</si>
  <si>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</si>
  <si>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</si>
  <si>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</si>
  <si>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</si>
  <si>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</si>
  <si>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</si>
  <si>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</si>
  <si>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</si>
  <si>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</si>
  <si>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</si>
  <si>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</si>
  <si>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</si>
  <si>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</si>
  <si>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</si>
  <si>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</si>
  <si>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</si>
  <si>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</si>
  <si>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</si>
  <si>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</si>
  <si>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</si>
  <si>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</si>
  <si>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</si>
  <si>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</si>
  <si>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</si>
  <si>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</si>
  <si>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</si>
  <si>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</si>
  <si>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</si>
  <si>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</si>
  <si>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</si>
  <si>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</si>
  <si>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</si>
  <si>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</si>
  <si>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</si>
  <si>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</si>
  <si>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</si>
  <si>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</si>
  <si>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</si>
  <si>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</si>
  <si>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</si>
  <si>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</si>
  <si>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</si>
  <si>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</si>
  <si>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</si>
  <si>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</si>
  <si>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</si>
  <si>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</si>
  <si>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</si>
  <si>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</si>
  <si>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</si>
  <si>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</si>
  <si>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</si>
  <si>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</si>
  <si>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</si>
  <si>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</si>
  <si>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</si>
  <si>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</si>
  <si>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</si>
  <si>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</si>
  <si>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</si>
  <si>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</si>
  <si>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</si>
  <si>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</si>
  <si>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</si>
  <si>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</si>
  <si>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</si>
  <si>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</si>
  <si>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</si>
  <si>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</si>
  <si>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</si>
  <si>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</si>
  <si>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</si>
  <si>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</si>
  <si>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</si>
  <si>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</si>
  <si>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</si>
  <si>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</si>
  <si>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</si>
  <si>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</si>
  <si>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</si>
  <si>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</si>
  <si>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</si>
  <si>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</si>
  <si>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</si>
  <si>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</si>
  <si>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</si>
  <si>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</si>
  <si>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</si>
  <si>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</si>
  <si>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</si>
  <si>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</si>
  <si>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</si>
  <si>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</si>
  <si>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</si>
  <si>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</si>
  <si>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</si>
  <si>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</si>
  <si>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</si>
  <si>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</si>
  <si>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</si>
  <si>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</si>
  <si>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</si>
  <si>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</si>
  <si>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</si>
  <si>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</si>
  <si>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</si>
  <si>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</si>
  <si>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</si>
  <si>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</si>
  <si>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</si>
  <si>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</si>
  <si>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</si>
  <si>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</si>
  <si>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</si>
  <si>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</si>
  <si>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</si>
  <si>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</si>
  <si>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</si>
  <si>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</si>
  <si>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</si>
  <si>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</si>
  <si>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</si>
  <si>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</si>
  <si>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</si>
  <si>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</si>
  <si>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</si>
  <si>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</si>
  <si>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</si>
  <si>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</si>
  <si>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</si>
  <si>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</si>
  <si>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</si>
  <si>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</si>
  <si>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</si>
  <si>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</si>
  <si>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</si>
  <si>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</si>
  <si>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</si>
  <si>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</si>
  <si>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</si>
  <si>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</si>
  <si>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</si>
  <si>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</si>
  <si>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</si>
  <si>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</si>
  <si>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</si>
  <si>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</si>
  <si>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</si>
  <si>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</si>
  <si>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</si>
  <si>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</si>
  <si>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</si>
  <si>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</si>
  <si>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</si>
  <si>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</si>
  <si>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</si>
  <si>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</si>
  <si>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</si>
  <si>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</si>
  <si>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</si>
  <si>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</si>
  <si>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</si>
  <si>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</si>
  <si>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</si>
  <si>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</si>
  <si>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</si>
  <si>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</si>
  <si>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</si>
  <si>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</si>
  <si>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</si>
  <si>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</si>
  <si>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</si>
  <si>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</si>
  <si>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</si>
  <si>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</si>
  <si>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</si>
  <si>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</si>
  <si>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</si>
  <si>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</si>
  <si>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</si>
  <si>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</si>
  <si>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</si>
  <si>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</si>
  <si>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</si>
  <si>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</si>
  <si>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</si>
  <si>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</si>
  <si>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</si>
  <si>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</si>
  <si>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</si>
  <si>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</si>
  <si>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</si>
  <si>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</si>
  <si>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</si>
  <si>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</si>
  <si>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</si>
  <si>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</si>
  <si>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</si>
  <si>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</si>
  <si>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</si>
  <si>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</si>
  <si>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</si>
  <si>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</si>
  <si>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</si>
  <si>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</si>
  <si>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</si>
  <si>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</si>
  <si>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</si>
  <si>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</si>
  <si>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</si>
  <si>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</si>
  <si>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</si>
  <si>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</si>
  <si>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</si>
  <si>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</si>
  <si>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</si>
  <si>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</si>
  <si>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</si>
  <si>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</si>
  <si>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</si>
  <si>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</si>
  <si>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</si>
  <si>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</si>
  <si>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</si>
  <si>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</si>
  <si>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</si>
  <si>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</si>
  <si>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</si>
  <si>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</si>
  <si>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</si>
  <si>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</si>
  <si>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</si>
  <si>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</si>
  <si>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</si>
  <si>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</si>
  <si>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</si>
  <si>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</si>
  <si>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</si>
  <si>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</si>
  <si>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</si>
  <si>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</si>
  <si>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</si>
  <si>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</si>
  <si>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</si>
  <si>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</si>
  <si>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</si>
  <si>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</si>
  <si>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</si>
  <si>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</si>
  <si>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</si>
  <si>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</si>
  <si>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</si>
  <si>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</si>
  <si>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</si>
  <si>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</si>
  <si>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</si>
  <si>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</si>
  <si>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</si>
  <si>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</si>
  <si>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</si>
  <si>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</si>
  <si>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</si>
  <si>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</si>
  <si>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</si>
  <si>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</si>
  <si>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</si>
  <si>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</si>
  <si>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</si>
  <si>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</si>
  <si>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</si>
  <si>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</si>
  <si>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</si>
  <si>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</si>
  <si>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</si>
  <si>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</si>
  <si>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</si>
  <si>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</si>
  <si>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</si>
  <si>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</si>
  <si>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</si>
  <si>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</si>
  <si>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</si>
  <si>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</si>
  <si>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</si>
  <si>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</si>
  <si>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</si>
  <si>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</si>
  <si>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</si>
  <si>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</si>
  <si>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</si>
  <si>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</si>
  <si>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</si>
  <si>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</si>
  <si>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</si>
  <si>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</si>
  <si>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</si>
  <si>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</si>
  <si>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</si>
  <si>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</si>
  <si>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</si>
  <si>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</si>
  <si>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</si>
  <si>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</si>
  <si>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</si>
  <si>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</si>
  <si>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</si>
  <si>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</si>
  <si>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</si>
  <si>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</si>
  <si>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</si>
  <si>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</si>
  <si>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</si>
  <si>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</si>
  <si>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</si>
  <si>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</si>
  <si>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</si>
  <si>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</si>
  <si>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</si>
  <si>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</si>
  <si>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</si>
  <si>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</si>
  <si>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</si>
  <si>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</si>
  <si>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</si>
  <si>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</si>
  <si>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</si>
  <si>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</si>
  <si>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</si>
  <si>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</si>
  <si>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</si>
  <si>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</si>
  <si>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</si>
  <si>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</si>
  <si>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</si>
  <si>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</si>
  <si>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</si>
  <si>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</si>
  <si>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</si>
  <si>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</si>
  <si>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</si>
  <si>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</si>
  <si>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</si>
  <si>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</si>
  <si>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</si>
  <si>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</si>
  <si>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</si>
  <si>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</si>
  <si>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</si>
  <si>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</si>
  <si>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</si>
  <si>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</si>
  <si>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</si>
  <si>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</si>
  <si>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</si>
  <si>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</si>
  <si>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</si>
  <si>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</si>
  <si>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</si>
  <si>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</si>
  <si>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</si>
  <si>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</si>
  <si>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</si>
  <si>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</si>
  <si>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</si>
  <si>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</si>
  <si>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</si>
  <si>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</si>
  <si>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</si>
  <si>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</si>
  <si>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</si>
  <si>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</si>
  <si>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</si>
  <si>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</si>
  <si>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</si>
  <si>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</si>
  <si>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</si>
  <si>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</si>
  <si>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</si>
  <si>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</si>
  <si>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</si>
  <si>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</si>
  <si>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</si>
  <si>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</si>
  <si>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</si>
  <si>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</si>
  <si>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</si>
  <si>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</si>
  <si>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</si>
  <si>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</si>
  <si>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</si>
  <si>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</si>
  <si>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</si>
  <si>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</si>
  <si>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</si>
  <si>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</si>
  <si>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</si>
  <si>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</si>
  <si>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</si>
  <si>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</si>
  <si>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</si>
  <si>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</si>
  <si>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</si>
  <si>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</si>
  <si>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</si>
  <si>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</si>
  <si>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</si>
  <si>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</si>
  <si>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</si>
  <si>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</si>
  <si>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</si>
  <si>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</si>
  <si>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</si>
  <si>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</si>
  <si>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</si>
  <si>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</si>
  <si>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</si>
  <si>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</si>
  <si>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</si>
  <si>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</si>
  <si>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</si>
  <si>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</si>
  <si>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</si>
  <si>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</si>
  <si>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</si>
  <si>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</si>
  <si>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</si>
  <si>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</si>
  <si>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</si>
  <si>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</si>
  <si>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</si>
  <si>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</si>
  <si>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</si>
  <si>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</si>
  <si>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</si>
  <si>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</si>
  <si>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</si>
  <si>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</si>
  <si>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</si>
  <si>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</si>
  <si>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</si>
  <si>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</si>
  <si>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</si>
  <si>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</si>
  <si>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</si>
  <si>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</si>
  <si>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</si>
  <si>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</si>
  <si>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</si>
  <si>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</si>
  <si>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</si>
  <si>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</si>
  <si>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</si>
  <si>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</si>
  <si>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</si>
  <si>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</si>
  <si>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</si>
  <si>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</si>
  <si>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</si>
  <si>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</si>
  <si>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</si>
  <si>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</si>
  <si>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</si>
  <si>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</si>
  <si>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</si>
  <si>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</si>
  <si>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</si>
  <si>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</si>
  <si>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</si>
  <si>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</si>
  <si>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</si>
  <si>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</si>
  <si>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</si>
  <si>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</si>
  <si>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</si>
  <si>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</si>
  <si>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</si>
  <si>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</si>
  <si>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</si>
  <si>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</si>
  <si>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</si>
  <si>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</si>
  <si>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</si>
  <si>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</si>
  <si>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</si>
  <si>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</si>
  <si>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</si>
  <si>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</si>
  <si>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</si>
  <si>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</si>
  <si>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</si>
  <si>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</si>
  <si>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</si>
  <si>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</si>
  <si>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</si>
  <si>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</si>
  <si>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</si>
  <si>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</si>
  <si>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</si>
  <si>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</si>
  <si>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</si>
  <si>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</si>
  <si>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</si>
  <si>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</si>
  <si>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</si>
  <si>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</si>
  <si>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</si>
  <si>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</si>
  <si>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</si>
  <si>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</si>
  <si>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</si>
  <si>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</si>
  <si>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</si>
  <si>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</si>
  <si>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</si>
  <si>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</si>
  <si>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</si>
  <si>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</si>
  <si>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</si>
  <si>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</si>
  <si>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</si>
  <si>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</si>
  <si>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</si>
  <si>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</si>
  <si>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</si>
  <si>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</si>
  <si>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</si>
  <si>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</si>
  <si>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</si>
  <si>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</si>
  <si>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</si>
  <si>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</si>
  <si>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</si>
  <si>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</si>
  <si>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</si>
  <si>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</si>
  <si>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</si>
  <si>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</si>
  <si>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</si>
  <si>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</si>
  <si>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</si>
  <si>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</si>
  <si>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</si>
  <si>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</si>
  <si>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</si>
  <si>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</si>
  <si>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</si>
  <si>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</si>
  <si>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</si>
  <si>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</si>
  <si>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</si>
  <si>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</si>
  <si>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</si>
  <si>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</si>
  <si>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</si>
  <si>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</si>
  <si>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</si>
  <si>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</si>
  <si>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</si>
  <si>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</si>
  <si>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</si>
  <si>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</si>
  <si>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</si>
  <si>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</si>
  <si>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</si>
  <si>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</si>
  <si>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</si>
  <si>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</si>
  <si>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</si>
  <si>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</si>
  <si>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</si>
  <si>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</si>
  <si>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</si>
  <si>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</si>
  <si>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</si>
  <si>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</si>
  <si>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</si>
  <si>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</si>
  <si>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</si>
  <si>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</si>
  <si>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</si>
  <si>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</si>
  <si>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</si>
  <si>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</si>
  <si>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</si>
  <si>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</si>
  <si>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</si>
  <si>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</si>
  <si>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</si>
  <si>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</si>
  <si>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</si>
  <si>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</si>
  <si>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</si>
  <si>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</si>
  <si>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</si>
  <si>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</si>
  <si>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</si>
  <si>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</si>
  <si>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</si>
  <si>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</si>
  <si>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</si>
  <si>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</si>
  <si>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</si>
  <si>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</si>
  <si>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</si>
  <si>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</si>
  <si>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</si>
  <si>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</si>
  <si>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</si>
  <si>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</si>
  <si>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</si>
  <si>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</si>
  <si>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</si>
  <si>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</si>
  <si>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</si>
  <si>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</si>
  <si>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</si>
  <si>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</si>
  <si>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</si>
  <si>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</si>
  <si>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</si>
  <si>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</si>
  <si>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</si>
  <si>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</si>
  <si>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</si>
  <si>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</si>
  <si>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</si>
  <si>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</si>
  <si>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</si>
  <si>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</si>
  <si>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</si>
  <si>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</si>
  <si>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</si>
  <si>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</si>
  <si>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</si>
  <si>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</si>
  <si>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</si>
  <si>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</si>
  <si>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</si>
  <si>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</si>
  <si>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</si>
  <si>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</si>
  <si>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</si>
  <si>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</si>
  <si>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</si>
  <si>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</si>
  <si>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</si>
  <si>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</si>
  <si>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</si>
  <si>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</si>
  <si>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</si>
  <si>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</si>
  <si>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</si>
  <si>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</si>
  <si>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</si>
  <si>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</si>
  <si>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</si>
  <si>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</si>
  <si>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</si>
  <si>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</si>
  <si>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</si>
  <si>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</si>
  <si>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</si>
  <si>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</si>
  <si>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</si>
  <si>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</si>
  <si>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</si>
  <si>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</si>
  <si>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</si>
  <si>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</si>
  <si>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</si>
  <si>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</si>
  <si>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</si>
  <si>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</si>
  <si>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</si>
  <si>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</si>
  <si>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</si>
  <si>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</si>
  <si>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</si>
  <si>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</si>
  <si>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</si>
  <si>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</si>
  <si>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</si>
  <si>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</si>
  <si>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</si>
  <si>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</si>
  <si>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</si>
  <si>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</si>
  <si>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</si>
  <si>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</si>
  <si>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</si>
  <si>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</si>
  <si>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</si>
  <si>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</si>
  <si>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</si>
  <si>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</si>
  <si>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</si>
  <si>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</si>
  <si>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</si>
  <si>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</si>
  <si>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</si>
  <si>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</si>
  <si>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</si>
  <si>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</si>
  <si>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</si>
  <si>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</si>
  <si>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</si>
  <si>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</si>
  <si>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</si>
  <si>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</si>
  <si>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</si>
  <si>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</si>
  <si>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</si>
  <si>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</si>
  <si>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</si>
  <si>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</si>
  <si>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</si>
  <si>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</si>
  <si>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</si>
  <si>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</si>
  <si>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</si>
  <si>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</si>
  <si>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</si>
  <si>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</si>
  <si>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</si>
  <si>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</si>
  <si>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</si>
  <si>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</si>
  <si>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</si>
  <si>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</si>
  <si>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</si>
  <si>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</si>
  <si>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</si>
  <si>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</si>
  <si>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</si>
  <si>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</si>
  <si>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</si>
  <si>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</si>
  <si>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</si>
  <si>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</si>
  <si>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</si>
  <si>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</si>
  <si>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</si>
  <si>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</si>
  <si>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</si>
  <si>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</si>
  <si>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</si>
  <si>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</si>
  <si>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</si>
  <si>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</si>
  <si>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</si>
  <si>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</si>
  <si>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</si>
  <si>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</si>
  <si>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</si>
  <si>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</si>
  <si>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</si>
  <si>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</si>
  <si>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</si>
  <si>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</si>
  <si>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</si>
  <si>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</si>
  <si>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</si>
  <si>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</si>
  <si>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</si>
  <si>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</si>
  <si>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</si>
  <si>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</si>
  <si>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</si>
  <si>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</si>
  <si>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</si>
  <si>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</si>
  <si>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</si>
  <si>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</si>
  <si>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</si>
  <si>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</si>
  <si>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</si>
  <si>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</si>
  <si>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</si>
  <si>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</si>
  <si>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</si>
  <si>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</si>
  <si>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</si>
  <si>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</si>
  <si>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</si>
  <si>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</si>
  <si>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</si>
  <si>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</si>
  <si>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</si>
  <si>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</si>
  <si>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</si>
  <si>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</si>
  <si>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</si>
  <si>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</si>
  <si>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</si>
  <si>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</si>
  <si>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</si>
  <si>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</si>
  <si>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</si>
  <si>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</si>
  <si>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</si>
  <si>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</si>
  <si>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</si>
  <si>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</si>
  <si>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</si>
  <si>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</si>
  <si>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</si>
  <si>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</si>
  <si>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</si>
  <si>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</si>
  <si>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</si>
  <si>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</si>
  <si>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</si>
  <si>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</si>
  <si>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</si>
  <si>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</si>
  <si>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</si>
  <si>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</si>
  <si>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</si>
  <si>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</si>
  <si>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</si>
  <si>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</si>
  <si>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</si>
  <si>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</si>
  <si>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</si>
  <si>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</si>
  <si>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</si>
  <si>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</si>
  <si>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</si>
  <si>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</si>
  <si>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</si>
  <si>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</si>
  <si>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</si>
  <si>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</si>
  <si>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</si>
  <si>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</si>
  <si>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</si>
  <si>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</si>
  <si>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</si>
  <si>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</si>
  <si>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</si>
  <si>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</si>
  <si>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</si>
  <si>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</si>
  <si>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</si>
  <si>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</si>
  <si>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</si>
  <si>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</si>
  <si>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</si>
  <si>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</si>
  <si>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</si>
  <si>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</si>
  <si>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</si>
  <si>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</si>
  <si>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</si>
  <si>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</si>
  <si>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</si>
  <si>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</si>
  <si>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</si>
  <si>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</si>
  <si>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</si>
  <si>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</si>
  <si>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</si>
  <si>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</si>
  <si>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</si>
  <si>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</si>
  <si>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</si>
  <si>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</si>
  <si>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</si>
  <si>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</si>
  <si>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</si>
  <si>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</si>
  <si>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</si>
  <si>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</si>
  <si>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</si>
  <si>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</si>
  <si>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</si>
  <si>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</si>
  <si>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</si>
  <si>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</si>
  <si>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</si>
  <si>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</si>
  <si>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</si>
  <si>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</si>
  <si>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</si>
  <si>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</si>
  <si>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</si>
  <si>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</si>
  <si>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</si>
  <si>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</si>
  <si>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</si>
  <si>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</si>
  <si>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</si>
  <si>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</si>
  <si>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</si>
  <si>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</si>
  <si>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</si>
  <si>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</si>
  <si>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</si>
  <si>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</si>
  <si>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</si>
  <si>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</si>
  <si>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</si>
  <si>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</si>
  <si>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</si>
  <si>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</si>
  <si>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</si>
  <si>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</si>
  <si>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</si>
  <si>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</si>
  <si>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</si>
  <si>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</si>
  <si>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</si>
  <si>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</si>
  <si>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</si>
  <si>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</si>
  <si>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</si>
  <si>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</si>
  <si>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</si>
  <si>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</si>
  <si>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</si>
  <si>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</si>
  <si>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</si>
  <si>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</si>
  <si>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</si>
  <si>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</si>
  <si>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</si>
  <si>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</si>
  <si>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</si>
  <si>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</si>
  <si>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</si>
  <si>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</si>
  <si>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</si>
  <si>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</si>
  <si>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</si>
  <si>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</si>
  <si>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</si>
  <si>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</si>
  <si>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</si>
  <si>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</si>
  <si>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</si>
  <si>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</si>
  <si>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</si>
  <si>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</si>
  <si>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</si>
  <si>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</si>
  <si>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</si>
  <si>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</si>
  <si>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</si>
  <si>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</si>
  <si>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</si>
  <si>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</si>
  <si>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</si>
  <si>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</si>
  <si>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</si>
  <si>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</si>
  <si>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</si>
  <si>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</si>
  <si>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</si>
  <si>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</si>
  <si>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</si>
  <si>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</si>
  <si>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</si>
  <si>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</si>
  <si>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</si>
  <si>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</si>
  <si>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</si>
  <si>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</si>
  <si>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</si>
  <si>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</si>
  <si>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</si>
  <si>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</si>
  <si>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</si>
  <si>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</si>
  <si>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</si>
  <si>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</si>
  <si>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</si>
  <si>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</si>
  <si>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</si>
  <si>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</si>
  <si>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</si>
  <si>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</si>
  <si>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</si>
  <si>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</si>
  <si>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</si>
  <si>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</si>
  <si>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</si>
  <si>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</si>
  <si>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</si>
  <si>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</si>
  <si>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</si>
  <si>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</si>
  <si>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</si>
  <si>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</si>
  <si>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</si>
  <si>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</si>
  <si>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</si>
  <si>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</si>
  <si>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</si>
  <si>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</si>
  <si>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</si>
  <si>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</si>
  <si>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</si>
  <si>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</si>
  <si>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</si>
  <si>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</si>
  <si>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</si>
  <si>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</si>
  <si>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</si>
  <si>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</si>
  <si>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</si>
  <si>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</si>
  <si>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</si>
  <si>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</si>
  <si>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</si>
  <si>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</si>
  <si>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</si>
  <si>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</si>
  <si>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</si>
  <si>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</si>
  <si>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</si>
  <si>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</si>
  <si>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</si>
  <si>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</si>
  <si>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</si>
  <si>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</si>
  <si>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</si>
  <si>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</si>
  <si>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</si>
  <si>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</si>
  <si>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</si>
  <si>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</si>
  <si>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</si>
  <si>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</si>
  <si>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</si>
  <si>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</si>
  <si>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</si>
  <si>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</si>
  <si>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</si>
  <si>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</si>
  <si>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</si>
  <si>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</si>
  <si>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</si>
  <si>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</si>
  <si>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</si>
  <si>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</si>
  <si>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</si>
  <si>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</si>
  <si>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</si>
  <si>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</si>
  <si>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</si>
  <si>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</si>
  <si>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</si>
  <si>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</si>
  <si>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</si>
  <si>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</si>
  <si>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</si>
  <si>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</si>
  <si>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</si>
  <si>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</si>
  <si>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</si>
  <si>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</si>
  <si>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</si>
  <si>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</si>
  <si>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</si>
  <si>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</si>
  <si>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</si>
  <si>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</si>
  <si>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</si>
  <si>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</si>
  <si>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</si>
  <si>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</si>
  <si>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</si>
  <si>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</si>
  <si>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</si>
  <si>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</si>
  <si>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</si>
  <si>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</si>
  <si>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</si>
  <si>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</si>
  <si>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</si>
  <si>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</si>
  <si>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</si>
  <si>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</si>
  <si>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</si>
  <si>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</si>
  <si>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</si>
  <si>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</si>
  <si>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</si>
  <si>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</si>
  <si>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</si>
  <si>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</si>
  <si>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</si>
  <si>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</si>
  <si>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</si>
  <si>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</si>
  <si>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</si>
  <si>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</si>
  <si>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</si>
  <si>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</si>
  <si>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</si>
  <si>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</si>
  <si>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</si>
  <si>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</si>
  <si>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</si>
  <si>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</si>
  <si>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</si>
  <si>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</si>
  <si>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</si>
  <si>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</si>
  <si>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</si>
  <si>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</si>
  <si>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</si>
  <si>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</si>
  <si>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</si>
  <si>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</si>
  <si>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</si>
  <si>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</si>
  <si>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</si>
  <si>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</si>
  <si>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</si>
  <si>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</si>
  <si>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</si>
  <si>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</si>
  <si>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</si>
  <si>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</si>
  <si>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</si>
  <si>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</si>
  <si>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</si>
  <si>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</si>
  <si>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</si>
  <si>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</si>
  <si>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</si>
  <si>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</si>
  <si>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</si>
  <si>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</si>
  <si>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</si>
  <si>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</si>
  <si>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</si>
  <si>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</si>
  <si>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</si>
  <si>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</si>
  <si>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</si>
  <si>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</si>
  <si>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</si>
  <si>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</si>
  <si>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</si>
  <si>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</si>
  <si>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</si>
  <si>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</si>
  <si>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</si>
  <si>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</si>
  <si>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</si>
  <si>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</si>
  <si>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</si>
  <si>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</si>
  <si>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</si>
  <si>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</si>
  <si>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</si>
  <si>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</si>
  <si>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</si>
  <si>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</si>
  <si>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</si>
  <si>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</si>
  <si>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</si>
  <si>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</si>
  <si>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</si>
  <si>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</si>
  <si>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</si>
  <si>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</si>
  <si>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</si>
  <si>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</si>
  <si>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</si>
  <si>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</si>
  <si>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</si>
  <si>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</si>
  <si>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</si>
  <si>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</si>
  <si>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</si>
  <si>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</si>
  <si>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</si>
  <si>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</si>
  <si>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</si>
  <si>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</si>
  <si>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</si>
  <si>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</si>
  <si>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</si>
  <si>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</si>
  <si>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</si>
  <si>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</si>
  <si>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</si>
  <si>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</si>
  <si>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</si>
  <si>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</si>
  <si>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</si>
  <si>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</si>
  <si>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</si>
  <si>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</si>
  <si>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</si>
  <si>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</si>
  <si>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</si>
  <si>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</si>
  <si>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</si>
  <si>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</si>
  <si>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</si>
  <si>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</si>
  <si>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</si>
  <si>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</si>
  <si>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</si>
  <si>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</si>
  <si>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</si>
  <si>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</si>
  <si>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</si>
  <si>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</si>
  <si>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</si>
  <si>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</si>
  <si>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</si>
  <si>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</si>
  <si>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</si>
  <si>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</si>
  <si>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</si>
  <si>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</si>
  <si>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</si>
  <si>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</si>
  <si>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</si>
  <si>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</si>
  <si>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</si>
  <si>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</si>
  <si>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</si>
  <si>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</si>
  <si>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</si>
  <si>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</si>
  <si>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</si>
  <si>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</si>
  <si>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</si>
  <si>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</si>
  <si>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</si>
  <si>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</si>
  <si>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</si>
  <si>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</si>
  <si>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</si>
  <si>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</si>
  <si>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</si>
  <si>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</si>
  <si>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</si>
  <si>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</si>
  <si>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</si>
  <si>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</si>
  <si>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</si>
  <si>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</si>
  <si>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</si>
  <si>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</si>
  <si>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</si>
  <si>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</si>
  <si>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</si>
  <si>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</si>
  <si>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</si>
  <si>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</si>
  <si>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</si>
  <si>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</si>
  <si>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</si>
  <si>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</si>
  <si>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</si>
  <si>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</si>
  <si>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</si>
  <si>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</si>
  <si>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</si>
  <si>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</si>
  <si>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</si>
  <si>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</si>
  <si>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</si>
  <si>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</si>
  <si>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</si>
  <si>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</si>
  <si>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</si>
  <si>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</si>
  <si>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</si>
  <si>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</si>
  <si>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</si>
  <si>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</si>
  <si>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</si>
  <si>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</si>
  <si>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</si>
  <si>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</si>
  <si>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</si>
  <si>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</si>
  <si>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</si>
  <si>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</si>
  <si>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</si>
  <si>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</si>
  <si>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</si>
  <si>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</si>
  <si>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</si>
  <si>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</si>
  <si>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</si>
  <si>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</si>
  <si>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</si>
  <si>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</si>
  <si>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</si>
  <si>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</si>
  <si>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</si>
  <si>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</si>
  <si>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</si>
  <si>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</si>
  <si>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</si>
  <si>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</si>
  <si>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</si>
  <si>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</si>
  <si>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</si>
  <si>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</si>
  <si>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</si>
  <si>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</si>
  <si>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</si>
  <si>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</si>
  <si>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</si>
  <si>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</si>
  <si>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</si>
  <si>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</si>
  <si>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</si>
  <si>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</si>
  <si>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</si>
  <si>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</si>
  <si>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</si>
  <si>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</si>
  <si>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</si>
  <si>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</si>
  <si>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</si>
  <si>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</si>
  <si>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</si>
  <si>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</si>
  <si>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</si>
  <si>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</si>
  <si>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</si>
  <si>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</si>
  <si>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</si>
  <si>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</si>
  <si>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</si>
  <si>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</si>
  <si>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</si>
  <si>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</si>
  <si>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</si>
  <si>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</si>
  <si>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</si>
  <si>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</si>
  <si>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</si>
  <si>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</si>
  <si>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</si>
  <si>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</si>
  <si>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</si>
  <si>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</si>
  <si>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</si>
  <si>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</si>
  <si>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</si>
  <si>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</si>
  <si>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</si>
  <si>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</si>
  <si>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</si>
  <si>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</si>
  <si>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</si>
  <si>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</si>
  <si>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</si>
  <si>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</si>
  <si>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</si>
  <si>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</si>
  <si>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</si>
  <si>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</si>
  <si>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</si>
  <si>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</si>
  <si>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</si>
  <si>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</si>
  <si>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</si>
  <si>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</si>
  <si>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</si>
  <si>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</si>
  <si>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</si>
  <si>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</si>
  <si>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</si>
  <si>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</si>
  <si>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</si>
  <si>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</si>
  <si>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</si>
  <si>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</si>
  <si>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</si>
  <si>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</si>
  <si>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</si>
  <si>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</si>
  <si>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</si>
  <si>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</si>
  <si>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</si>
  <si>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</si>
  <si>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</si>
  <si>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</si>
  <si>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</si>
  <si>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</si>
  <si>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</si>
  <si>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</si>
  <si>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</si>
  <si>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</si>
  <si>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</si>
  <si>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</si>
  <si>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</si>
  <si>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</si>
  <si>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</si>
  <si>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</si>
  <si>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</si>
  <si>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</si>
  <si>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</si>
  <si>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</si>
  <si>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</si>
  <si>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</si>
  <si>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</si>
  <si>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</si>
  <si>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</si>
  <si>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</si>
  <si>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</si>
  <si>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</si>
  <si>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</si>
  <si>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</si>
  <si>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</si>
  <si>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</si>
  <si>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</si>
  <si>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</si>
  <si>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</si>
  <si>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</si>
  <si>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</si>
  <si>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</si>
  <si>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</si>
  <si>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</si>
  <si>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</si>
  <si>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</si>
  <si>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</si>
  <si>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</si>
  <si>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</si>
  <si>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</si>
  <si>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</si>
  <si>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</si>
  <si>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</si>
  <si>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</si>
  <si>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</si>
  <si>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</si>
  <si>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</si>
  <si>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</si>
  <si>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</si>
  <si>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</si>
  <si>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</si>
  <si>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</si>
  <si>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</si>
  <si>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</si>
  <si>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</si>
  <si>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</si>
  <si>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</si>
  <si>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</si>
  <si>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</si>
  <si>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</si>
  <si>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</si>
  <si>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</si>
  <si>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</si>
  <si>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</si>
  <si>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</si>
  <si>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</si>
  <si>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</si>
  <si>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</si>
  <si>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</si>
  <si>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</si>
  <si>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</si>
  <si>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</si>
  <si>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</si>
  <si>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</si>
  <si>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</si>
  <si>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</si>
  <si>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</si>
  <si>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</si>
  <si>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</si>
  <si>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</si>
  <si>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</si>
  <si>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</si>
  <si>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</si>
  <si>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</si>
  <si>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</si>
  <si>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</si>
  <si>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</si>
  <si>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</si>
  <si>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</si>
  <si>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</si>
  <si>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</si>
  <si>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</si>
  <si>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</si>
  <si>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</si>
  <si>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</si>
  <si>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</si>
  <si>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</si>
  <si>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</si>
  <si>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</si>
  <si>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</si>
  <si>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</si>
  <si>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</si>
  <si>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</si>
  <si>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</si>
  <si>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</si>
  <si>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</si>
  <si>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</si>
  <si>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</si>
  <si>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</si>
  <si>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</si>
  <si>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</si>
  <si>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</si>
  <si>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</si>
  <si>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</si>
  <si>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</si>
  <si>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</si>
  <si>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</si>
  <si>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</si>
  <si>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</si>
  <si>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</si>
  <si>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</si>
  <si>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</si>
  <si>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</si>
  <si>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</si>
  <si>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</si>
  <si>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</si>
  <si>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</si>
  <si>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</si>
  <si>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</si>
  <si>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</si>
  <si>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</si>
  <si>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</si>
  <si>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</si>
  <si>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</si>
  <si>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</si>
  <si>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</si>
  <si>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</si>
  <si>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</si>
  <si>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</si>
  <si>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</si>
  <si>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</si>
  <si>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</si>
  <si>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</si>
  <si>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</si>
  <si>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</si>
  <si>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</si>
  <si>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</si>
  <si>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</si>
  <si>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</si>
  <si>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</si>
  <si>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</si>
  <si>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</si>
  <si>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</si>
  <si>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</si>
  <si>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</si>
  <si>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</si>
  <si>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</si>
  <si>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</si>
  <si>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</si>
  <si>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</si>
  <si>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</si>
  <si>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</si>
  <si>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</si>
  <si>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</si>
  <si>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</si>
  <si>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</si>
  <si>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</si>
  <si>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</si>
  <si>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</si>
  <si>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</si>
  <si>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</si>
  <si>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</si>
  <si>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</si>
  <si>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</si>
  <si>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</si>
  <si>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</si>
  <si>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</si>
  <si>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</si>
  <si>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</si>
  <si>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</si>
  <si>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</si>
  <si>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</si>
  <si>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</si>
  <si>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</si>
  <si>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</si>
  <si>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</si>
  <si>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</si>
  <si>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</si>
  <si>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</si>
  <si>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</si>
  <si>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</si>
  <si>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</si>
  <si>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</si>
  <si>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</si>
  <si>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</si>
  <si>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</si>
  <si>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</si>
  <si>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</si>
  <si>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</si>
  <si>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</si>
  <si>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</si>
  <si>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</si>
  <si>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</si>
  <si>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</si>
  <si>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</si>
  <si>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</si>
  <si>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</si>
  <si>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</si>
  <si>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</si>
  <si>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</si>
  <si>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</si>
  <si>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</si>
  <si>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</si>
  <si>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</si>
  <si>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</si>
  <si>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</si>
  <si>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</si>
  <si>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</si>
  <si>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</si>
  <si>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</si>
  <si>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</si>
  <si>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</si>
  <si>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</si>
  <si>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</si>
  <si>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</si>
  <si>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</si>
  <si>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</si>
  <si>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</si>
  <si>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</si>
  <si>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</si>
  <si>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</si>
  <si>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</si>
  <si>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</si>
  <si>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</si>
  <si>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</si>
  <si>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</si>
  <si>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</si>
  <si>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</si>
  <si>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</si>
  <si>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</si>
  <si>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</si>
  <si>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</si>
  <si>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</si>
  <si>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</si>
  <si>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</si>
  <si>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</si>
  <si>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</si>
  <si>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</si>
  <si>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</si>
  <si>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</si>
  <si>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</si>
  <si>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</si>
  <si>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</si>
  <si>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</si>
  <si>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</si>
  <si>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</si>
  <si>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</si>
  <si>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</si>
  <si>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</si>
  <si>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</si>
  <si>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</si>
  <si>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</si>
  <si>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</si>
  <si>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</si>
  <si>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</si>
  <si>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</si>
  <si>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</si>
  <si>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</si>
  <si>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</si>
  <si>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</si>
  <si>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</si>
  <si>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</si>
  <si>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</si>
  <si>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</si>
  <si>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</si>
  <si>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</si>
  <si>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</si>
  <si>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</si>
  <si>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</si>
  <si>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</si>
  <si>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</si>
  <si>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</si>
  <si>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</si>
  <si>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</si>
  <si>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</si>
  <si>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</si>
  <si>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</si>
  <si>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</si>
  <si>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</si>
  <si>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</si>
  <si>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</si>
  <si>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</si>
  <si>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</si>
  <si>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</si>
  <si>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</si>
  <si>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</si>
  <si>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</si>
  <si>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</si>
  <si>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</si>
  <si>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</si>
  <si>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</si>
  <si>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</si>
  <si>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</si>
  <si>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</si>
  <si>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</si>
  <si>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</si>
  <si>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</si>
  <si>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</si>
  <si>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</si>
  <si>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</si>
  <si>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</si>
  <si>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</si>
  <si>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</si>
  <si>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</si>
  <si>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</si>
  <si>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</si>
  <si>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</si>
  <si>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</si>
  <si>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</si>
  <si>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</si>
  <si>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</si>
  <si>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</si>
  <si>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</si>
  <si>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</si>
  <si>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</si>
  <si>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</si>
  <si>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</si>
  <si>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</si>
  <si>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</si>
  <si>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</si>
  <si>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</si>
  <si>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</si>
  <si>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</si>
  <si>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</si>
  <si>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</si>
  <si>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</si>
  <si>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</si>
  <si>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</si>
  <si>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</si>
  <si>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</si>
  <si>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</si>
  <si>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</si>
  <si>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</si>
  <si>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</si>
  <si>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</si>
  <si>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</si>
  <si>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</si>
  <si>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</si>
  <si>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</si>
  <si>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</si>
  <si>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</si>
  <si>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</si>
  <si>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</si>
  <si>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</si>
  <si>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</si>
  <si>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</si>
  <si>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</si>
  <si>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</si>
  <si>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</si>
  <si>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</si>
  <si>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</si>
  <si>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</si>
  <si>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</si>
  <si>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</si>
  <si>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</si>
  <si>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</si>
  <si>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</si>
  <si>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</si>
  <si>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</si>
  <si>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</si>
  <si>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</si>
  <si>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</si>
  <si>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</si>
  <si>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</si>
  <si>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</si>
  <si>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</si>
  <si>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</si>
  <si>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</si>
  <si>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</si>
  <si>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</si>
  <si>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</si>
  <si>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</si>
  <si>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</si>
  <si>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</si>
  <si>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</si>
  <si>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</si>
  <si>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</si>
  <si>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</si>
  <si>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</si>
  <si>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</si>
  <si>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</si>
  <si>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</si>
  <si>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</si>
  <si>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</si>
  <si>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</si>
  <si>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</si>
  <si>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</si>
  <si>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</si>
  <si>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</si>
  <si>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</si>
  <si>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</si>
  <si>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</si>
  <si>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</si>
  <si>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</si>
  <si>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</si>
  <si>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</si>
  <si>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</si>
  <si>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</si>
  <si>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</si>
  <si>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</si>
  <si>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</si>
  <si>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</si>
  <si>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</si>
  <si>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</si>
  <si>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</si>
  <si>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</si>
  <si>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</si>
  <si>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</si>
  <si>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</si>
  <si>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</si>
  <si>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</si>
  <si>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</si>
  <si>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</si>
  <si>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</si>
  <si>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</si>
  <si>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</si>
  <si>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</si>
  <si>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</si>
  <si>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</si>
  <si>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</si>
  <si>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</si>
  <si>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</si>
  <si>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</si>
  <si>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</si>
  <si>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</si>
  <si>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</si>
  <si>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</si>
  <si>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</si>
  <si>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</si>
  <si>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</si>
  <si>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</si>
  <si>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</si>
  <si>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</si>
  <si>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</si>
  <si>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</si>
  <si>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</si>
  <si>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</si>
  <si>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</si>
  <si>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</si>
  <si>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</si>
  <si>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</si>
  <si>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</si>
  <si>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</si>
  <si>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</si>
  <si>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</si>
  <si>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</si>
  <si>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</si>
  <si>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</si>
  <si>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</si>
  <si>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</si>
  <si>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</si>
  <si>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</si>
  <si>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</si>
  <si>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</si>
  <si>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</si>
  <si>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</si>
  <si>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</si>
  <si>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</si>
  <si>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</si>
  <si>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</si>
  <si>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</si>
  <si>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</si>
  <si>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</si>
  <si>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</si>
  <si>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</si>
  <si>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</si>
  <si>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</si>
  <si>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</si>
  <si>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</si>
  <si>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</si>
  <si>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</si>
  <si>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</si>
  <si>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</si>
  <si>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</si>
  <si>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</si>
  <si>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</si>
  <si>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</si>
  <si>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</si>
  <si>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</si>
  <si>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</si>
  <si>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</si>
  <si>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</si>
  <si>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</si>
  <si>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</si>
  <si>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</si>
  <si>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</si>
  <si>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</si>
  <si>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</si>
  <si>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</si>
  <si>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</si>
  <si>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</si>
  <si>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</si>
  <si>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</si>
  <si>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</si>
  <si>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</si>
  <si>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</si>
  <si>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</si>
  <si>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</si>
  <si>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</si>
  <si>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</si>
  <si>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</si>
  <si>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</si>
  <si>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</si>
  <si>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</si>
  <si>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</si>
  <si>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</si>
  <si>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</si>
  <si>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</si>
  <si>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</si>
  <si>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</si>
  <si>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</si>
  <si>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</si>
  <si>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</si>
  <si>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</si>
  <si>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</si>
  <si>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</si>
  <si>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</si>
  <si>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</si>
  <si>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</si>
  <si>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</si>
  <si>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</si>
  <si>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</si>
  <si>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</si>
  <si>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</si>
  <si>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</si>
  <si>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</si>
  <si>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</si>
  <si>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</si>
  <si>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</si>
  <si>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</si>
  <si>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</si>
  <si>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</si>
  <si>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</si>
  <si>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</si>
  <si>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</si>
  <si>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</si>
  <si>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</si>
  <si>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</si>
  <si>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</si>
  <si>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</si>
  <si>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</si>
  <si>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</si>
  <si>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</si>
  <si>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</si>
  <si>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</si>
  <si>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</si>
  <si>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</si>
  <si>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</si>
  <si>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</si>
  <si>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</si>
  <si>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</si>
  <si>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</si>
  <si>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</si>
  <si>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</si>
  <si>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</si>
  <si>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</si>
  <si>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</si>
  <si>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</si>
  <si>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</si>
  <si>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</si>
  <si>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</si>
  <si>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</si>
  <si>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</si>
  <si>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</si>
  <si>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</si>
  <si>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</si>
  <si>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</si>
  <si>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</si>
  <si>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</si>
  <si>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</si>
  <si>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</si>
  <si>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</si>
  <si>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</si>
  <si>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</si>
  <si>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</si>
  <si>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</si>
  <si>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</si>
  <si>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</si>
  <si>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</si>
  <si>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</si>
  <si>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</si>
  <si>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</si>
  <si>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</si>
  <si>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</si>
  <si>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</si>
  <si>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</si>
  <si>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</si>
  <si>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</si>
  <si>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</si>
  <si>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</si>
  <si>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</si>
  <si>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</si>
  <si>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</si>
  <si>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</si>
  <si>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</si>
  <si>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</si>
  <si>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</si>
  <si>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</si>
  <si>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</si>
  <si>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</si>
  <si>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</si>
  <si>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</si>
  <si>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</si>
  <si>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</si>
  <si>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</si>
  <si>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</si>
  <si>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</si>
  <si>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</si>
  <si>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</si>
  <si>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</si>
  <si>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</si>
  <si>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</si>
  <si>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</si>
  <si>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</si>
  <si>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</si>
  <si>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</si>
  <si>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</si>
  <si>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</si>
  <si>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</si>
  <si>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</si>
  <si>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</si>
  <si>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</si>
  <si>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</si>
  <si>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</si>
  <si>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</si>
  <si>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</si>
  <si>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</si>
  <si>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</si>
  <si>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</si>
  <si>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</si>
  <si>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</si>
  <si>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</si>
  <si>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</si>
  <si>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</si>
  <si>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</si>
  <si>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</si>
  <si>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</si>
  <si>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</si>
  <si>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</si>
  <si>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</si>
  <si>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</si>
  <si>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</si>
  <si>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</si>
  <si>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</si>
  <si>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</si>
  <si>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</si>
  <si>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</si>
  <si>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</si>
  <si>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</si>
  <si>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</si>
  <si>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</si>
  <si>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</si>
  <si>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</si>
  <si>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</si>
  <si>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</si>
  <si>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</si>
  <si>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</si>
  <si>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</si>
  <si>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</si>
  <si>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</si>
  <si>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</si>
  <si>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</si>
  <si>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</si>
  <si>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</si>
  <si>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</si>
  <si>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</si>
  <si>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</si>
  <si>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</si>
  <si>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</si>
  <si>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</si>
  <si>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</si>
  <si>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</si>
  <si>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</si>
  <si>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</si>
  <si>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</si>
  <si>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</si>
  <si>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</si>
  <si>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</si>
  <si>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</si>
  <si>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</si>
  <si>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</si>
  <si>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</si>
  <si>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</si>
  <si>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</si>
  <si>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</si>
  <si>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</si>
  <si>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</si>
  <si>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</si>
  <si>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</si>
  <si>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</si>
  <si>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</si>
  <si>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</si>
  <si>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</si>
  <si>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</si>
  <si>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</si>
  <si>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</si>
  <si>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</si>
  <si>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</si>
  <si>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</si>
  <si>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</si>
  <si>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</si>
  <si>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</si>
  <si>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</si>
  <si>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</si>
  <si>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</si>
  <si>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</si>
  <si>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</si>
  <si>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</si>
  <si>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</si>
  <si>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</si>
  <si>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</si>
  <si>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</si>
  <si>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</si>
  <si>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</si>
  <si>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</si>
  <si>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</si>
  <si>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</si>
  <si>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</si>
  <si>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</si>
  <si>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</si>
  <si>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</si>
  <si>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</si>
  <si>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</si>
  <si>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</si>
  <si>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</si>
  <si>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</si>
  <si>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</si>
  <si>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</si>
  <si>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</si>
  <si>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</si>
  <si>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</si>
  <si>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</si>
  <si>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</si>
  <si>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</si>
  <si>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</si>
  <si>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</si>
  <si>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</si>
  <si>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</si>
  <si>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</si>
  <si>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</si>
  <si>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</si>
  <si>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</si>
  <si>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</si>
  <si>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</si>
  <si>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</si>
  <si>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</si>
  <si>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</si>
  <si>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</si>
  <si>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</si>
  <si>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</si>
  <si>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</si>
  <si>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</si>
  <si>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</si>
  <si>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</si>
  <si>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</si>
  <si>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</si>
  <si>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</si>
  <si>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</si>
  <si>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</si>
  <si>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</si>
  <si>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</si>
  <si>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</si>
  <si>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</si>
  <si>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</si>
  <si>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</si>
  <si>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</si>
  <si>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</si>
  <si>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</si>
  <si>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</si>
  <si>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</si>
  <si>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</si>
  <si>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</si>
  <si>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</si>
  <si>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</si>
  <si>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</si>
  <si>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</si>
  <si>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</si>
  <si>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</si>
  <si>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</si>
  <si>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</si>
  <si>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</si>
  <si>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</si>
  <si>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</si>
  <si>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</si>
  <si>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</si>
  <si>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</si>
  <si>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</si>
  <si>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</si>
  <si>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</si>
  <si>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</si>
  <si>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</si>
  <si>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</si>
  <si>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</si>
  <si>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</si>
  <si>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</si>
  <si>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</si>
  <si>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</si>
  <si>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</si>
  <si>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</si>
  <si>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</si>
  <si>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</si>
  <si>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</si>
  <si>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</si>
  <si>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</si>
  <si>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</si>
  <si>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</si>
  <si>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</si>
  <si>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</si>
  <si>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</si>
  <si>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</si>
  <si>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</si>
  <si>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</si>
  <si>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</si>
  <si>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</si>
  <si>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</si>
  <si>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</si>
  <si>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</si>
  <si>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</si>
  <si>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</si>
  <si>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</si>
  <si>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</si>
  <si>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</si>
  <si>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</si>
  <si>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</si>
  <si>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</si>
  <si>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</si>
  <si>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</si>
  <si>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</si>
  <si>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</si>
  <si>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</si>
  <si>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</si>
  <si>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</si>
  <si>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</si>
  <si>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</si>
  <si>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</si>
  <si>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</si>
  <si>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</si>
  <si>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</si>
  <si>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</si>
  <si>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</si>
  <si>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</si>
  <si>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</si>
  <si>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</si>
  <si>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</si>
  <si>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</si>
  <si>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</si>
  <si>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</si>
  <si>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</si>
  <si>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</si>
  <si>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</si>
  <si>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</si>
  <si>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</si>
  <si>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</si>
  <si>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</si>
  <si>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</si>
  <si>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</si>
  <si>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</si>
  <si>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</si>
  <si>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</si>
  <si>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</si>
  <si>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</si>
  <si>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</si>
  <si>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</si>
  <si>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</si>
  <si>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</si>
  <si>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</si>
  <si>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</si>
  <si>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</si>
  <si>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</si>
  <si>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</si>
  <si>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</si>
  <si>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</si>
  <si>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</si>
  <si>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</si>
  <si>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</si>
  <si>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</si>
  <si>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</si>
  <si>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</si>
  <si>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</si>
  <si>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</si>
  <si>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</si>
  <si>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</si>
  <si>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</si>
  <si>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</si>
  <si>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</si>
  <si>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</si>
  <si>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</si>
  <si>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</si>
  <si>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</si>
  <si>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</si>
  <si>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</si>
  <si>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</si>
  <si>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</si>
  <si>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</si>
  <si>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</si>
  <si>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</si>
  <si>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</si>
  <si>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</si>
  <si>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</si>
  <si>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</si>
  <si>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</si>
  <si>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</si>
  <si>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</si>
  <si>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</si>
  <si>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</si>
  <si>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</si>
  <si>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</si>
  <si>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</si>
  <si>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</si>
  <si>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</si>
  <si>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</si>
  <si>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</si>
  <si>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</si>
  <si>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</si>
  <si>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</si>
  <si>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</si>
  <si>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</si>
  <si>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</si>
  <si>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</si>
  <si>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</si>
  <si>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</si>
  <si>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</si>
  <si>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</si>
  <si>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</si>
  <si>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</si>
  <si>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</si>
  <si>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</si>
  <si>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</si>
  <si>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</si>
  <si>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</si>
  <si>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</si>
  <si>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</si>
  <si>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</si>
  <si>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</si>
  <si>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</si>
  <si>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</si>
  <si>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</si>
  <si>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</si>
  <si>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</si>
  <si>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</si>
  <si>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</si>
  <si>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</si>
  <si>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</si>
  <si>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</si>
  <si>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</si>
  <si>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</si>
  <si>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</si>
  <si>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</si>
  <si>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</si>
  <si>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</si>
  <si>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</si>
  <si>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</si>
  <si>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</si>
  <si>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</si>
  <si>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</si>
  <si>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</si>
  <si>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</si>
  <si>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</si>
  <si>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</si>
  <si>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</si>
  <si>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</si>
  <si>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</si>
  <si>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</si>
  <si>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</si>
  <si>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</si>
  <si>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</si>
  <si>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</si>
  <si>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</si>
  <si>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</si>
  <si>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</si>
  <si>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</si>
  <si>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</si>
  <si>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</si>
  <si>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</si>
  <si>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</si>
  <si>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</si>
  <si>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</si>
  <si>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</si>
  <si>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</si>
  <si>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</si>
  <si>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</si>
  <si>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</si>
  <si>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</si>
  <si>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</si>
  <si>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</si>
  <si>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</si>
  <si>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</si>
  <si>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</si>
  <si>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</si>
  <si>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</si>
  <si>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</si>
  <si>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</si>
  <si>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</si>
  <si>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</si>
  <si>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</si>
  <si>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</si>
  <si>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</si>
  <si>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</si>
  <si>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</si>
  <si>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</si>
  <si>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</si>
  <si>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</si>
  <si>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</si>
  <si>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</si>
  <si>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</si>
  <si>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</si>
  <si>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</si>
  <si>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</si>
  <si>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</si>
  <si>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</si>
  <si>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</si>
  <si>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</si>
  <si>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</si>
  <si>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</si>
  <si>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</si>
  <si>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</si>
  <si>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</si>
  <si>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</si>
  <si>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</si>
  <si>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</si>
  <si>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</si>
  <si>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</si>
  <si>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</si>
  <si>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</si>
  <si>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</si>
  <si>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</si>
  <si>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</si>
  <si>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</si>
  <si>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</si>
  <si>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</si>
  <si>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</si>
  <si>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</si>
  <si>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</si>
  <si>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</si>
  <si>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</si>
  <si>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</si>
  <si>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</si>
  <si>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</si>
  <si>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</si>
  <si>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</si>
  <si>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</si>
  <si>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</si>
  <si>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</si>
  <si>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</si>
  <si>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</si>
  <si>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</si>
  <si>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</si>
  <si>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</si>
  <si>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</si>
  <si>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</si>
  <si>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</si>
  <si>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</si>
  <si>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</si>
  <si>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</si>
  <si>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</si>
  <si>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</si>
  <si>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</si>
  <si>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</si>
  <si>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</si>
  <si>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</si>
  <si>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</si>
  <si>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</si>
  <si>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</si>
  <si>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</si>
  <si>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</si>
  <si>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</si>
  <si>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</si>
  <si>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</si>
  <si>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</si>
  <si>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</si>
  <si>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</si>
  <si>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</si>
  <si>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</si>
  <si>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</si>
  <si>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</si>
  <si>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</si>
  <si>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</si>
  <si>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</si>
  <si>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</si>
  <si>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</si>
  <si>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</si>
  <si>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</si>
  <si>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</si>
  <si>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</si>
  <si>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</si>
  <si>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</si>
  <si>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</si>
  <si>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</si>
  <si>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</si>
  <si>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</si>
  <si>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</si>
  <si>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</si>
  <si>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</si>
  <si>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</si>
  <si>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</si>
  <si>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</si>
  <si>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</si>
  <si>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</si>
  <si>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</si>
  <si>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</si>
  <si>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</si>
  <si>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</si>
  <si>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</si>
  <si>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</si>
  <si>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</si>
  <si>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</si>
  <si>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</si>
  <si>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</si>
  <si>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</si>
  <si>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</si>
  <si>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</si>
  <si>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</si>
  <si>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</si>
  <si>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</si>
  <si>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</si>
  <si>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</si>
  <si>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</si>
  <si>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</si>
  <si>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</si>
  <si>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</si>
  <si>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</si>
  <si>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</si>
  <si>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</si>
  <si>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</si>
  <si>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</si>
  <si>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</si>
  <si>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</si>
  <si>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</si>
  <si>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</si>
  <si>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</si>
  <si>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</si>
  <si>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</si>
  <si>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</si>
  <si>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</si>
  <si>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</si>
  <si>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</si>
  <si>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</si>
  <si>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</si>
  <si>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</si>
  <si>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</si>
  <si>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</si>
  <si>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</si>
  <si>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</si>
  <si>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</si>
  <si>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</si>
  <si>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</si>
  <si>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</si>
  <si>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</si>
  <si>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</si>
  <si>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</si>
  <si>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</si>
  <si>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</si>
  <si>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</si>
  <si>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</si>
  <si>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</si>
  <si>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</si>
  <si>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</si>
  <si>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</si>
  <si>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</si>
  <si>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</si>
  <si>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</si>
  <si>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</si>
  <si>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</si>
  <si>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</si>
  <si>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</si>
  <si>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</si>
  <si>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</si>
  <si>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</si>
  <si>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</si>
  <si>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</si>
  <si>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</si>
  <si>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</si>
  <si>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</si>
  <si>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</si>
  <si>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</si>
  <si>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</si>
  <si>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</si>
  <si>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</si>
  <si>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</si>
  <si>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</si>
  <si>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</si>
  <si>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</si>
  <si>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</si>
  <si>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</si>
  <si>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</si>
  <si>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</si>
  <si>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</si>
  <si>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</si>
  <si>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</si>
  <si>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</si>
  <si>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</si>
  <si>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</si>
  <si>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</si>
  <si>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</si>
  <si>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</si>
  <si>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</si>
  <si>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</si>
  <si>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</si>
  <si>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</si>
  <si>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</si>
  <si>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</si>
  <si>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</si>
  <si>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</si>
  <si>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</si>
  <si>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</si>
  <si>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</si>
  <si>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</si>
  <si>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</si>
  <si>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</si>
  <si>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</si>
  <si>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</si>
  <si>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</si>
  <si>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</si>
  <si>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</si>
  <si>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</si>
  <si>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</si>
  <si>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</si>
  <si>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</si>
  <si>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</si>
  <si>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</si>
  <si>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</si>
  <si>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</si>
  <si>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</si>
  <si>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</si>
  <si>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</si>
  <si>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</si>
  <si>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</si>
  <si>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</si>
  <si>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</si>
  <si>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</si>
  <si>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</si>
  <si>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</si>
  <si>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</si>
  <si>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</si>
  <si>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</si>
  <si>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</si>
  <si>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</si>
  <si>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</si>
  <si>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</si>
  <si>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</si>
  <si>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</si>
  <si>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</si>
  <si>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</si>
  <si>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</si>
  <si>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</si>
  <si>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</si>
  <si>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</si>
  <si>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</si>
  <si>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</si>
  <si>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</si>
  <si>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</si>
  <si>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</si>
  <si>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</si>
  <si>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</si>
  <si>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</si>
  <si>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</si>
  <si>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</si>
  <si>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</si>
  <si>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</si>
  <si>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</si>
  <si>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</si>
  <si>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</si>
  <si>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</si>
  <si>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</si>
  <si>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</si>
  <si>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</si>
  <si>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</si>
  <si>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</si>
  <si>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</si>
  <si>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</si>
  <si>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</si>
  <si>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</si>
  <si>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</si>
  <si>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</si>
  <si>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</si>
  <si>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</si>
  <si>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</si>
  <si>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</si>
  <si>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</si>
  <si>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</si>
  <si>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</si>
  <si>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</si>
  <si>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</si>
  <si>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</si>
  <si>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</si>
  <si>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</si>
  <si>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</si>
  <si>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</si>
  <si>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</si>
  <si>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</si>
  <si>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</si>
  <si>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</si>
  <si>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</si>
  <si>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</si>
  <si>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</si>
  <si>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</si>
  <si>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</si>
  <si>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</si>
  <si>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</si>
  <si>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</si>
  <si>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</si>
  <si>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</si>
  <si>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</si>
  <si>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</si>
  <si>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</si>
  <si>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</si>
  <si>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</si>
  <si>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</si>
  <si>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</si>
  <si>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</si>
  <si>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</si>
  <si>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</si>
  <si>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</si>
  <si>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</si>
  <si>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</si>
  <si>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</si>
  <si>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</si>
  <si>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</si>
  <si>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</si>
  <si>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</si>
  <si>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</si>
  <si>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</si>
  <si>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</si>
  <si>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</si>
  <si>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</si>
  <si>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</si>
  <si>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</si>
  <si>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</si>
  <si>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</si>
  <si>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</si>
  <si>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</si>
  <si>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</si>
  <si>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</si>
  <si>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</si>
  <si>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</si>
  <si>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</si>
  <si>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</si>
  <si>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</si>
  <si>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</si>
  <si>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</si>
  <si>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</si>
  <si>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</si>
  <si>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</si>
  <si>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</si>
  <si>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</si>
  <si>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</si>
  <si>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</si>
  <si>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</si>
  <si>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</si>
  <si>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</si>
  <si>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</si>
  <si>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</si>
  <si>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</si>
  <si>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</si>
  <si>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</si>
  <si>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</si>
  <si>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</si>
  <si>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</si>
  <si>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</si>
  <si>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</si>
  <si>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</si>
  <si>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</si>
  <si>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</si>
  <si>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</si>
  <si>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</si>
  <si>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Intrday Call</t>
  </si>
  <si>
    <t>204-208</t>
  </si>
  <si>
    <t xml:space="preserve">HDFCLIFE </t>
  </si>
  <si>
    <t>Profit of Rs.22.5/-</t>
  </si>
  <si>
    <t>2200-2300</t>
  </si>
  <si>
    <t>ASIANPAINT NOV FUT</t>
  </si>
  <si>
    <t>Part Profit of Rs.280/-</t>
  </si>
  <si>
    <t>450-460</t>
  </si>
  <si>
    <t>430-440</t>
  </si>
  <si>
    <t xml:space="preserve">GODREJCP </t>
  </si>
  <si>
    <t>740-760</t>
  </si>
  <si>
    <t>ICICIBANK 420 CE NOV</t>
  </si>
  <si>
    <t>INFY NOV FUT</t>
  </si>
  <si>
    <t xml:space="preserve">PIIND </t>
  </si>
  <si>
    <t>CUMMINSIND NOV FUT</t>
  </si>
  <si>
    <t xml:space="preserve">APOLLOTYRE </t>
  </si>
  <si>
    <t>145-147</t>
  </si>
  <si>
    <t xml:space="preserve">TATACONSUM </t>
  </si>
  <si>
    <t xml:space="preserve">BPCL </t>
  </si>
  <si>
    <t>390-400</t>
  </si>
  <si>
    <t>2260-2280</t>
  </si>
  <si>
    <t>Profit of Rs.3.8/-</t>
  </si>
  <si>
    <t>TATACONSUM  520 CE NOV</t>
  </si>
  <si>
    <t>Loss of Rs.20/-</t>
  </si>
  <si>
    <t>250-255</t>
  </si>
  <si>
    <t xml:space="preserve">NIFTY 11500 PE 05-NOV </t>
  </si>
  <si>
    <t>Profit of Rs.10.5/-</t>
  </si>
  <si>
    <t>BANKNIFTY NOV FUT</t>
  </si>
  <si>
    <t>Profit of Rs.190/-</t>
  </si>
  <si>
    <t xml:space="preserve">Retail Research Technical Calls &amp; Fundamental Performance Report for the month of November-2020 </t>
  </si>
  <si>
    <t>Loss of Rs.37.5/-</t>
  </si>
  <si>
    <t>Profit of Rs.11.5/-</t>
  </si>
  <si>
    <t>Profit of Rs.3.5/-</t>
  </si>
  <si>
    <t>Profit of Rs.6/-</t>
  </si>
  <si>
    <t>NIFTY 11500 PE 12-NOV</t>
  </si>
  <si>
    <t>Loss of Rs.7 /-</t>
  </si>
  <si>
    <t>Profit of Rs.45/-</t>
  </si>
  <si>
    <t>Profit of Rs.52.5/-</t>
  </si>
  <si>
    <t>Profit of Rs.2.75/-</t>
  </si>
  <si>
    <t>Loss of Rs.45/-</t>
  </si>
  <si>
    <t>BATAINDIA NOV FUT</t>
  </si>
  <si>
    <t>1330-1340</t>
  </si>
  <si>
    <t>Profit of Rs.24/-</t>
  </si>
  <si>
    <t>Profit of Rs.12.5/-</t>
  </si>
  <si>
    <t>1450-1460</t>
  </si>
  <si>
    <t>2400-2500</t>
  </si>
  <si>
    <t xml:space="preserve">BHARATFORG NOV FUT </t>
  </si>
  <si>
    <t>Profit of Rs.5.25/-</t>
  </si>
  <si>
    <t>NIFTY NOV FUT</t>
  </si>
  <si>
    <t>BHARATFORG NOV FUT</t>
  </si>
  <si>
    <t>Profit of Rs.75/-</t>
  </si>
  <si>
    <t>Profit of Rs.65/-</t>
  </si>
  <si>
    <t>HINDUNILVR NOV FUT</t>
  </si>
  <si>
    <t>760-750</t>
  </si>
  <si>
    <t>Profit of Rs.26/-</t>
  </si>
  <si>
    <t>Profit of Rs.24.5/-</t>
  </si>
  <si>
    <t>Profit of Rs.8/-</t>
  </si>
  <si>
    <t>Profit of Rs.58.5/-</t>
  </si>
  <si>
    <t>1550-1560</t>
  </si>
  <si>
    <t>180-185</t>
  </si>
  <si>
    <t>245-250</t>
  </si>
  <si>
    <t>3350-3400</t>
  </si>
  <si>
    <t>3630-3670</t>
  </si>
  <si>
    <t xml:space="preserve">TATACONSUM  520 CE NOV </t>
  </si>
  <si>
    <t>Profit of Rs.2.2/-</t>
  </si>
  <si>
    <t>920-930</t>
  </si>
  <si>
    <t>HINDUNILVR 2100 CE NOV</t>
  </si>
  <si>
    <t>330-335</t>
  </si>
  <si>
    <t>Profit of Rs.16/-</t>
  </si>
  <si>
    <t>Loss of Rs.45 /-</t>
  </si>
  <si>
    <t>Profit of Rs.82.5/-</t>
  </si>
  <si>
    <t>Loss of Rs.130/-</t>
  </si>
  <si>
    <t>RELIANCE NOV FUT</t>
  </si>
  <si>
    <t>Loss of Rs.16.5/-</t>
  </si>
  <si>
    <t>HDFC 2150 CE NOV</t>
  </si>
  <si>
    <t>Profit of Rs.7/-</t>
  </si>
  <si>
    <t>237.5-242.5</t>
  </si>
  <si>
    <t>132-135</t>
  </si>
  <si>
    <t xml:space="preserve">HINDUNILVR 2100 CE NOV </t>
  </si>
  <si>
    <t>Profit of Rs.230/-</t>
  </si>
  <si>
    <t>Profit of Rs.7.5/-</t>
  </si>
  <si>
    <t>Profit of Rs.1.75/-</t>
  </si>
  <si>
    <t>COALINDIA 125 CE NOV</t>
  </si>
  <si>
    <t>4.0-5.0</t>
  </si>
  <si>
    <t>2700-2720</t>
  </si>
  <si>
    <t>1360-1380</t>
  </si>
  <si>
    <t>Profit of Rs.21.5/-</t>
  </si>
  <si>
    <t>BANKNIFTY 27000 PE 12-NOV</t>
  </si>
  <si>
    <t>500-600</t>
  </si>
  <si>
    <t>SBIN NOV FUT</t>
  </si>
  <si>
    <t>2150-2170</t>
  </si>
  <si>
    <t>Loss of Rs.24/-</t>
  </si>
  <si>
    <t>Loss of Rs.4.1/-</t>
  </si>
  <si>
    <t>Profit of Rs.66/-</t>
  </si>
  <si>
    <t>Loss of Rs.75/-</t>
  </si>
  <si>
    <t>Loss of Rs.65/-</t>
  </si>
  <si>
    <t>Profit of Rs.0.55/-</t>
  </si>
  <si>
    <t>Loss of Rs.170/-</t>
  </si>
  <si>
    <t>Loss of Rs.180/-</t>
  </si>
  <si>
    <t>NIFTY 12450 PE 12-NOV</t>
  </si>
  <si>
    <t>Profit of Rs.14.5/-</t>
  </si>
  <si>
    <t>Loss of Rs.3.75/-</t>
  </si>
  <si>
    <t>Loss of Rs.225/-</t>
  </si>
  <si>
    <t>Profit of Rs.39.5/-</t>
  </si>
  <si>
    <t>HINDUNILVR 2120 CE NOV</t>
  </si>
  <si>
    <t>NIFTY 12650 PE 12-NOV</t>
  </si>
  <si>
    <t>Profit of Rs.12/-</t>
  </si>
  <si>
    <t>Profit of Rs.13.5/-</t>
  </si>
  <si>
    <t xml:space="preserve"> IPCALAB </t>
  </si>
  <si>
    <t>Profit of Rs.37.5/-</t>
  </si>
  <si>
    <t>3000-3050</t>
  </si>
  <si>
    <t>HDFCBANK NOV FUT</t>
  </si>
  <si>
    <t>HDFCBANK 1340 PE NOV</t>
  </si>
  <si>
    <t>NIFTY 13000 CE 26-NOV</t>
  </si>
  <si>
    <t>NIFTY 12700 PE 12-NOV</t>
  </si>
  <si>
    <t>70-80</t>
  </si>
  <si>
    <t>Profit of Rs.23/-</t>
  </si>
  <si>
    <t>Part Profit of Rs.80/-</t>
  </si>
  <si>
    <t>Profit of Rs.1.85/-</t>
  </si>
  <si>
    <t>LT 1060 PE NOV</t>
  </si>
  <si>
    <t>35-37</t>
  </si>
  <si>
    <t>1230-1200</t>
  </si>
  <si>
    <t>Profit of Rs.3.6/-</t>
  </si>
  <si>
    <t>700-705</t>
  </si>
  <si>
    <t>730-740</t>
  </si>
  <si>
    <t>Profit of Rs.5.5/-</t>
  </si>
  <si>
    <t>Profit of Rs.2.5/-</t>
  </si>
  <si>
    <t>BHARTIARTL NOV FUT</t>
  </si>
  <si>
    <t>EXIDEIND NOV FUT</t>
  </si>
  <si>
    <t xml:space="preserve">HINDUNILVR 2200 CE NOV </t>
  </si>
  <si>
    <t>BATAINDIA 1360 CE NOV</t>
  </si>
  <si>
    <t>HINDUNILVR 2200 CE NOV</t>
  </si>
  <si>
    <t>AXISBANK 620 CE NOV</t>
  </si>
  <si>
    <t>Profit of Rs.2/-</t>
  </si>
  <si>
    <t>Profit of Rs.9.5/-</t>
  </si>
  <si>
    <t>Profit of Rs.4/-</t>
  </si>
  <si>
    <t>Loss of Rs.13/-</t>
  </si>
  <si>
    <t>Loss of Rs.7/-</t>
  </si>
  <si>
    <t>580-570</t>
  </si>
  <si>
    <t>230-228</t>
  </si>
  <si>
    <t>Loss of Rs.3.5/-</t>
  </si>
  <si>
    <t xml:space="preserve">VOLTAS NOV FUT </t>
  </si>
  <si>
    <t>40-45</t>
  </si>
  <si>
    <t>Profit of Rs.80/-</t>
  </si>
  <si>
    <t>Profit of Rs.33/-</t>
  </si>
  <si>
    <t>NIFTY 12800 PE 19-NOV</t>
  </si>
  <si>
    <t>RCL</t>
  </si>
  <si>
    <t>Profit of Rs.38/-</t>
  </si>
  <si>
    <t>Loss of Rs.19.5/-</t>
  </si>
  <si>
    <t xml:space="preserve">MARICO </t>
  </si>
  <si>
    <t>375-377</t>
  </si>
  <si>
    <t>Profit of Rs.0.5/-</t>
  </si>
  <si>
    <t>9+8r5yt</t>
  </si>
  <si>
    <t>Loss of Rs.32/-</t>
  </si>
  <si>
    <t>2130-2145</t>
  </si>
  <si>
    <t>2350-2400</t>
  </si>
  <si>
    <t>30-35</t>
  </si>
  <si>
    <t>Loss of Rs.9.5/-</t>
  </si>
  <si>
    <t>Profit of Rs.50/-</t>
  </si>
  <si>
    <t>NIFTY 12900 PE 19-NOV</t>
  </si>
  <si>
    <t>Loss of Rs.40/-</t>
  </si>
  <si>
    <t xml:space="preserve">DABUR NOV FUT </t>
  </si>
  <si>
    <t>Loss of Rs.10.5/-</t>
  </si>
  <si>
    <t>Profit of Rs.300/-</t>
  </si>
  <si>
    <t>1625-1635</t>
  </si>
  <si>
    <t>1800-1850</t>
  </si>
  <si>
    <t>BAYERSCORP</t>
  </si>
  <si>
    <t>5500-5700</t>
  </si>
  <si>
    <t>817-820</t>
  </si>
  <si>
    <t>Part Profit of Rs.28.5/-</t>
  </si>
  <si>
    <t>Profit of Rs.10.75/-</t>
  </si>
  <si>
    <t>Loss of Rs.240/-</t>
  </si>
  <si>
    <t xml:space="preserve">HDFC 2350 PE NOV </t>
  </si>
  <si>
    <t>BHARTIARTL 480 CE NOV</t>
  </si>
  <si>
    <t>10.0-11</t>
  </si>
  <si>
    <t>NIFTY 12700 PE NOV</t>
  </si>
  <si>
    <t>Profit of Rs.13/-</t>
  </si>
  <si>
    <t xml:space="preserve">ADANIPORTS </t>
  </si>
  <si>
    <t>1640-1620</t>
  </si>
  <si>
    <t>360-355</t>
  </si>
  <si>
    <t>TITAN 1320 PE NOV</t>
  </si>
  <si>
    <t>Loss of Rs.6/-</t>
  </si>
  <si>
    <t>Profit of Rs.1.15/-</t>
  </si>
  <si>
    <t>Profit of Rs.1.5/-</t>
  </si>
  <si>
    <t>NIFTY 12750 PE NOV</t>
  </si>
  <si>
    <t>VISVEN</t>
  </si>
  <si>
    <t xml:space="preserve">ITC NOV FUT </t>
  </si>
  <si>
    <t>196-198</t>
  </si>
  <si>
    <t>Profit of Rs.2.15/-</t>
  </si>
  <si>
    <t>NIFTY 12800 PE NOV</t>
  </si>
  <si>
    <t>BANKNIFTY 28800 PE NOV</t>
  </si>
  <si>
    <t>600-700</t>
  </si>
  <si>
    <t>12.0-13.0</t>
  </si>
  <si>
    <t>AKASHDEEP</t>
  </si>
  <si>
    <t>XTX MARKETS LLP</t>
  </si>
  <si>
    <t>Reliance Infrastructu Ltd</t>
  </si>
  <si>
    <t>AXIS TRUSTEE SERVICES LIMITED</t>
  </si>
  <si>
    <t>Profit of Rs.315/-</t>
  </si>
  <si>
    <t>Profit of Rs.115/-</t>
  </si>
  <si>
    <t>Loss of Rs.10/-</t>
  </si>
  <si>
    <t>Loss of Rs.2.55/-</t>
  </si>
  <si>
    <t>Loss of Rs.38.5/-</t>
  </si>
  <si>
    <t>Loss of Rs.205/-</t>
  </si>
  <si>
    <t>VISTRA ITCL INDIA LIMITED</t>
  </si>
  <si>
    <t>HKG</t>
  </si>
  <si>
    <t>SCTL</t>
  </si>
  <si>
    <t>SWORD EDGE COMMERCIALS LTD</t>
  </si>
  <si>
    <t>TOKYOFIN</t>
  </si>
  <si>
    <t>BHARAT MALSHIBHAI SHAH</t>
  </si>
  <si>
    <t>Loss of Rs.12.5/-</t>
  </si>
  <si>
    <t>Loss of Rs.14/-</t>
  </si>
  <si>
    <t>Loss of Rs.100/-</t>
  </si>
  <si>
    <t>SUNPHARMA  DEC FUT</t>
  </si>
  <si>
    <t>Loss of Rs.8.5/-</t>
  </si>
  <si>
    <t xml:space="preserve">DABUR DEC FUT </t>
  </si>
  <si>
    <t>507-508</t>
  </si>
  <si>
    <t>525-530</t>
  </si>
  <si>
    <t>UPL 440 CE NOV</t>
  </si>
  <si>
    <t>8.0-10</t>
  </si>
  <si>
    <t>453-455</t>
  </si>
  <si>
    <t>Profit of Rs.100/-</t>
  </si>
  <si>
    <t>ROHEEN GUPTA HUF</t>
  </si>
  <si>
    <t>SACHIN GUPTA</t>
  </si>
  <si>
    <t>SACHIN GUPTA HUF</t>
  </si>
  <si>
    <t>SUNIL KUMAR MALIK</t>
  </si>
  <si>
    <t>GKN SECURITIES</t>
  </si>
  <si>
    <t>SMC REAL ESTATE ADVISORS PRIVATE LIMITED</t>
  </si>
  <si>
    <t>NAVRATRI SHARE TRADING PRIVATE LIMITED .</t>
  </si>
  <si>
    <t>IFL</t>
  </si>
  <si>
    <t>INDIA FINSEC LIMITED</t>
  </si>
  <si>
    <t>RADHEY KISHAN</t>
  </si>
  <si>
    <t>SANJAY KUMAR SHARMA</t>
  </si>
  <si>
    <t>TIA ENTERPRISES PRIVATE LIMITED</t>
  </si>
  <si>
    <t>INDOUS</t>
  </si>
  <si>
    <t>INDO US AGRISEEDS PRIVATE LIMITED</t>
  </si>
  <si>
    <t>JTLINFRA</t>
  </si>
  <si>
    <t>KUSH BANSAL</t>
  </si>
  <si>
    <t>JAGAN INDUSTRIES PRIVATE LIMITED</t>
  </si>
  <si>
    <t>PADMASHREE INC</t>
  </si>
  <si>
    <t>PADMAIND</t>
  </si>
  <si>
    <t>LOPA SAUMIL BHAVNAGARI</t>
  </si>
  <si>
    <t>SESHADEV SAHOO</t>
  </si>
  <si>
    <t>ORIGINAL FASHION TRADERS LIMITED</t>
  </si>
  <si>
    <t>JAGUAR INFRA DEVELOPERS LIMITED</t>
  </si>
  <si>
    <t>BURNPUR POWER PVT LTD</t>
  </si>
  <si>
    <t>JAYANTA NATH</t>
  </si>
  <si>
    <t>SOHAM ASHOKKUMAR SHAH</t>
  </si>
  <si>
    <t>SUPREME</t>
  </si>
  <si>
    <t>NAMITA PRATEEK JATIA PRATEEK JATIA</t>
  </si>
  <si>
    <t>GOURISHANKAR JALAN(HUF)</t>
  </si>
  <si>
    <t>VANTAGE EQUITY FUND</t>
  </si>
  <si>
    <t>BANYAN INVESTMENTS LIMITED</t>
  </si>
  <si>
    <t>MASSACHUSETTS INSTITUTE OF TECHNOLOGY</t>
  </si>
  <si>
    <t>PRITI HARESH SHAH</t>
  </si>
  <si>
    <t>VAL</t>
  </si>
  <si>
    <t>HARSHA RAJESHBHAI JHAVERI</t>
  </si>
  <si>
    <t>WARDEN INTERNATIONAL AGENCIES PRIVATE LIMITED</t>
  </si>
  <si>
    <t>Alphageo (India) Limited</t>
  </si>
  <si>
    <t>DIPAN MEHTA COMMODITIES PRIVATE LIMITED</t>
  </si>
  <si>
    <t>NIRAJ PRAFUL DHAROD</t>
  </si>
  <si>
    <t>KIRIT BHANJIBHAI DHORIYANI</t>
  </si>
  <si>
    <t>MATALIA STOCK BROKING TRADING A/C</t>
  </si>
  <si>
    <t>NK SECURITIES RESEARCH PRIVATE LIMITED</t>
  </si>
  <si>
    <t>GRAVITON RESEARCH CAPITAL LLP</t>
  </si>
  <si>
    <t>NIKUNJ KAUSHIK SHAH</t>
  </si>
  <si>
    <t>ALPHAGREP SECURITIES PRIVATE LIMITED</t>
  </si>
  <si>
    <t>C J INVEST MART</t>
  </si>
  <si>
    <t>AJAY DESAI (HUF)</t>
  </si>
  <si>
    <t>Indiabulls Hsg Fin Ltd</t>
  </si>
  <si>
    <t>JUMP TRADING FINANCIAL INDIA PRIVATE LIMITED</t>
  </si>
  <si>
    <t>Lakshmi Vilas Bank Ltd</t>
  </si>
  <si>
    <t>PURVISH MUKESH SHAH</t>
  </si>
  <si>
    <t>MULTIPLIER S AND S ADV PVT LTD</t>
  </si>
  <si>
    <t>TANISH TRADEFIN LLP</t>
  </si>
  <si>
    <t>TOPGAIN FINANCE PRIVATE LIMITED</t>
  </si>
  <si>
    <t>PANSARI</t>
  </si>
  <si>
    <t>Pansari Developers Ltd.</t>
  </si>
  <si>
    <t>PRAYASH DEALTRADE PRIVATE LIMITED</t>
  </si>
  <si>
    <t>PVR Limited</t>
  </si>
  <si>
    <t>GEMEQUITY</t>
  </si>
  <si>
    <t>Reliance Capital Limited</t>
  </si>
  <si>
    <t>VAIBHAV DOSHI</t>
  </si>
  <si>
    <t>Rushil Decor Limited</t>
  </si>
  <si>
    <t>BYTES AND PIXELS FINSOFT LLP .</t>
  </si>
  <si>
    <t>AMIT KUMAR VAISH</t>
  </si>
  <si>
    <t>Sanginita Chemicals Limit</t>
  </si>
  <si>
    <t>ALPHA LEON ENTERPRISES LLP</t>
  </si>
  <si>
    <t>SHIVAUM</t>
  </si>
  <si>
    <t>Shiv Aum Steels Limited</t>
  </si>
  <si>
    <t>ARYAMAN CAPITAL MARKETS LIMITED</t>
  </si>
  <si>
    <t>Siti Networks Limited</t>
  </si>
  <si>
    <t>VORA PRITESH PRAVINCHANDRA (HUF)</t>
  </si>
  <si>
    <t>CHANDARANA SHARES &amp; STOCKS PRIVATE LIMITED</t>
  </si>
  <si>
    <t>YORIK RAJUL SHAH</t>
  </si>
  <si>
    <t>SMS Lifesciences (I) Ltd</t>
  </si>
  <si>
    <t>TALLURI VEERAVENKATA SATYANARAYANA MURTHY</t>
  </si>
  <si>
    <t>SMS Pharmaceuticals Limit</t>
  </si>
  <si>
    <t>POTLURI LABORATORIES PRIVATE LIMITED</t>
  </si>
  <si>
    <t>VAMSI KRISHNA POTLURI</t>
  </si>
  <si>
    <t>TPL Plastech Limited</t>
  </si>
  <si>
    <t>MONEY GROW INVESTMENT</t>
  </si>
  <si>
    <t>V2 Retail Limited</t>
  </si>
  <si>
    <t>Vikas EcoTech Limited</t>
  </si>
  <si>
    <t>ALBULA INVESTMENT FUND LTD</t>
  </si>
  <si>
    <t>MARFATIA NISHIL SURENDRA</t>
  </si>
  <si>
    <t>SUNAYANA INVESTMENT COMPANY LIMITED</t>
  </si>
  <si>
    <t>ZUBER TRADING LLP</t>
  </si>
  <si>
    <t>Biofil Chemicals &amp; Pharm</t>
  </si>
  <si>
    <t>TEJAL KEYUR SHAH</t>
  </si>
  <si>
    <t>KEYFINSERV</t>
  </si>
  <si>
    <t>Keynote Fin Serv Ltd.</t>
  </si>
  <si>
    <t>SKUNK AGENTS PVT LTD</t>
  </si>
  <si>
    <t>PARAM  FINLEASE</t>
  </si>
  <si>
    <t>SAJANKUMAR RAMESHWARLAL BAJAJ</t>
  </si>
  <si>
    <t>ALTIUS FINSERV PRIVATE LIMITED</t>
  </si>
  <si>
    <t>POTLURI INFRA PROJECTS LLP</t>
  </si>
  <si>
    <t>Ujaas Energy Limited</t>
  </si>
  <si>
    <t>TRIPLERANK VINIMAY PRIVATE LIMITED</t>
  </si>
  <si>
    <t>VIKAS MULTICORP LTD</t>
  </si>
  <si>
    <t>VIKAS GARG</t>
  </si>
  <si>
    <t>3.5-3.8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</si>
</sst>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611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47" fillId="2" borderId="37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0" fontId="47" fillId="0" borderId="0" xfId="0" applyFont="1" applyFill="1" applyAlignment="1">
      <alignment horizontal="center"/>
    </xf>
    <xf numFmtId="164" fontId="6" fillId="2" borderId="37" xfId="160" applyFont="1" applyFill="1" applyBorder="1"/>
    <xf numFmtId="164" fontId="47" fillId="2" borderId="37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164" fontId="0" fillId="0" borderId="0" xfId="160" applyFont="1" applyBorder="1"/>
    <xf numFmtId="164" fontId="0" fillId="0" borderId="0" xfId="160" applyFont="1" applyFill="1"/>
    <xf numFmtId="164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5" fontId="0" fillId="59" borderId="37" xfId="0" applyNumberFormat="1" applyFill="1" applyBorder="1" applyAlignment="1">
      <alignment horizontal="center" vertical="center"/>
    </xf>
    <xf numFmtId="164" fontId="6" fillId="59" borderId="37" xfId="160" applyFont="1" applyFill="1" applyBorder="1"/>
    <xf numFmtId="164" fontId="8" fillId="59" borderId="37" xfId="160" applyFont="1" applyFill="1" applyBorder="1" applyAlignment="1">
      <alignment horizontal="left"/>
    </xf>
    <xf numFmtId="164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0" fontId="7" fillId="60" borderId="5" xfId="0" applyFont="1" applyFill="1" applyBorder="1" applyAlignment="1">
      <alignment horizontal="center" vertical="center"/>
    </xf>
    <xf numFmtId="165" fontId="0" fillId="60" borderId="37" xfId="0" applyNumberFormat="1" applyFill="1" applyBorder="1" applyAlignment="1">
      <alignment horizontal="center" vertical="center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164" fontId="7" fillId="60" borderId="5" xfId="160" applyFont="1" applyFill="1" applyBorder="1" applyAlignment="1">
      <alignment horizontal="center" vertical="center"/>
    </xf>
    <xf numFmtId="164" fontId="8" fillId="2" borderId="37" xfId="160" applyFont="1" applyFill="1" applyBorder="1" applyAlignment="1">
      <alignment horizontal="left" vertical="center"/>
    </xf>
    <xf numFmtId="0" fontId="8" fillId="0" borderId="37" xfId="0" applyFont="1" applyFill="1" applyBorder="1" applyAlignment="1">
      <alignment horizontal="left"/>
    </xf>
    <xf numFmtId="166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0" fontId="0" fillId="60" borderId="37" xfId="0" applyNumberFormat="1" applyFill="1" applyBorder="1" applyAlignment="1">
      <alignment horizontal="center" vertical="center"/>
    </xf>
    <xf numFmtId="164" fontId="6" fillId="60" borderId="37" xfId="160" applyFont="1" applyFill="1" applyBorder="1"/>
    <xf numFmtId="164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4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50" fillId="60" borderId="37" xfId="0" applyFont="1" applyFill="1" applyBorder="1"/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top"/>
    </xf>
    <xf numFmtId="2" fontId="7" fillId="2" borderId="37" xfId="0" applyNumberFormat="1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2" fontId="7" fillId="2" borderId="38" xfId="0" applyNumberFormat="1" applyFont="1" applyFill="1" applyBorder="1" applyAlignment="1">
      <alignment horizontal="center" vertical="center"/>
    </xf>
    <xf numFmtId="164" fontId="7" fillId="2" borderId="38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7" xfId="0" applyFont="1" applyFill="1" applyBorder="1"/>
    <xf numFmtId="0" fontId="8" fillId="2" borderId="3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8" fillId="58" borderId="37" xfId="0" applyFont="1" applyFill="1" applyBorder="1" applyAlignment="1">
      <alignment horizontal="center" vertical="center"/>
    </xf>
    <xf numFmtId="170" fontId="7" fillId="60" borderId="5" xfId="0" applyNumberFormat="1" applyFont="1" applyFill="1" applyBorder="1" applyAlignment="1">
      <alignment horizontal="center" vertical="center"/>
    </xf>
    <xf numFmtId="165" fontId="47" fillId="2" borderId="37" xfId="0" applyNumberFormat="1" applyFont="1" applyFill="1" applyBorder="1" applyAlignment="1">
      <alignment horizontal="center" vertical="center"/>
    </xf>
    <xf numFmtId="166" fontId="47" fillId="2" borderId="37" xfId="0" applyNumberFormat="1" applyFont="1" applyFill="1" applyBorder="1" applyAlignment="1">
      <alignment horizontal="center" vertical="center"/>
    </xf>
    <xf numFmtId="0" fontId="47" fillId="2" borderId="37" xfId="0" applyNumberFormat="1" applyFont="1" applyFill="1" applyBorder="1" applyAlignment="1">
      <alignment horizontal="center" vertical="center"/>
    </xf>
    <xf numFmtId="0" fontId="47" fillId="58" borderId="37" xfId="0" applyNumberFormat="1" applyFont="1" applyFill="1" applyBorder="1" applyAlignment="1">
      <alignment horizontal="center" vertical="center"/>
    </xf>
    <xf numFmtId="165" fontId="47" fillId="58" borderId="37" xfId="0" applyNumberFormat="1" applyFont="1" applyFill="1" applyBorder="1" applyAlignment="1">
      <alignment horizontal="center" vertical="center"/>
    </xf>
    <xf numFmtId="166" fontId="47" fillId="58" borderId="37" xfId="0" applyNumberFormat="1" applyFont="1" applyFill="1" applyBorder="1" applyAlignment="1">
      <alignment horizontal="center" vertical="center"/>
    </xf>
    <xf numFmtId="0" fontId="50" fillId="58" borderId="37" xfId="0" applyFont="1" applyFill="1" applyBorder="1"/>
    <xf numFmtId="170" fontId="7" fillId="58" borderId="5" xfId="0" applyNumberFormat="1" applyFont="1" applyFill="1" applyBorder="1" applyAlignment="1">
      <alignment horizontal="center" vertical="center"/>
    </xf>
    <xf numFmtId="0" fontId="47" fillId="60" borderId="37" xfId="0" applyNumberFormat="1" applyFont="1" applyFill="1" applyBorder="1" applyAlignment="1">
      <alignment horizontal="center" vertical="center"/>
    </xf>
    <xf numFmtId="165" fontId="47" fillId="60" borderId="37" xfId="0" applyNumberFormat="1" applyFont="1" applyFill="1" applyBorder="1" applyAlignment="1">
      <alignment horizontal="center" vertical="center"/>
    </xf>
    <xf numFmtId="166" fontId="47" fillId="60" borderId="37" xfId="0" applyNumberFormat="1" applyFont="1" applyFill="1" applyBorder="1" applyAlignment="1">
      <alignment horizontal="center" vertical="center"/>
    </xf>
    <xf numFmtId="1" fontId="0" fillId="60" borderId="37" xfId="0" applyNumberFormat="1" applyFill="1" applyBorder="1" applyAlignment="1">
      <alignment horizontal="center" vertical="center"/>
    </xf>
    <xf numFmtId="166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0" fillId="60" borderId="37" xfId="0" applyFont="1" applyFill="1" applyBorder="1" applyAlignment="1">
      <alignment horizontal="center" vertical="center"/>
    </xf>
    <xf numFmtId="166" fontId="0" fillId="2" borderId="37" xfId="0" applyNumberFormat="1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7" xfId="139" applyNumberFormat="1" applyFont="1" applyBorder="1"/>
    <xf numFmtId="2" fontId="0" fillId="0" borderId="37" xfId="139" applyNumberFormat="1" applyFont="1" applyBorder="1" applyAlignment="1">
      <alignment horizontal="right"/>
    </xf>
    <xf numFmtId="0" fontId="0" fillId="0" borderId="37" xfId="139" applyFont="1" applyBorder="1"/>
    <xf numFmtId="0" fontId="25" fillId="0" borderId="37" xfId="146" applyNumberFormat="1" applyBorder="1"/>
    <xf numFmtId="10" fontId="25" fillId="2" borderId="37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1" fontId="0" fillId="58" borderId="37" xfId="0" applyNumberFormat="1" applyFill="1" applyBorder="1" applyAlignment="1">
      <alignment horizontal="center" vertical="center"/>
    </xf>
    <xf numFmtId="166" fontId="0" fillId="58" borderId="37" xfId="0" applyNumberFormat="1" applyFont="1" applyFill="1" applyBorder="1" applyAlignment="1">
      <alignment horizontal="center" vertical="center"/>
    </xf>
    <xf numFmtId="0" fontId="0" fillId="58" borderId="37" xfId="0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166" fontId="0" fillId="60" borderId="37" xfId="0" applyNumberFormat="1" applyFill="1" applyBorder="1" applyAlignment="1">
      <alignment horizontal="center" vertical="center"/>
    </xf>
    <xf numFmtId="0" fontId="7" fillId="60" borderId="37" xfId="0" applyFont="1" applyFill="1" applyBorder="1" applyAlignment="1">
      <alignment horizontal="center" vertical="center"/>
    </xf>
    <xf numFmtId="2" fontId="7" fillId="60" borderId="37" xfId="0" applyNumberFormat="1" applyFont="1" applyFill="1" applyBorder="1" applyAlignment="1">
      <alignment horizontal="center" vertical="center"/>
    </xf>
    <xf numFmtId="164" fontId="7" fillId="60" borderId="37" xfId="160" applyFon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0" fillId="58" borderId="37" xfId="0" applyNumberFormat="1" applyFill="1" applyBorder="1" applyAlignment="1">
      <alignment horizontal="center" vertical="center"/>
    </xf>
    <xf numFmtId="165" fontId="0" fillId="58" borderId="37" xfId="0" applyNumberFormat="1" applyFill="1" applyBorder="1" applyAlignment="1">
      <alignment horizontal="center" vertical="center"/>
    </xf>
    <xf numFmtId="15" fontId="0" fillId="58" borderId="37" xfId="0" applyNumberFormat="1" applyFill="1" applyBorder="1" applyAlignment="1">
      <alignment horizontal="center" vertical="center"/>
    </xf>
    <xf numFmtId="164" fontId="8" fillId="58" borderId="37" xfId="160" applyFont="1" applyFill="1" applyBorder="1" applyAlignment="1">
      <alignment horizontal="left" vertical="center"/>
    </xf>
    <xf numFmtId="164" fontId="47" fillId="58" borderId="37" xfId="16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" fontId="49" fillId="58" borderId="37" xfId="160" applyNumberFormat="1" applyFont="1" applyFill="1" applyBorder="1" applyAlignment="1">
      <alignment horizontal="center" vertical="center"/>
    </xf>
    <xf numFmtId="0" fontId="0" fillId="58" borderId="37" xfId="0" applyFill="1" applyBorder="1" applyAlignment="1">
      <alignment horizontal="center"/>
    </xf>
    <xf numFmtId="166" fontId="0" fillId="58" borderId="37" xfId="0" applyNumberForma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center"/>
    </xf>
    <xf numFmtId="2" fontId="7" fillId="58" borderId="37" xfId="0" applyNumberFormat="1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0" fontId="0" fillId="25" borderId="0" xfId="0" applyFont="1" applyFill="1" applyBorder="1"/>
    <xf numFmtId="0" fontId="47" fillId="25" borderId="0" xfId="0" applyFont="1" applyFill="1" applyAlignment="1">
      <alignment horizontal="center"/>
    </xf>
    <xf numFmtId="0" fontId="0" fillId="25" borderId="0" xfId="0" applyFill="1" applyBorder="1"/>
    <xf numFmtId="0" fontId="0" fillId="25" borderId="0" xfId="0" applyFill="1"/>
    <xf numFmtId="15" fontId="0" fillId="60" borderId="37" xfId="0" applyNumberFormat="1" applyFill="1" applyBorder="1" applyAlignment="1">
      <alignment horizontal="center" vertical="center"/>
    </xf>
    <xf numFmtId="164" fontId="8" fillId="60" borderId="37" xfId="160" applyFont="1" applyFill="1" applyBorder="1" applyAlignment="1">
      <alignment horizontal="left"/>
    </xf>
    <xf numFmtId="165" fontId="47" fillId="60" borderId="38" xfId="0" applyNumberFormat="1" applyFont="1" applyFill="1" applyBorder="1" applyAlignment="1">
      <alignment horizontal="center" vertical="center"/>
    </xf>
    <xf numFmtId="166" fontId="47" fillId="60" borderId="38" xfId="0" applyNumberFormat="1" applyFont="1" applyFill="1" applyBorder="1" applyAlignment="1">
      <alignment horizontal="center" vertical="center"/>
    </xf>
    <xf numFmtId="0" fontId="50" fillId="60" borderId="38" xfId="0" applyFont="1" applyFill="1" applyBorder="1"/>
    <xf numFmtId="0" fontId="8" fillId="60" borderId="38" xfId="0" applyFont="1" applyFill="1" applyBorder="1" applyAlignment="1">
      <alignment horizontal="center" vertical="center"/>
    </xf>
    <xf numFmtId="0" fontId="47" fillId="60" borderId="38" xfId="0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2" fontId="7" fillId="60" borderId="38" xfId="0" applyNumberFormat="1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165" fontId="47" fillId="60" borderId="38" xfId="0" applyNumberFormat="1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165" fontId="47" fillId="60" borderId="38" xfId="0" applyNumberFormat="1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165" fontId="47" fillId="60" borderId="38" xfId="0" applyNumberFormat="1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165" fontId="47" fillId="60" borderId="38" xfId="0" applyNumberFormat="1" applyFont="1" applyFill="1" applyBorder="1" applyAlignment="1">
      <alignment horizontal="center" vertical="center"/>
    </xf>
    <xf numFmtId="165" fontId="47" fillId="2" borderId="38" xfId="0" applyNumberFormat="1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165" fontId="47" fillId="60" borderId="38" xfId="0" applyNumberFormat="1" applyFont="1" applyFill="1" applyBorder="1" applyAlignment="1">
      <alignment horizontal="center" vertical="center"/>
    </xf>
    <xf numFmtId="0" fontId="47" fillId="49" borderId="37" xfId="0" applyNumberFormat="1" applyFont="1" applyFill="1" applyBorder="1" applyAlignment="1">
      <alignment horizontal="center" vertical="center"/>
    </xf>
    <xf numFmtId="0" fontId="0" fillId="49" borderId="37" xfId="0" applyFill="1" applyBorder="1"/>
    <xf numFmtId="0" fontId="50" fillId="49" borderId="38" xfId="0" applyFont="1" applyFill="1" applyBorder="1"/>
    <xf numFmtId="0" fontId="8" fillId="49" borderId="38" xfId="0" applyFont="1" applyFill="1" applyBorder="1" applyAlignment="1">
      <alignment horizontal="center" vertical="center"/>
    </xf>
    <xf numFmtId="0" fontId="47" fillId="49" borderId="38" xfId="0" applyFont="1" applyFill="1" applyBorder="1" applyAlignment="1">
      <alignment horizontal="center" vertical="center"/>
    </xf>
    <xf numFmtId="0" fontId="7" fillId="49" borderId="38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170" fontId="7" fillId="49" borderId="5" xfId="0" applyNumberFormat="1" applyFont="1" applyFill="1" applyBorder="1" applyAlignment="1">
      <alignment horizontal="center" vertical="center"/>
    </xf>
    <xf numFmtId="16" fontId="49" fillId="49" borderId="37" xfId="160" applyNumberFormat="1" applyFont="1" applyFill="1" applyBorder="1" applyAlignment="1">
      <alignment horizontal="center" vertical="center"/>
    </xf>
    <xf numFmtId="16" fontId="0" fillId="49" borderId="37" xfId="0" applyNumberFormat="1" applyFill="1" applyBorder="1" applyAlignment="1">
      <alignment horizontal="center"/>
    </xf>
    <xf numFmtId="0" fontId="7" fillId="60" borderId="38" xfId="0" applyFont="1" applyFill="1" applyBorder="1" applyAlignment="1">
      <alignment horizontal="center" vertical="center"/>
    </xf>
    <xf numFmtId="165" fontId="47" fillId="60" borderId="38" xfId="0" applyNumberFormat="1" applyFont="1" applyFill="1" applyBorder="1" applyAlignment="1">
      <alignment horizontal="center" vertical="center"/>
    </xf>
    <xf numFmtId="166" fontId="47" fillId="2" borderId="38" xfId="0" applyNumberFormat="1" applyFont="1" applyFill="1" applyBorder="1" applyAlignment="1">
      <alignment horizontal="center" vertical="center"/>
    </xf>
    <xf numFmtId="0" fontId="50" fillId="2" borderId="38" xfId="0" applyFont="1" applyFill="1" applyBorder="1"/>
    <xf numFmtId="0" fontId="8" fillId="2" borderId="38" xfId="0" applyFont="1" applyFill="1" applyBorder="1" applyAlignment="1">
      <alignment horizontal="center" vertical="center"/>
    </xf>
    <xf numFmtId="0" fontId="47" fillId="2" borderId="38" xfId="0" applyFont="1" applyFill="1" applyBorder="1" applyAlignment="1">
      <alignment horizontal="center" vertical="center"/>
    </xf>
    <xf numFmtId="170" fontId="7" fillId="2" borderId="38" xfId="0" applyNumberFormat="1" applyFont="1" applyFill="1" applyBorder="1" applyAlignment="1">
      <alignment horizontal="center" vertical="center"/>
    </xf>
    <xf numFmtId="16" fontId="47" fillId="2" borderId="37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7" fillId="60" borderId="38" xfId="0" applyNumberFormat="1" applyFont="1" applyFill="1" applyBorder="1" applyAlignment="1">
      <alignment horizontal="center" vertical="center"/>
    </xf>
    <xf numFmtId="0" fontId="7" fillId="60" borderId="39" xfId="0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165" fontId="47" fillId="60" borderId="38" xfId="0" applyNumberFormat="1" applyFont="1" applyFill="1" applyBorder="1" applyAlignment="1">
      <alignment horizontal="center" vertical="center"/>
    </xf>
    <xf numFmtId="165" fontId="47" fillId="60" borderId="39" xfId="0" applyNumberFormat="1" applyFont="1" applyFill="1" applyBorder="1" applyAlignment="1">
      <alignment horizontal="center" vertical="center"/>
    </xf>
    <xf numFmtId="0" fontId="47" fillId="60" borderId="38" xfId="0" applyNumberFormat="1" applyFont="1" applyFill="1" applyBorder="1" applyAlignment="1">
      <alignment horizontal="center" vertical="center"/>
    </xf>
    <xf numFmtId="0" fontId="47" fillId="60" borderId="39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151</xdr:row>
      <xdr:rowOff>56589</xdr:rowOff>
    </xdr:from>
    <xdr:to>
      <xdr:col>11</xdr:col>
      <xdr:colOff>368674</xdr:colOff>
      <xdr:row>165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151</xdr:row>
      <xdr:rowOff>79001</xdr:rowOff>
    </xdr:from>
    <xdr:to>
      <xdr:col>5</xdr:col>
      <xdr:colOff>64994</xdr:colOff>
      <xdr:row>155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510</xdr:row>
      <xdr:rowOff>123265</xdr:rowOff>
    </xdr:from>
    <xdr:to>
      <xdr:col>12</xdr:col>
      <xdr:colOff>414779</xdr:colOff>
      <xdr:row>515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704765"/>
          <a:ext cx="3552426" cy="73958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56589</xdr:colOff>
      <xdr:row>510</xdr:row>
      <xdr:rowOff>112060</xdr:rowOff>
    </xdr:from>
    <xdr:to>
      <xdr:col>4</xdr:col>
      <xdr:colOff>8964</xdr:colOff>
      <xdr:row>514</xdr:row>
      <xdr:rowOff>59952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38442" y="8069356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topLeftCell="A2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3"/>
      <c r="B2" s="324"/>
      <c r="C2" s="323"/>
      <c r="D2" s="323"/>
      <c r="E2" s="323"/>
      <c r="F2" s="323"/>
      <c r="G2" s="323"/>
      <c r="H2" s="325"/>
      <c r="I2" s="339"/>
      <c r="J2" s="339"/>
      <c r="K2" s="339"/>
      <c r="L2" s="271"/>
    </row>
    <row r="3" spans="1:12">
      <c r="A3" s="323"/>
      <c r="B3" s="324"/>
      <c r="C3" s="323"/>
      <c r="D3" s="323"/>
      <c r="E3" s="323"/>
      <c r="F3" s="323"/>
      <c r="G3" s="323"/>
      <c r="H3" s="325"/>
      <c r="I3" s="339"/>
      <c r="J3" s="339"/>
      <c r="K3" s="339"/>
      <c r="L3" s="271"/>
    </row>
    <row r="4" spans="1:12">
      <c r="A4" s="323"/>
      <c r="B4" s="324"/>
      <c r="C4" s="323"/>
      <c r="D4" s="323"/>
      <c r="E4" s="323"/>
      <c r="F4" s="323"/>
      <c r="G4" s="323"/>
      <c r="H4" s="325"/>
      <c r="I4" s="339"/>
      <c r="J4" s="339"/>
      <c r="K4" s="339"/>
      <c r="L4" s="271"/>
    </row>
    <row r="5" spans="1:12" s="53" customFormat="1">
      <c r="A5" s="88"/>
      <c r="B5" s="326"/>
      <c r="C5" s="88"/>
      <c r="D5" s="88"/>
      <c r="E5" s="88"/>
      <c r="F5" s="88"/>
      <c r="G5" s="88"/>
      <c r="H5" s="326"/>
    </row>
    <row r="6" spans="1:12" s="53" customFormat="1">
      <c r="A6" s="88"/>
      <c r="B6" s="326"/>
      <c r="C6" s="88"/>
      <c r="D6" s="88"/>
      <c r="E6" s="88"/>
      <c r="F6" s="88"/>
      <c r="G6" s="88"/>
      <c r="H6" s="326"/>
    </row>
    <row r="7" spans="1:12" s="53" customFormat="1">
      <c r="A7" s="88"/>
      <c r="B7" s="326"/>
      <c r="C7" s="88"/>
      <c r="D7" s="88"/>
      <c r="E7" s="88"/>
      <c r="F7" s="88"/>
      <c r="G7" s="88"/>
      <c r="H7" s="326"/>
    </row>
    <row r="8" spans="1:12" s="53" customFormat="1">
      <c r="A8" s="88"/>
      <c r="B8" s="326"/>
      <c r="C8" s="88"/>
      <c r="D8" s="88"/>
      <c r="E8" s="88"/>
      <c r="F8" s="88"/>
      <c r="G8" s="88"/>
      <c r="H8" s="326"/>
    </row>
    <row r="10" spans="1:12" ht="15.75">
      <c r="B10" s="279">
        <v>44161</v>
      </c>
      <c r="C10" s="327"/>
      <c r="E10" s="328"/>
    </row>
    <row r="11" spans="1:12">
      <c r="B11" s="279"/>
      <c r="C11" s="329"/>
    </row>
    <row r="12" spans="1:12">
      <c r="B12" s="330" t="s">
        <v>1</v>
      </c>
      <c r="C12" s="275" t="s">
        <v>2</v>
      </c>
      <c r="D12" s="330" t="s">
        <v>3</v>
      </c>
    </row>
    <row r="13" spans="1:12">
      <c r="B13" s="331">
        <v>1</v>
      </c>
      <c r="C13" s="332" t="s">
        <v>4</v>
      </c>
      <c r="D13" s="333" t="s">
        <v>5</v>
      </c>
    </row>
    <row r="14" spans="1:12">
      <c r="B14" s="331">
        <v>2</v>
      </c>
      <c r="C14" s="332" t="s">
        <v>6</v>
      </c>
      <c r="D14" s="333" t="s">
        <v>7</v>
      </c>
    </row>
    <row r="15" spans="1:12">
      <c r="B15" s="334">
        <v>3</v>
      </c>
      <c r="C15" s="335" t="s">
        <v>8</v>
      </c>
      <c r="D15" s="333" t="s">
        <v>9</v>
      </c>
    </row>
    <row r="16" spans="1:12">
      <c r="B16" s="121">
        <v>4</v>
      </c>
      <c r="C16" s="336" t="s">
        <v>10</v>
      </c>
      <c r="D16" s="337" t="s">
        <v>11</v>
      </c>
    </row>
    <row r="17" spans="2:11">
      <c r="B17" s="121">
        <v>5</v>
      </c>
      <c r="C17" s="336" t="s">
        <v>12</v>
      </c>
      <c r="D17" s="338"/>
    </row>
    <row r="25" spans="2:11">
      <c r="E25" s="432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E17" sqref="E17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</row>
    <row r="3" spans="1:15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15" ht="6.7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5" ht="24" customHeight="1">
      <c r="M5" s="259" t="s">
        <v>14</v>
      </c>
    </row>
    <row r="6" spans="1:15" ht="16.5" customHeight="1">
      <c r="A6" s="299" t="s">
        <v>15</v>
      </c>
      <c r="B6" s="299"/>
      <c r="L6" s="279">
        <f>Main!B10</f>
        <v>44161</v>
      </c>
      <c r="M6" s="279"/>
    </row>
    <row r="7" spans="1:15" ht="10.5" hidden="1" customHeight="1">
      <c r="K7" s="279"/>
      <c r="L7" s="279"/>
      <c r="M7" s="279"/>
    </row>
    <row r="8" spans="1:15" ht="13.5" hidden="1" customHeight="1">
      <c r="A8" s="313"/>
      <c r="B8" s="313"/>
      <c r="K8" s="279"/>
      <c r="L8" s="279"/>
      <c r="M8" s="279"/>
    </row>
    <row r="9" spans="1:15" ht="27.75" customHeight="1">
      <c r="A9" s="593" t="s">
        <v>16</v>
      </c>
      <c r="B9" s="595" t="s">
        <v>17</v>
      </c>
      <c r="C9" s="595" t="s">
        <v>18</v>
      </c>
      <c r="D9" s="273" t="s">
        <v>19</v>
      </c>
      <c r="E9" s="273" t="s">
        <v>20</v>
      </c>
      <c r="F9" s="590" t="s">
        <v>21</v>
      </c>
      <c r="G9" s="591"/>
      <c r="H9" s="592"/>
      <c r="I9" s="590" t="s">
        <v>22</v>
      </c>
      <c r="J9" s="591"/>
      <c r="K9" s="592"/>
      <c r="L9" s="273"/>
      <c r="M9" s="280"/>
      <c r="N9" s="280"/>
      <c r="O9" s="280"/>
    </row>
    <row r="10" spans="1:15" ht="59.25" customHeight="1">
      <c r="A10" s="594"/>
      <c r="B10" s="596" t="s">
        <v>17</v>
      </c>
      <c r="C10" s="596"/>
      <c r="D10" s="274" t="s">
        <v>23</v>
      </c>
      <c r="E10" s="274" t="s">
        <v>23</v>
      </c>
      <c r="F10" s="275" t="s">
        <v>24</v>
      </c>
      <c r="G10" s="275" t="s">
        <v>25</v>
      </c>
      <c r="H10" s="275" t="s">
        <v>26</v>
      </c>
      <c r="I10" s="275" t="s">
        <v>27</v>
      </c>
      <c r="J10" s="275" t="s">
        <v>28</v>
      </c>
      <c r="K10" s="275" t="s">
        <v>29</v>
      </c>
      <c r="L10" s="275" t="s">
        <v>30</v>
      </c>
      <c r="M10" s="282" t="s">
        <v>31</v>
      </c>
      <c r="N10" s="282" t="s">
        <v>32</v>
      </c>
      <c r="O10" s="317" t="s">
        <v>33</v>
      </c>
    </row>
    <row r="11" spans="1:15" ht="15">
      <c r="A11" s="276">
        <v>1</v>
      </c>
      <c r="B11" s="386" t="s">
        <v>34</v>
      </c>
      <c r="C11" s="276" t="s">
        <v>35</v>
      </c>
      <c r="D11" s="302">
        <v>29208.7</v>
      </c>
      <c r="E11" s="302">
        <v>29515.633333333331</v>
      </c>
      <c r="F11" s="314">
        <v>28841.266666666663</v>
      </c>
      <c r="G11" s="314">
        <v>28473.833333333332</v>
      </c>
      <c r="H11" s="314">
        <v>27799.466666666664</v>
      </c>
      <c r="I11" s="314">
        <v>29883.066666666662</v>
      </c>
      <c r="J11" s="314">
        <v>30557.433333333331</v>
      </c>
      <c r="K11" s="314">
        <v>30924.866666666661</v>
      </c>
      <c r="L11" s="301">
        <v>30190</v>
      </c>
      <c r="M11" s="301">
        <v>29148.2</v>
      </c>
      <c r="N11" s="318">
        <v>1770625</v>
      </c>
      <c r="O11" s="319">
        <v>-7.8375494482615035E-2</v>
      </c>
    </row>
    <row r="12" spans="1:15" ht="15">
      <c r="A12" s="276">
        <v>2</v>
      </c>
      <c r="B12" s="386" t="s">
        <v>34</v>
      </c>
      <c r="C12" s="276" t="s">
        <v>36</v>
      </c>
      <c r="D12" s="315">
        <v>12859.15</v>
      </c>
      <c r="E12" s="315">
        <v>12947.050000000001</v>
      </c>
      <c r="F12" s="316">
        <v>12756.350000000002</v>
      </c>
      <c r="G12" s="316">
        <v>12653.550000000001</v>
      </c>
      <c r="H12" s="316">
        <v>12462.850000000002</v>
      </c>
      <c r="I12" s="316">
        <v>13049.850000000002</v>
      </c>
      <c r="J12" s="316">
        <v>13240.550000000003</v>
      </c>
      <c r="K12" s="316">
        <v>13343.350000000002</v>
      </c>
      <c r="L12" s="303">
        <v>13137.75</v>
      </c>
      <c r="M12" s="303">
        <v>12844.25</v>
      </c>
      <c r="N12" s="318">
        <v>14251425</v>
      </c>
      <c r="O12" s="319">
        <v>-2.6063022798097427E-2</v>
      </c>
    </row>
    <row r="13" spans="1:15" ht="15">
      <c r="A13" s="276">
        <v>3</v>
      </c>
      <c r="B13" s="386" t="s">
        <v>37</v>
      </c>
      <c r="C13" s="276" t="s">
        <v>38</v>
      </c>
      <c r="D13" s="315">
        <v>1666.7</v>
      </c>
      <c r="E13" s="315">
        <v>1679.6166666666668</v>
      </c>
      <c r="F13" s="316">
        <v>1649.2333333333336</v>
      </c>
      <c r="G13" s="316">
        <v>1631.7666666666669</v>
      </c>
      <c r="H13" s="316">
        <v>1601.3833333333337</v>
      </c>
      <c r="I13" s="316">
        <v>1697.0833333333335</v>
      </c>
      <c r="J13" s="316">
        <v>1727.4666666666667</v>
      </c>
      <c r="K13" s="316">
        <v>1744.9333333333334</v>
      </c>
      <c r="L13" s="303">
        <v>1710</v>
      </c>
      <c r="M13" s="303">
        <v>1662.15</v>
      </c>
      <c r="N13" s="318">
        <v>1589500</v>
      </c>
      <c r="O13" s="319">
        <v>-4.6963055729492796E-3</v>
      </c>
    </row>
    <row r="14" spans="1:15" ht="15">
      <c r="A14" s="276">
        <v>4</v>
      </c>
      <c r="B14" s="386" t="s">
        <v>39</v>
      </c>
      <c r="C14" s="276" t="s">
        <v>40</v>
      </c>
      <c r="D14" s="315">
        <v>400.8</v>
      </c>
      <c r="E14" s="315">
        <v>402.34999999999997</v>
      </c>
      <c r="F14" s="316">
        <v>391.74999999999994</v>
      </c>
      <c r="G14" s="316">
        <v>382.7</v>
      </c>
      <c r="H14" s="316">
        <v>372.09999999999997</v>
      </c>
      <c r="I14" s="316">
        <v>411.39999999999992</v>
      </c>
      <c r="J14" s="316">
        <v>421.99999999999994</v>
      </c>
      <c r="K14" s="316">
        <v>431.0499999999999</v>
      </c>
      <c r="L14" s="303">
        <v>412.95</v>
      </c>
      <c r="M14" s="303">
        <v>393.3</v>
      </c>
      <c r="N14" s="318">
        <v>17864000</v>
      </c>
      <c r="O14" s="319">
        <v>-4.2555472183513778E-2</v>
      </c>
    </row>
    <row r="15" spans="1:15" ht="15">
      <c r="A15" s="276">
        <v>5</v>
      </c>
      <c r="B15" s="386" t="s">
        <v>39</v>
      </c>
      <c r="C15" s="276" t="s">
        <v>41</v>
      </c>
      <c r="D15" s="315">
        <v>399.65</v>
      </c>
      <c r="E15" s="315">
        <v>396.61666666666662</v>
      </c>
      <c r="F15" s="316">
        <v>387.73333333333323</v>
      </c>
      <c r="G15" s="316">
        <v>375.81666666666661</v>
      </c>
      <c r="H15" s="316">
        <v>366.93333333333322</v>
      </c>
      <c r="I15" s="316">
        <v>408.53333333333325</v>
      </c>
      <c r="J15" s="316">
        <v>417.41666666666657</v>
      </c>
      <c r="K15" s="316">
        <v>429.33333333333326</v>
      </c>
      <c r="L15" s="303">
        <v>405.5</v>
      </c>
      <c r="M15" s="303">
        <v>384.7</v>
      </c>
      <c r="N15" s="318">
        <v>54622500</v>
      </c>
      <c r="O15" s="319">
        <v>7.7487200774872004E-3</v>
      </c>
    </row>
    <row r="16" spans="1:15" ht="15">
      <c r="A16" s="276">
        <v>6</v>
      </c>
      <c r="B16" s="386" t="s">
        <v>44</v>
      </c>
      <c r="C16" s="276" t="s">
        <v>45</v>
      </c>
      <c r="D16" s="315">
        <v>874.8</v>
      </c>
      <c r="E16" s="315">
        <v>879.25</v>
      </c>
      <c r="F16" s="316">
        <v>866.55</v>
      </c>
      <c r="G16" s="316">
        <v>858.3</v>
      </c>
      <c r="H16" s="316">
        <v>845.59999999999991</v>
      </c>
      <c r="I16" s="316">
        <v>887.5</v>
      </c>
      <c r="J16" s="316">
        <v>900.2</v>
      </c>
      <c r="K16" s="316">
        <v>908.45</v>
      </c>
      <c r="L16" s="303">
        <v>891.95</v>
      </c>
      <c r="M16" s="303">
        <v>871</v>
      </c>
      <c r="N16" s="318">
        <v>1216000</v>
      </c>
      <c r="O16" s="319">
        <v>-0.23904881101376721</v>
      </c>
    </row>
    <row r="17" spans="1:15" ht="15">
      <c r="A17" s="276">
        <v>7</v>
      </c>
      <c r="B17" s="386" t="s">
        <v>37</v>
      </c>
      <c r="C17" s="276" t="s">
        <v>46</v>
      </c>
      <c r="D17" s="315">
        <v>256.10000000000002</v>
      </c>
      <c r="E17" s="315">
        <v>256.83333333333331</v>
      </c>
      <c r="F17" s="316">
        <v>254.46666666666664</v>
      </c>
      <c r="G17" s="316">
        <v>252.83333333333331</v>
      </c>
      <c r="H17" s="316">
        <v>250.46666666666664</v>
      </c>
      <c r="I17" s="316">
        <v>258.46666666666664</v>
      </c>
      <c r="J17" s="316">
        <v>260.83333333333331</v>
      </c>
      <c r="K17" s="316">
        <v>262.46666666666664</v>
      </c>
      <c r="L17" s="303">
        <v>259.2</v>
      </c>
      <c r="M17" s="303">
        <v>255.2</v>
      </c>
      <c r="N17" s="318">
        <v>15777000</v>
      </c>
      <c r="O17" s="319">
        <v>-3.0777736822705491E-2</v>
      </c>
    </row>
    <row r="18" spans="1:15" ht="15">
      <c r="A18" s="276">
        <v>8</v>
      </c>
      <c r="B18" s="386" t="s">
        <v>39</v>
      </c>
      <c r="C18" s="276" t="s">
        <v>47</v>
      </c>
      <c r="D18" s="315">
        <v>2245.9</v>
      </c>
      <c r="E18" s="315">
        <v>2278.0666666666666</v>
      </c>
      <c r="F18" s="316">
        <v>2209.2833333333333</v>
      </c>
      <c r="G18" s="316">
        <v>2172.6666666666665</v>
      </c>
      <c r="H18" s="316">
        <v>2103.8833333333332</v>
      </c>
      <c r="I18" s="316">
        <v>2314.6833333333334</v>
      </c>
      <c r="J18" s="316">
        <v>2383.4666666666662</v>
      </c>
      <c r="K18" s="316">
        <v>2420.0833333333335</v>
      </c>
      <c r="L18" s="303">
        <v>2346.85</v>
      </c>
      <c r="M18" s="303">
        <v>2241.4499999999998</v>
      </c>
      <c r="N18" s="318">
        <v>1646500</v>
      </c>
      <c r="O18" s="319">
        <v>6.1915511125443405E-2</v>
      </c>
    </row>
    <row r="19" spans="1:15" ht="15">
      <c r="A19" s="276">
        <v>9</v>
      </c>
      <c r="B19" s="386" t="s">
        <v>44</v>
      </c>
      <c r="C19" s="276" t="s">
        <v>48</v>
      </c>
      <c r="D19" s="315">
        <v>173.85</v>
      </c>
      <c r="E19" s="315">
        <v>175.08333333333334</v>
      </c>
      <c r="F19" s="316">
        <v>171.31666666666669</v>
      </c>
      <c r="G19" s="316">
        <v>168.78333333333336</v>
      </c>
      <c r="H19" s="316">
        <v>165.01666666666671</v>
      </c>
      <c r="I19" s="316">
        <v>177.61666666666667</v>
      </c>
      <c r="J19" s="316">
        <v>181.38333333333333</v>
      </c>
      <c r="K19" s="316">
        <v>183.91666666666666</v>
      </c>
      <c r="L19" s="303">
        <v>178.85</v>
      </c>
      <c r="M19" s="303">
        <v>172.55</v>
      </c>
      <c r="N19" s="318">
        <v>8790000</v>
      </c>
      <c r="O19" s="319">
        <v>-2.3875624652970572E-2</v>
      </c>
    </row>
    <row r="20" spans="1:15" ht="15">
      <c r="A20" s="276">
        <v>10</v>
      </c>
      <c r="B20" s="386" t="s">
        <v>44</v>
      </c>
      <c r="C20" s="276" t="s">
        <v>49</v>
      </c>
      <c r="D20" s="315">
        <v>89.6</v>
      </c>
      <c r="E20" s="315">
        <v>89.966666666666654</v>
      </c>
      <c r="F20" s="316">
        <v>87.733333333333306</v>
      </c>
      <c r="G20" s="316">
        <v>85.866666666666646</v>
      </c>
      <c r="H20" s="316">
        <v>83.633333333333297</v>
      </c>
      <c r="I20" s="316">
        <v>91.833333333333314</v>
      </c>
      <c r="J20" s="316">
        <v>94.066666666666663</v>
      </c>
      <c r="K20" s="316">
        <v>95.933333333333323</v>
      </c>
      <c r="L20" s="303">
        <v>92.2</v>
      </c>
      <c r="M20" s="303">
        <v>88.1</v>
      </c>
      <c r="N20" s="318">
        <v>34758000</v>
      </c>
      <c r="O20" s="319">
        <v>-9.9347014925373137E-2</v>
      </c>
    </row>
    <row r="21" spans="1:15" ht="15">
      <c r="A21" s="276">
        <v>11</v>
      </c>
      <c r="B21" s="386" t="s">
        <v>50</v>
      </c>
      <c r="C21" s="276" t="s">
        <v>51</v>
      </c>
      <c r="D21" s="315">
        <v>2153.25</v>
      </c>
      <c r="E21" s="315">
        <v>2166.2666666666664</v>
      </c>
      <c r="F21" s="316">
        <v>2125.3833333333328</v>
      </c>
      <c r="G21" s="316">
        <v>2097.5166666666664</v>
      </c>
      <c r="H21" s="316">
        <v>2056.6333333333328</v>
      </c>
      <c r="I21" s="316">
        <v>2194.1333333333328</v>
      </c>
      <c r="J21" s="316">
        <v>2235.016666666666</v>
      </c>
      <c r="K21" s="316">
        <v>2262.8833333333328</v>
      </c>
      <c r="L21" s="303">
        <v>2207.15</v>
      </c>
      <c r="M21" s="303">
        <v>2138.4</v>
      </c>
      <c r="N21" s="318">
        <v>3711600</v>
      </c>
      <c r="O21" s="319">
        <v>2.8856548856548855E-2</v>
      </c>
    </row>
    <row r="22" spans="1:15" ht="15">
      <c r="A22" s="276">
        <v>12</v>
      </c>
      <c r="B22" s="386" t="s">
        <v>52</v>
      </c>
      <c r="C22" s="276" t="s">
        <v>53</v>
      </c>
      <c r="D22" s="315">
        <v>852.8</v>
      </c>
      <c r="E22" s="315">
        <v>864.16666666666663</v>
      </c>
      <c r="F22" s="316">
        <v>838.5333333333333</v>
      </c>
      <c r="G22" s="316">
        <v>824.26666666666665</v>
      </c>
      <c r="H22" s="316">
        <v>798.63333333333333</v>
      </c>
      <c r="I22" s="316">
        <v>878.43333333333328</v>
      </c>
      <c r="J22" s="316">
        <v>904.06666666666672</v>
      </c>
      <c r="K22" s="316">
        <v>918.33333333333326</v>
      </c>
      <c r="L22" s="303">
        <v>889.8</v>
      </c>
      <c r="M22" s="303">
        <v>849.9</v>
      </c>
      <c r="N22" s="318">
        <v>12358450</v>
      </c>
      <c r="O22" s="319">
        <v>-4.1151848302990568E-2</v>
      </c>
    </row>
    <row r="23" spans="1:15" ht="15">
      <c r="A23" s="276">
        <v>13</v>
      </c>
      <c r="B23" s="386" t="s">
        <v>54</v>
      </c>
      <c r="C23" s="276" t="s">
        <v>55</v>
      </c>
      <c r="D23" s="315">
        <v>600.35</v>
      </c>
      <c r="E23" s="315">
        <v>609.23333333333346</v>
      </c>
      <c r="F23" s="316">
        <v>587.51666666666688</v>
      </c>
      <c r="G23" s="316">
        <v>574.68333333333339</v>
      </c>
      <c r="H23" s="316">
        <v>552.96666666666681</v>
      </c>
      <c r="I23" s="316">
        <v>622.06666666666695</v>
      </c>
      <c r="J23" s="316">
        <v>643.78333333333342</v>
      </c>
      <c r="K23" s="316">
        <v>656.61666666666702</v>
      </c>
      <c r="L23" s="303">
        <v>630.95000000000005</v>
      </c>
      <c r="M23" s="303">
        <v>596.4</v>
      </c>
      <c r="N23" s="318">
        <v>57220800</v>
      </c>
      <c r="O23" s="319">
        <v>-2.8759980446472218E-2</v>
      </c>
    </row>
    <row r="24" spans="1:15" ht="15">
      <c r="A24" s="276">
        <v>14</v>
      </c>
      <c r="B24" s="386" t="s">
        <v>44</v>
      </c>
      <c r="C24" s="276" t="s">
        <v>56</v>
      </c>
      <c r="D24" s="315">
        <v>3053.85</v>
      </c>
      <c r="E24" s="315">
        <v>3086.6666666666665</v>
      </c>
      <c r="F24" s="316">
        <v>3009.6833333333329</v>
      </c>
      <c r="G24" s="316">
        <v>2965.5166666666664</v>
      </c>
      <c r="H24" s="316">
        <v>2888.5333333333328</v>
      </c>
      <c r="I24" s="316">
        <v>3130.833333333333</v>
      </c>
      <c r="J24" s="316">
        <v>3207.8166666666666</v>
      </c>
      <c r="K24" s="316">
        <v>3251.9833333333331</v>
      </c>
      <c r="L24" s="303">
        <v>3163.65</v>
      </c>
      <c r="M24" s="303">
        <v>3042.5</v>
      </c>
      <c r="N24" s="318">
        <v>2154500</v>
      </c>
      <c r="O24" s="319">
        <v>-1.294238918795098E-2</v>
      </c>
    </row>
    <row r="25" spans="1:15" ht="15">
      <c r="A25" s="276">
        <v>15</v>
      </c>
      <c r="B25" s="386" t="s">
        <v>57</v>
      </c>
      <c r="C25" s="276" t="s">
        <v>58</v>
      </c>
      <c r="D25" s="315">
        <v>8675.2000000000007</v>
      </c>
      <c r="E25" s="315">
        <v>8749.4000000000015</v>
      </c>
      <c r="F25" s="316">
        <v>8540.9500000000025</v>
      </c>
      <c r="G25" s="316">
        <v>8406.7000000000007</v>
      </c>
      <c r="H25" s="316">
        <v>8198.2500000000018</v>
      </c>
      <c r="I25" s="316">
        <v>8883.6500000000033</v>
      </c>
      <c r="J25" s="316">
        <v>9092.1</v>
      </c>
      <c r="K25" s="316">
        <v>9226.350000000004</v>
      </c>
      <c r="L25" s="303">
        <v>8957.85</v>
      </c>
      <c r="M25" s="303">
        <v>8615.15</v>
      </c>
      <c r="N25" s="318">
        <v>1032250</v>
      </c>
      <c r="O25" s="319">
        <v>-4.1773033186354142E-2</v>
      </c>
    </row>
    <row r="26" spans="1:15" ht="15">
      <c r="A26" s="276">
        <v>16</v>
      </c>
      <c r="B26" s="386" t="s">
        <v>57</v>
      </c>
      <c r="C26" s="276" t="s">
        <v>59</v>
      </c>
      <c r="D26" s="315">
        <v>4686.75</v>
      </c>
      <c r="E26" s="315">
        <v>4719.2333333333336</v>
      </c>
      <c r="F26" s="316">
        <v>4643.6166666666668</v>
      </c>
      <c r="G26" s="316">
        <v>4600.4833333333336</v>
      </c>
      <c r="H26" s="316">
        <v>4524.8666666666668</v>
      </c>
      <c r="I26" s="316">
        <v>4762.3666666666668</v>
      </c>
      <c r="J26" s="316">
        <v>4837.9833333333336</v>
      </c>
      <c r="K26" s="316">
        <v>4881.1166666666668</v>
      </c>
      <c r="L26" s="303">
        <v>4794.8500000000004</v>
      </c>
      <c r="M26" s="303">
        <v>4676.1000000000004</v>
      </c>
      <c r="N26" s="318">
        <v>6251750</v>
      </c>
      <c r="O26" s="319">
        <v>-2.6472534745201854E-2</v>
      </c>
    </row>
    <row r="27" spans="1:15" ht="15">
      <c r="A27" s="276">
        <v>17</v>
      </c>
      <c r="B27" s="386" t="s">
        <v>44</v>
      </c>
      <c r="C27" s="276" t="s">
        <v>60</v>
      </c>
      <c r="D27" s="315">
        <v>1604.15</v>
      </c>
      <c r="E27" s="315">
        <v>1619.9833333333333</v>
      </c>
      <c r="F27" s="316">
        <v>1575.6166666666668</v>
      </c>
      <c r="G27" s="316">
        <v>1547.0833333333335</v>
      </c>
      <c r="H27" s="316">
        <v>1502.7166666666669</v>
      </c>
      <c r="I27" s="316">
        <v>1648.5166666666667</v>
      </c>
      <c r="J27" s="316">
        <v>1692.883333333333</v>
      </c>
      <c r="K27" s="316">
        <v>1721.4166666666665</v>
      </c>
      <c r="L27" s="303">
        <v>1664.35</v>
      </c>
      <c r="M27" s="303">
        <v>1591.45</v>
      </c>
      <c r="N27" s="318">
        <v>1476800</v>
      </c>
      <c r="O27" s="319">
        <v>0.14091470951792337</v>
      </c>
    </row>
    <row r="28" spans="1:15" ht="15">
      <c r="A28" s="276">
        <v>18</v>
      </c>
      <c r="B28" s="386" t="s">
        <v>54</v>
      </c>
      <c r="C28" s="276" t="s">
        <v>233</v>
      </c>
      <c r="D28" s="315">
        <v>367.25</v>
      </c>
      <c r="E28" s="315">
        <v>368.33333333333331</v>
      </c>
      <c r="F28" s="316">
        <v>360.91666666666663</v>
      </c>
      <c r="G28" s="316">
        <v>354.58333333333331</v>
      </c>
      <c r="H28" s="316">
        <v>347.16666666666663</v>
      </c>
      <c r="I28" s="316">
        <v>374.66666666666663</v>
      </c>
      <c r="J28" s="316">
        <v>382.08333333333326</v>
      </c>
      <c r="K28" s="316">
        <v>388.41666666666663</v>
      </c>
      <c r="L28" s="303">
        <v>375.75</v>
      </c>
      <c r="M28" s="303">
        <v>362</v>
      </c>
      <c r="N28" s="318">
        <v>13694400</v>
      </c>
      <c r="O28" s="319">
        <v>4.3564356435643568E-3</v>
      </c>
    </row>
    <row r="29" spans="1:15" ht="15">
      <c r="A29" s="276">
        <v>19</v>
      </c>
      <c r="B29" s="386" t="s">
        <v>54</v>
      </c>
      <c r="C29" s="276" t="s">
        <v>61</v>
      </c>
      <c r="D29" s="315">
        <v>49.05</v>
      </c>
      <c r="E29" s="315">
        <v>49.116666666666667</v>
      </c>
      <c r="F29" s="316">
        <v>47.483333333333334</v>
      </c>
      <c r="G29" s="316">
        <v>45.916666666666664</v>
      </c>
      <c r="H29" s="316">
        <v>44.283333333333331</v>
      </c>
      <c r="I29" s="316">
        <v>50.683333333333337</v>
      </c>
      <c r="J29" s="316">
        <v>52.316666666666677</v>
      </c>
      <c r="K29" s="316">
        <v>53.88333333333334</v>
      </c>
      <c r="L29" s="303">
        <v>50.75</v>
      </c>
      <c r="M29" s="303">
        <v>47.55</v>
      </c>
      <c r="N29" s="318">
        <v>58663000</v>
      </c>
      <c r="O29" s="319">
        <v>0.32522935054431928</v>
      </c>
    </row>
    <row r="30" spans="1:15" ht="15">
      <c r="A30" s="276">
        <v>20</v>
      </c>
      <c r="B30" s="386" t="s">
        <v>50</v>
      </c>
      <c r="C30" s="276" t="s">
        <v>63</v>
      </c>
      <c r="D30" s="315">
        <v>1486.9</v>
      </c>
      <c r="E30" s="315">
        <v>1489.7</v>
      </c>
      <c r="F30" s="316">
        <v>1468.4</v>
      </c>
      <c r="G30" s="316">
        <v>1449.9</v>
      </c>
      <c r="H30" s="316">
        <v>1428.6000000000001</v>
      </c>
      <c r="I30" s="316">
        <v>1508.2</v>
      </c>
      <c r="J30" s="316">
        <v>1529.4999999999998</v>
      </c>
      <c r="K30" s="316">
        <v>1548</v>
      </c>
      <c r="L30" s="303">
        <v>1511</v>
      </c>
      <c r="M30" s="303">
        <v>1471.2</v>
      </c>
      <c r="N30" s="318">
        <v>920700</v>
      </c>
      <c r="O30" s="319">
        <v>-0.11240721102863202</v>
      </c>
    </row>
    <row r="31" spans="1:15" ht="15">
      <c r="A31" s="276">
        <v>21</v>
      </c>
      <c r="B31" s="386" t="s">
        <v>64</v>
      </c>
      <c r="C31" s="276" t="s">
        <v>65</v>
      </c>
      <c r="D31" s="315">
        <v>107.1</v>
      </c>
      <c r="E31" s="315">
        <v>107.88333333333333</v>
      </c>
      <c r="F31" s="316">
        <v>105.06666666666665</v>
      </c>
      <c r="G31" s="316">
        <v>103.03333333333332</v>
      </c>
      <c r="H31" s="316">
        <v>100.21666666666664</v>
      </c>
      <c r="I31" s="316">
        <v>109.91666666666666</v>
      </c>
      <c r="J31" s="316">
        <v>112.73333333333332</v>
      </c>
      <c r="K31" s="316">
        <v>114.76666666666667</v>
      </c>
      <c r="L31" s="303">
        <v>110.7</v>
      </c>
      <c r="M31" s="303">
        <v>105.85</v>
      </c>
      <c r="N31" s="318">
        <v>31593200</v>
      </c>
      <c r="O31" s="319">
        <v>-7.2115384615384619E-4</v>
      </c>
    </row>
    <row r="32" spans="1:15" ht="15">
      <c r="A32" s="276">
        <v>22</v>
      </c>
      <c r="B32" s="386" t="s">
        <v>50</v>
      </c>
      <c r="C32" s="276" t="s">
        <v>66</v>
      </c>
      <c r="D32" s="315">
        <v>636.04999999999995</v>
      </c>
      <c r="E32" s="315">
        <v>637.08333333333337</v>
      </c>
      <c r="F32" s="316">
        <v>630.9666666666667</v>
      </c>
      <c r="G32" s="316">
        <v>625.88333333333333</v>
      </c>
      <c r="H32" s="316">
        <v>619.76666666666665</v>
      </c>
      <c r="I32" s="316">
        <v>642.16666666666674</v>
      </c>
      <c r="J32" s="316">
        <v>648.2833333333333</v>
      </c>
      <c r="K32" s="316">
        <v>653.36666666666679</v>
      </c>
      <c r="L32" s="303">
        <v>643.20000000000005</v>
      </c>
      <c r="M32" s="303">
        <v>632</v>
      </c>
      <c r="N32" s="318">
        <v>3064600</v>
      </c>
      <c r="O32" s="319">
        <v>-2.6894865525672371E-2</v>
      </c>
    </row>
    <row r="33" spans="1:15" ht="15">
      <c r="A33" s="276">
        <v>23</v>
      </c>
      <c r="B33" s="386" t="s">
        <v>44</v>
      </c>
      <c r="C33" s="276" t="s">
        <v>67</v>
      </c>
      <c r="D33" s="315">
        <v>497.25</v>
      </c>
      <c r="E33" s="315">
        <v>500.2833333333333</v>
      </c>
      <c r="F33" s="316">
        <v>491.06666666666661</v>
      </c>
      <c r="G33" s="316">
        <v>484.88333333333333</v>
      </c>
      <c r="H33" s="316">
        <v>475.66666666666663</v>
      </c>
      <c r="I33" s="316">
        <v>506.46666666666658</v>
      </c>
      <c r="J33" s="316">
        <v>515.68333333333328</v>
      </c>
      <c r="K33" s="316">
        <v>521.86666666666656</v>
      </c>
      <c r="L33" s="303">
        <v>509.5</v>
      </c>
      <c r="M33" s="303">
        <v>494.1</v>
      </c>
      <c r="N33" s="318">
        <v>5701500</v>
      </c>
      <c r="O33" s="319">
        <v>-0.11315912272515166</v>
      </c>
    </row>
    <row r="34" spans="1:15" ht="15">
      <c r="A34" s="276">
        <v>24</v>
      </c>
      <c r="B34" s="386" t="s">
        <v>68</v>
      </c>
      <c r="C34" s="276" t="s">
        <v>69</v>
      </c>
      <c r="D34" s="315">
        <v>463.55</v>
      </c>
      <c r="E34" s="315">
        <v>466.98333333333335</v>
      </c>
      <c r="F34" s="316">
        <v>455.16666666666669</v>
      </c>
      <c r="G34" s="316">
        <v>446.78333333333336</v>
      </c>
      <c r="H34" s="316">
        <v>434.9666666666667</v>
      </c>
      <c r="I34" s="316">
        <v>475.36666666666667</v>
      </c>
      <c r="J34" s="316">
        <v>487.18333333333328</v>
      </c>
      <c r="K34" s="316">
        <v>495.56666666666666</v>
      </c>
      <c r="L34" s="303">
        <v>478.8</v>
      </c>
      <c r="M34" s="303">
        <v>458.6</v>
      </c>
      <c r="N34" s="318">
        <v>98325120</v>
      </c>
      <c r="O34" s="319">
        <v>-2.6624887765012002E-2</v>
      </c>
    </row>
    <row r="35" spans="1:15" ht="15">
      <c r="A35" s="276">
        <v>25</v>
      </c>
      <c r="B35" s="386" t="s">
        <v>64</v>
      </c>
      <c r="C35" s="276" t="s">
        <v>70</v>
      </c>
      <c r="D35" s="315">
        <v>30.7</v>
      </c>
      <c r="E35" s="315">
        <v>30.983333333333334</v>
      </c>
      <c r="F35" s="316">
        <v>30.016666666666669</v>
      </c>
      <c r="G35" s="316">
        <v>29.333333333333336</v>
      </c>
      <c r="H35" s="316">
        <v>28.366666666666671</v>
      </c>
      <c r="I35" s="316">
        <v>31.666666666666668</v>
      </c>
      <c r="J35" s="316">
        <v>32.63333333333334</v>
      </c>
      <c r="K35" s="316">
        <v>33.316666666666663</v>
      </c>
      <c r="L35" s="303">
        <v>31.95</v>
      </c>
      <c r="M35" s="303">
        <v>30.3</v>
      </c>
      <c r="N35" s="318">
        <v>70980000</v>
      </c>
      <c r="O35" s="319">
        <v>1.9607843137254902E-2</v>
      </c>
    </row>
    <row r="36" spans="1:15" ht="15">
      <c r="A36" s="276">
        <v>26</v>
      </c>
      <c r="B36" s="386" t="s">
        <v>52</v>
      </c>
      <c r="C36" s="276" t="s">
        <v>71</v>
      </c>
      <c r="D36" s="315">
        <v>419.95</v>
      </c>
      <c r="E36" s="315">
        <v>427.33333333333331</v>
      </c>
      <c r="F36" s="316">
        <v>411.01666666666665</v>
      </c>
      <c r="G36" s="316">
        <v>402.08333333333331</v>
      </c>
      <c r="H36" s="316">
        <v>385.76666666666665</v>
      </c>
      <c r="I36" s="316">
        <v>436.26666666666665</v>
      </c>
      <c r="J36" s="316">
        <v>452.58333333333337</v>
      </c>
      <c r="K36" s="316">
        <v>461.51666666666665</v>
      </c>
      <c r="L36" s="303">
        <v>443.65</v>
      </c>
      <c r="M36" s="303">
        <v>418.4</v>
      </c>
      <c r="N36" s="318">
        <v>10869800</v>
      </c>
      <c r="O36" s="319">
        <v>-4.6023415421881306E-2</v>
      </c>
    </row>
    <row r="37" spans="1:15" ht="15">
      <c r="A37" s="276">
        <v>27</v>
      </c>
      <c r="B37" s="386" t="s">
        <v>44</v>
      </c>
      <c r="C37" s="276" t="s">
        <v>72</v>
      </c>
      <c r="D37" s="315">
        <v>12740.35</v>
      </c>
      <c r="E37" s="315">
        <v>12952.383333333333</v>
      </c>
      <c r="F37" s="316">
        <v>12337.966666666667</v>
      </c>
      <c r="G37" s="316">
        <v>11935.583333333334</v>
      </c>
      <c r="H37" s="316">
        <v>11321.166666666668</v>
      </c>
      <c r="I37" s="316">
        <v>13354.766666666666</v>
      </c>
      <c r="J37" s="316">
        <v>13969.183333333334</v>
      </c>
      <c r="K37" s="316">
        <v>14371.566666666666</v>
      </c>
      <c r="L37" s="303">
        <v>13566.8</v>
      </c>
      <c r="M37" s="303">
        <v>12550</v>
      </c>
      <c r="N37" s="318">
        <v>273000</v>
      </c>
      <c r="O37" s="319">
        <v>-2.8469750889679714E-2</v>
      </c>
    </row>
    <row r="38" spans="1:15" ht="15">
      <c r="A38" s="276">
        <v>28</v>
      </c>
      <c r="B38" s="386" t="s">
        <v>73</v>
      </c>
      <c r="C38" s="276" t="s">
        <v>74</v>
      </c>
      <c r="D38" s="315">
        <v>383</v>
      </c>
      <c r="E38" s="315">
        <v>385.91666666666669</v>
      </c>
      <c r="F38" s="316">
        <v>378.83333333333337</v>
      </c>
      <c r="G38" s="316">
        <v>374.66666666666669</v>
      </c>
      <c r="H38" s="316">
        <v>367.58333333333337</v>
      </c>
      <c r="I38" s="316">
        <v>390.08333333333337</v>
      </c>
      <c r="J38" s="316">
        <v>397.16666666666674</v>
      </c>
      <c r="K38" s="316">
        <v>401.33333333333337</v>
      </c>
      <c r="L38" s="303">
        <v>393</v>
      </c>
      <c r="M38" s="303">
        <v>381.75</v>
      </c>
      <c r="N38" s="318">
        <v>22456800</v>
      </c>
      <c r="O38" s="319">
        <v>-3.6304650084968332E-2</v>
      </c>
    </row>
    <row r="39" spans="1:15" ht="15">
      <c r="A39" s="276">
        <v>29</v>
      </c>
      <c r="B39" s="386" t="s">
        <v>50</v>
      </c>
      <c r="C39" s="276" t="s">
        <v>75</v>
      </c>
      <c r="D39" s="315">
        <v>3550.05</v>
      </c>
      <c r="E39" s="315">
        <v>3555.2166666666667</v>
      </c>
      <c r="F39" s="316">
        <v>3527.0833333333335</v>
      </c>
      <c r="G39" s="316">
        <v>3504.1166666666668</v>
      </c>
      <c r="H39" s="316">
        <v>3475.9833333333336</v>
      </c>
      <c r="I39" s="316">
        <v>3578.1833333333334</v>
      </c>
      <c r="J39" s="316">
        <v>3606.3166666666666</v>
      </c>
      <c r="K39" s="316">
        <v>3629.2833333333333</v>
      </c>
      <c r="L39" s="303">
        <v>3583.35</v>
      </c>
      <c r="M39" s="303">
        <v>3532.25</v>
      </c>
      <c r="N39" s="318">
        <v>1415000</v>
      </c>
      <c r="O39" s="319">
        <v>-2.1844324623254526E-2</v>
      </c>
    </row>
    <row r="40" spans="1:15" ht="15">
      <c r="A40" s="276">
        <v>30</v>
      </c>
      <c r="B40" s="386" t="s">
        <v>52</v>
      </c>
      <c r="C40" s="276" t="s">
        <v>76</v>
      </c>
      <c r="D40" s="315">
        <v>421.25</v>
      </c>
      <c r="E40" s="315">
        <v>424.51666666666665</v>
      </c>
      <c r="F40" s="316">
        <v>416.5333333333333</v>
      </c>
      <c r="G40" s="316">
        <v>411.81666666666666</v>
      </c>
      <c r="H40" s="316">
        <v>403.83333333333331</v>
      </c>
      <c r="I40" s="316">
        <v>429.23333333333329</v>
      </c>
      <c r="J40" s="316">
        <v>437.21666666666664</v>
      </c>
      <c r="K40" s="316">
        <v>441.93333333333328</v>
      </c>
      <c r="L40" s="303">
        <v>432.5</v>
      </c>
      <c r="M40" s="303">
        <v>419.8</v>
      </c>
      <c r="N40" s="318">
        <v>5882800</v>
      </c>
      <c r="O40" s="319">
        <v>-3.3959537572254332E-2</v>
      </c>
    </row>
    <row r="41" spans="1:15" ht="15">
      <c r="A41" s="276">
        <v>31</v>
      </c>
      <c r="B41" s="386" t="s">
        <v>54</v>
      </c>
      <c r="C41" s="276" t="s">
        <v>77</v>
      </c>
      <c r="D41" s="315">
        <v>96.55</v>
      </c>
      <c r="E41" s="315">
        <v>97.2</v>
      </c>
      <c r="F41" s="316">
        <v>93.45</v>
      </c>
      <c r="G41" s="316">
        <v>90.35</v>
      </c>
      <c r="H41" s="316">
        <v>86.6</v>
      </c>
      <c r="I41" s="316">
        <v>100.30000000000001</v>
      </c>
      <c r="J41" s="316">
        <v>104.05000000000001</v>
      </c>
      <c r="K41" s="316">
        <v>107.15000000000002</v>
      </c>
      <c r="L41" s="303">
        <v>100.95</v>
      </c>
      <c r="M41" s="303">
        <v>94.1</v>
      </c>
      <c r="N41" s="318">
        <v>20157200</v>
      </c>
      <c r="O41" s="319">
        <v>6.8395276358470966E-2</v>
      </c>
    </row>
    <row r="42" spans="1:15" ht="15">
      <c r="A42" s="276">
        <v>32</v>
      </c>
      <c r="B42" s="386" t="s">
        <v>57</v>
      </c>
      <c r="C42" s="276" t="s">
        <v>82</v>
      </c>
      <c r="D42" s="315">
        <v>353.2</v>
      </c>
      <c r="E42" s="315">
        <v>356.26666666666665</v>
      </c>
      <c r="F42" s="316">
        <v>348.23333333333329</v>
      </c>
      <c r="G42" s="316">
        <v>343.26666666666665</v>
      </c>
      <c r="H42" s="316">
        <v>335.23333333333329</v>
      </c>
      <c r="I42" s="316">
        <v>361.23333333333329</v>
      </c>
      <c r="J42" s="316">
        <v>369.26666666666659</v>
      </c>
      <c r="K42" s="316">
        <v>374.23333333333329</v>
      </c>
      <c r="L42" s="303">
        <v>364.3</v>
      </c>
      <c r="M42" s="303">
        <v>351.3</v>
      </c>
      <c r="N42" s="318">
        <v>5732500</v>
      </c>
      <c r="O42" s="319">
        <v>-0.1025440313111546</v>
      </c>
    </row>
    <row r="43" spans="1:15" ht="15">
      <c r="A43" s="276">
        <v>33</v>
      </c>
      <c r="B43" s="386" t="s">
        <v>52</v>
      </c>
      <c r="C43" s="276" t="s">
        <v>83</v>
      </c>
      <c r="D43" s="315">
        <v>732.55</v>
      </c>
      <c r="E43" s="315">
        <v>738.76666666666677</v>
      </c>
      <c r="F43" s="316">
        <v>722.78333333333353</v>
      </c>
      <c r="G43" s="316">
        <v>713.01666666666677</v>
      </c>
      <c r="H43" s="316">
        <v>697.03333333333353</v>
      </c>
      <c r="I43" s="316">
        <v>748.53333333333353</v>
      </c>
      <c r="J43" s="316">
        <v>764.51666666666688</v>
      </c>
      <c r="K43" s="316">
        <v>774.28333333333353</v>
      </c>
      <c r="L43" s="303">
        <v>754.75</v>
      </c>
      <c r="M43" s="303">
        <v>729</v>
      </c>
      <c r="N43" s="318">
        <v>18418400</v>
      </c>
      <c r="O43" s="319">
        <v>-3.7268827789888196E-3</v>
      </c>
    </row>
    <row r="44" spans="1:15" ht="15">
      <c r="A44" s="276">
        <v>34</v>
      </c>
      <c r="B44" s="386" t="s">
        <v>39</v>
      </c>
      <c r="C44" s="276" t="s">
        <v>84</v>
      </c>
      <c r="D44" s="315">
        <v>124.25</v>
      </c>
      <c r="E44" s="315">
        <v>124.89999999999999</v>
      </c>
      <c r="F44" s="316">
        <v>122.69999999999999</v>
      </c>
      <c r="G44" s="316">
        <v>121.14999999999999</v>
      </c>
      <c r="H44" s="316">
        <v>118.94999999999999</v>
      </c>
      <c r="I44" s="316">
        <v>126.44999999999999</v>
      </c>
      <c r="J44" s="316">
        <v>128.65</v>
      </c>
      <c r="K44" s="316">
        <v>130.19999999999999</v>
      </c>
      <c r="L44" s="303">
        <v>127.1</v>
      </c>
      <c r="M44" s="303">
        <v>123.35</v>
      </c>
      <c r="N44" s="318">
        <v>34121200</v>
      </c>
      <c r="O44" s="319">
        <v>-3.0548578831925993E-2</v>
      </c>
    </row>
    <row r="45" spans="1:15" ht="15">
      <c r="A45" s="276">
        <v>35</v>
      </c>
      <c r="B45" s="416" t="s">
        <v>107</v>
      </c>
      <c r="C45" s="276" t="s">
        <v>3634</v>
      </c>
      <c r="D45" s="315">
        <v>2426.5</v>
      </c>
      <c r="E45" s="315">
        <v>2439.25</v>
      </c>
      <c r="F45" s="316">
        <v>2400.75</v>
      </c>
      <c r="G45" s="316">
        <v>2375</v>
      </c>
      <c r="H45" s="316">
        <v>2336.5</v>
      </c>
      <c r="I45" s="316">
        <v>2465</v>
      </c>
      <c r="J45" s="316">
        <v>2503.5</v>
      </c>
      <c r="K45" s="316">
        <v>2529.25</v>
      </c>
      <c r="L45" s="303">
        <v>2477.75</v>
      </c>
      <c r="M45" s="303">
        <v>2413.5</v>
      </c>
      <c r="N45" s="318">
        <v>590625</v>
      </c>
      <c r="O45" s="319">
        <v>-6.8047337278106509E-2</v>
      </c>
    </row>
    <row r="46" spans="1:15" ht="15">
      <c r="A46" s="276">
        <v>36</v>
      </c>
      <c r="B46" s="386" t="s">
        <v>50</v>
      </c>
      <c r="C46" s="276" t="s">
        <v>85</v>
      </c>
      <c r="D46" s="315">
        <v>1502.8</v>
      </c>
      <c r="E46" s="315">
        <v>1519.2333333333333</v>
      </c>
      <c r="F46" s="316">
        <v>1483.0166666666667</v>
      </c>
      <c r="G46" s="316">
        <v>1463.2333333333333</v>
      </c>
      <c r="H46" s="316">
        <v>1427.0166666666667</v>
      </c>
      <c r="I46" s="316">
        <v>1539.0166666666667</v>
      </c>
      <c r="J46" s="316">
        <v>1575.2333333333333</v>
      </c>
      <c r="K46" s="316">
        <v>1595.0166666666667</v>
      </c>
      <c r="L46" s="303">
        <v>1555.45</v>
      </c>
      <c r="M46" s="303">
        <v>1499.45</v>
      </c>
      <c r="N46" s="318">
        <v>2119600</v>
      </c>
      <c r="O46" s="319">
        <v>-5.2269170579029731E-2</v>
      </c>
    </row>
    <row r="47" spans="1:15" ht="15">
      <c r="A47" s="276">
        <v>37</v>
      </c>
      <c r="B47" s="386" t="s">
        <v>39</v>
      </c>
      <c r="C47" s="276" t="s">
        <v>86</v>
      </c>
      <c r="D47" s="315">
        <v>400.5</v>
      </c>
      <c r="E47" s="315">
        <v>404.61666666666662</v>
      </c>
      <c r="F47" s="316">
        <v>395.23333333333323</v>
      </c>
      <c r="G47" s="316">
        <v>389.96666666666664</v>
      </c>
      <c r="H47" s="316">
        <v>380.58333333333326</v>
      </c>
      <c r="I47" s="316">
        <v>409.88333333333321</v>
      </c>
      <c r="J47" s="316">
        <v>419.26666666666654</v>
      </c>
      <c r="K47" s="316">
        <v>424.53333333333319</v>
      </c>
      <c r="L47" s="303">
        <v>414</v>
      </c>
      <c r="M47" s="303">
        <v>399.35</v>
      </c>
      <c r="N47" s="318">
        <v>5884695</v>
      </c>
      <c r="O47" s="319">
        <v>-7.425620850749938E-2</v>
      </c>
    </row>
    <row r="48" spans="1:15" ht="15">
      <c r="A48" s="276">
        <v>38</v>
      </c>
      <c r="B48" s="386" t="s">
        <v>64</v>
      </c>
      <c r="C48" s="276" t="s">
        <v>87</v>
      </c>
      <c r="D48" s="315">
        <v>525.20000000000005</v>
      </c>
      <c r="E48" s="315">
        <v>525.55000000000007</v>
      </c>
      <c r="F48" s="316">
        <v>520.85000000000014</v>
      </c>
      <c r="G48" s="316">
        <v>516.50000000000011</v>
      </c>
      <c r="H48" s="316">
        <v>511.80000000000018</v>
      </c>
      <c r="I48" s="316">
        <v>529.90000000000009</v>
      </c>
      <c r="J48" s="316">
        <v>534.60000000000014</v>
      </c>
      <c r="K48" s="316">
        <v>538.95000000000005</v>
      </c>
      <c r="L48" s="303">
        <v>530.25</v>
      </c>
      <c r="M48" s="303">
        <v>521.20000000000005</v>
      </c>
      <c r="N48" s="318">
        <v>1434000</v>
      </c>
      <c r="O48" s="319">
        <v>-0.20120320855614973</v>
      </c>
    </row>
    <row r="49" spans="1:15" ht="15">
      <c r="A49" s="276">
        <v>39</v>
      </c>
      <c r="B49" s="386" t="s">
        <v>50</v>
      </c>
      <c r="C49" s="276" t="s">
        <v>88</v>
      </c>
      <c r="D49" s="315">
        <v>501.75</v>
      </c>
      <c r="E49" s="315">
        <v>504.43333333333334</v>
      </c>
      <c r="F49" s="316">
        <v>498.11666666666667</v>
      </c>
      <c r="G49" s="316">
        <v>494.48333333333335</v>
      </c>
      <c r="H49" s="316">
        <v>488.16666666666669</v>
      </c>
      <c r="I49" s="316">
        <v>508.06666666666666</v>
      </c>
      <c r="J49" s="316">
        <v>514.38333333333344</v>
      </c>
      <c r="K49" s="316">
        <v>518.01666666666665</v>
      </c>
      <c r="L49" s="303">
        <v>510.75</v>
      </c>
      <c r="M49" s="303">
        <v>500.8</v>
      </c>
      <c r="N49" s="318">
        <v>15660000</v>
      </c>
      <c r="O49" s="319">
        <v>3.28963640860747E-2</v>
      </c>
    </row>
    <row r="50" spans="1:15" ht="15">
      <c r="A50" s="276">
        <v>40</v>
      </c>
      <c r="B50" s="386" t="s">
        <v>52</v>
      </c>
      <c r="C50" s="276" t="s">
        <v>91</v>
      </c>
      <c r="D50" s="315">
        <v>3475.2</v>
      </c>
      <c r="E50" s="315">
        <v>3496.9166666666665</v>
      </c>
      <c r="F50" s="316">
        <v>3429.9333333333329</v>
      </c>
      <c r="G50" s="316">
        <v>3384.6666666666665</v>
      </c>
      <c r="H50" s="316">
        <v>3317.6833333333329</v>
      </c>
      <c r="I50" s="316">
        <v>3542.1833333333329</v>
      </c>
      <c r="J50" s="316">
        <v>3609.1666666666665</v>
      </c>
      <c r="K50" s="316">
        <v>3654.4333333333329</v>
      </c>
      <c r="L50" s="303">
        <v>3563.9</v>
      </c>
      <c r="M50" s="303">
        <v>3451.65</v>
      </c>
      <c r="N50" s="318">
        <v>2447000</v>
      </c>
      <c r="O50" s="319">
        <v>1.0655873120766561E-2</v>
      </c>
    </row>
    <row r="51" spans="1:15" ht="15">
      <c r="A51" s="276">
        <v>41</v>
      </c>
      <c r="B51" s="386" t="s">
        <v>92</v>
      </c>
      <c r="C51" s="276" t="s">
        <v>93</v>
      </c>
      <c r="D51" s="315">
        <v>182.9</v>
      </c>
      <c r="E51" s="315">
        <v>185.28333333333333</v>
      </c>
      <c r="F51" s="316">
        <v>179.41666666666666</v>
      </c>
      <c r="G51" s="316">
        <v>175.93333333333334</v>
      </c>
      <c r="H51" s="316">
        <v>170.06666666666666</v>
      </c>
      <c r="I51" s="316">
        <v>188.76666666666665</v>
      </c>
      <c r="J51" s="316">
        <v>194.63333333333333</v>
      </c>
      <c r="K51" s="316">
        <v>198.11666666666665</v>
      </c>
      <c r="L51" s="303">
        <v>191.15</v>
      </c>
      <c r="M51" s="303">
        <v>181.8</v>
      </c>
      <c r="N51" s="318">
        <v>28733100</v>
      </c>
      <c r="O51" s="319">
        <v>-1.5156656486822758E-2</v>
      </c>
    </row>
    <row r="52" spans="1:15" ht="15">
      <c r="A52" s="276">
        <v>42</v>
      </c>
      <c r="B52" s="386" t="s">
        <v>52</v>
      </c>
      <c r="C52" s="276" t="s">
        <v>94</v>
      </c>
      <c r="D52" s="315">
        <v>4812.2</v>
      </c>
      <c r="E52" s="315">
        <v>4873.2</v>
      </c>
      <c r="F52" s="316">
        <v>4733.45</v>
      </c>
      <c r="G52" s="316">
        <v>4654.7</v>
      </c>
      <c r="H52" s="316">
        <v>4514.95</v>
      </c>
      <c r="I52" s="316">
        <v>4951.95</v>
      </c>
      <c r="J52" s="316">
        <v>5091.7</v>
      </c>
      <c r="K52" s="316">
        <v>5170.45</v>
      </c>
      <c r="L52" s="303">
        <v>5012.95</v>
      </c>
      <c r="M52" s="303">
        <v>4794.45</v>
      </c>
      <c r="N52" s="318">
        <v>3693250</v>
      </c>
      <c r="O52" s="319">
        <v>-1.1244227294023157E-2</v>
      </c>
    </row>
    <row r="53" spans="1:15" ht="15">
      <c r="A53" s="276">
        <v>43</v>
      </c>
      <c r="B53" s="386" t="s">
        <v>44</v>
      </c>
      <c r="C53" s="276" t="s">
        <v>95</v>
      </c>
      <c r="D53" s="315">
        <v>2593.1</v>
      </c>
      <c r="E53" s="315">
        <v>2633.6333333333337</v>
      </c>
      <c r="F53" s="316">
        <v>2544.2666666666673</v>
      </c>
      <c r="G53" s="316">
        <v>2495.4333333333338</v>
      </c>
      <c r="H53" s="316">
        <v>2406.0666666666675</v>
      </c>
      <c r="I53" s="316">
        <v>2682.4666666666672</v>
      </c>
      <c r="J53" s="316">
        <v>2771.833333333333</v>
      </c>
      <c r="K53" s="316">
        <v>2820.666666666667</v>
      </c>
      <c r="L53" s="303">
        <v>2723</v>
      </c>
      <c r="M53" s="303">
        <v>2584.8000000000002</v>
      </c>
      <c r="N53" s="318">
        <v>2221100</v>
      </c>
      <c r="O53" s="319">
        <v>-0.11070627802690583</v>
      </c>
    </row>
    <row r="54" spans="1:15" ht="15">
      <c r="A54" s="276">
        <v>44</v>
      </c>
      <c r="B54" s="386" t="s">
        <v>44</v>
      </c>
      <c r="C54" s="276" t="s">
        <v>97</v>
      </c>
      <c r="D54" s="315">
        <v>1392.65</v>
      </c>
      <c r="E54" s="315">
        <v>1397.4833333333336</v>
      </c>
      <c r="F54" s="316">
        <v>1375.5666666666671</v>
      </c>
      <c r="G54" s="316">
        <v>1358.4833333333336</v>
      </c>
      <c r="H54" s="316">
        <v>1336.5666666666671</v>
      </c>
      <c r="I54" s="316">
        <v>1414.5666666666671</v>
      </c>
      <c r="J54" s="316">
        <v>1436.4833333333336</v>
      </c>
      <c r="K54" s="316">
        <v>1453.5666666666671</v>
      </c>
      <c r="L54" s="303">
        <v>1419.4</v>
      </c>
      <c r="M54" s="303">
        <v>1380.4</v>
      </c>
      <c r="N54" s="318">
        <v>2781350</v>
      </c>
      <c r="O54" s="319">
        <v>-5.881258142564675E-2</v>
      </c>
    </row>
    <row r="55" spans="1:15" ht="15">
      <c r="A55" s="276">
        <v>45</v>
      </c>
      <c r="B55" s="386" t="s">
        <v>44</v>
      </c>
      <c r="C55" s="276" t="s">
        <v>98</v>
      </c>
      <c r="D55" s="315">
        <v>171.45</v>
      </c>
      <c r="E55" s="315">
        <v>172.81666666666669</v>
      </c>
      <c r="F55" s="316">
        <v>169.43333333333339</v>
      </c>
      <c r="G55" s="316">
        <v>167.41666666666671</v>
      </c>
      <c r="H55" s="316">
        <v>164.03333333333342</v>
      </c>
      <c r="I55" s="316">
        <v>174.83333333333337</v>
      </c>
      <c r="J55" s="316">
        <v>178.21666666666664</v>
      </c>
      <c r="K55" s="316">
        <v>180.23333333333335</v>
      </c>
      <c r="L55" s="303">
        <v>176.2</v>
      </c>
      <c r="M55" s="303">
        <v>170.8</v>
      </c>
      <c r="N55" s="318">
        <v>12960000</v>
      </c>
      <c r="O55" s="319">
        <v>-2.8602266594711278E-2</v>
      </c>
    </row>
    <row r="56" spans="1:15" ht="15">
      <c r="A56" s="276">
        <v>46</v>
      </c>
      <c r="B56" s="386" t="s">
        <v>54</v>
      </c>
      <c r="C56" s="276" t="s">
        <v>99</v>
      </c>
      <c r="D56" s="315">
        <v>59.15</v>
      </c>
      <c r="E56" s="315">
        <v>58.816666666666663</v>
      </c>
      <c r="F56" s="316">
        <v>56.783333333333324</v>
      </c>
      <c r="G56" s="316">
        <v>54.416666666666664</v>
      </c>
      <c r="H56" s="316">
        <v>52.383333333333326</v>
      </c>
      <c r="I56" s="316">
        <v>61.183333333333323</v>
      </c>
      <c r="J56" s="316">
        <v>63.216666666666654</v>
      </c>
      <c r="K56" s="316">
        <v>65.583333333333314</v>
      </c>
      <c r="L56" s="303">
        <v>60.85</v>
      </c>
      <c r="M56" s="303">
        <v>56.45</v>
      </c>
      <c r="N56" s="318">
        <v>106082000</v>
      </c>
      <c r="O56" s="319">
        <v>-0.10997193544733387</v>
      </c>
    </row>
    <row r="57" spans="1:15" ht="15">
      <c r="A57" s="276">
        <v>47</v>
      </c>
      <c r="B57" s="386" t="s">
        <v>73</v>
      </c>
      <c r="C57" s="276" t="s">
        <v>100</v>
      </c>
      <c r="D57" s="315">
        <v>102.2</v>
      </c>
      <c r="E57" s="315">
        <v>102.26666666666667</v>
      </c>
      <c r="F57" s="316">
        <v>100.58333333333333</v>
      </c>
      <c r="G57" s="316">
        <v>98.966666666666669</v>
      </c>
      <c r="H57" s="316">
        <v>97.283333333333331</v>
      </c>
      <c r="I57" s="316">
        <v>103.88333333333333</v>
      </c>
      <c r="J57" s="316">
        <v>105.56666666666666</v>
      </c>
      <c r="K57" s="316">
        <v>107.18333333333332</v>
      </c>
      <c r="L57" s="303">
        <v>103.95</v>
      </c>
      <c r="M57" s="303">
        <v>100.65</v>
      </c>
      <c r="N57" s="318">
        <v>25674900</v>
      </c>
      <c r="O57" s="319">
        <v>-0.1425952332450601</v>
      </c>
    </row>
    <row r="58" spans="1:15" ht="15">
      <c r="A58" s="276">
        <v>48</v>
      </c>
      <c r="B58" s="386" t="s">
        <v>52</v>
      </c>
      <c r="C58" s="276" t="s">
        <v>101</v>
      </c>
      <c r="D58" s="315">
        <v>466</v>
      </c>
      <c r="E58" s="315">
        <v>471.7833333333333</v>
      </c>
      <c r="F58" s="316">
        <v>458.21666666666658</v>
      </c>
      <c r="G58" s="316">
        <v>450.43333333333328</v>
      </c>
      <c r="H58" s="316">
        <v>436.86666666666656</v>
      </c>
      <c r="I58" s="316">
        <v>479.56666666666661</v>
      </c>
      <c r="J58" s="316">
        <v>493.13333333333333</v>
      </c>
      <c r="K58" s="316">
        <v>500.91666666666663</v>
      </c>
      <c r="L58" s="303">
        <v>485.35</v>
      </c>
      <c r="M58" s="303">
        <v>464</v>
      </c>
      <c r="N58" s="318">
        <v>5706300</v>
      </c>
      <c r="O58" s="319">
        <v>-1.8591772151898733E-2</v>
      </c>
    </row>
    <row r="59" spans="1:15" ht="15">
      <c r="A59" s="276">
        <v>49</v>
      </c>
      <c r="B59" s="386" t="s">
        <v>102</v>
      </c>
      <c r="C59" s="276" t="s">
        <v>103</v>
      </c>
      <c r="D59" s="315">
        <v>25.55</v>
      </c>
      <c r="E59" s="315">
        <v>25.716666666666669</v>
      </c>
      <c r="F59" s="316">
        <v>25.183333333333337</v>
      </c>
      <c r="G59" s="316">
        <v>24.81666666666667</v>
      </c>
      <c r="H59" s="316">
        <v>24.283333333333339</v>
      </c>
      <c r="I59" s="316">
        <v>26.083333333333336</v>
      </c>
      <c r="J59" s="316">
        <v>26.616666666666667</v>
      </c>
      <c r="K59" s="316">
        <v>26.983333333333334</v>
      </c>
      <c r="L59" s="303">
        <v>26.25</v>
      </c>
      <c r="M59" s="303">
        <v>25.35</v>
      </c>
      <c r="N59" s="318">
        <v>74520000</v>
      </c>
      <c r="O59" s="319">
        <v>2.0332717190388171E-2</v>
      </c>
    </row>
    <row r="60" spans="1:15" ht="15">
      <c r="A60" s="276">
        <v>50</v>
      </c>
      <c r="B60" s="386" t="s">
        <v>50</v>
      </c>
      <c r="C60" s="276" t="s">
        <v>104</v>
      </c>
      <c r="D60" s="315">
        <v>695.95</v>
      </c>
      <c r="E60" s="315">
        <v>699.61666666666667</v>
      </c>
      <c r="F60" s="316">
        <v>687.98333333333335</v>
      </c>
      <c r="G60" s="316">
        <v>680.01666666666665</v>
      </c>
      <c r="H60" s="316">
        <v>668.38333333333333</v>
      </c>
      <c r="I60" s="316">
        <v>707.58333333333337</v>
      </c>
      <c r="J60" s="316">
        <v>719.21666666666681</v>
      </c>
      <c r="K60" s="316">
        <v>727.18333333333339</v>
      </c>
      <c r="L60" s="303">
        <v>711.25</v>
      </c>
      <c r="M60" s="303">
        <v>691.65</v>
      </c>
      <c r="N60" s="318">
        <v>4081000</v>
      </c>
      <c r="O60" s="319">
        <v>-3.7953795379537955E-2</v>
      </c>
    </row>
    <row r="61" spans="1:15" ht="15">
      <c r="A61" s="276">
        <v>51</v>
      </c>
      <c r="B61" s="416" t="s">
        <v>39</v>
      </c>
      <c r="C61" s="276" t="s">
        <v>248</v>
      </c>
      <c r="D61" s="315">
        <v>1083.55</v>
      </c>
      <c r="E61" s="315">
        <v>1100.9666666666665</v>
      </c>
      <c r="F61" s="316">
        <v>1056.883333333333</v>
      </c>
      <c r="G61" s="316">
        <v>1030.2166666666665</v>
      </c>
      <c r="H61" s="316">
        <v>986.13333333333298</v>
      </c>
      <c r="I61" s="316">
        <v>1127.633333333333</v>
      </c>
      <c r="J61" s="316">
        <v>1171.7166666666665</v>
      </c>
      <c r="K61" s="316">
        <v>1198.383333333333</v>
      </c>
      <c r="L61" s="303">
        <v>1145.05</v>
      </c>
      <c r="M61" s="303">
        <v>1074.3</v>
      </c>
      <c r="N61" s="318">
        <v>1565850</v>
      </c>
      <c r="O61" s="319">
        <v>1.946677951756242E-2</v>
      </c>
    </row>
    <row r="62" spans="1:15" ht="15">
      <c r="A62" s="276">
        <v>52</v>
      </c>
      <c r="B62" s="386" t="s">
        <v>37</v>
      </c>
      <c r="C62" s="276" t="s">
        <v>105</v>
      </c>
      <c r="D62" s="315">
        <v>842.7</v>
      </c>
      <c r="E62" s="315">
        <v>851.65</v>
      </c>
      <c r="F62" s="316">
        <v>830.34999999999991</v>
      </c>
      <c r="G62" s="316">
        <v>817.99999999999989</v>
      </c>
      <c r="H62" s="316">
        <v>796.69999999999982</v>
      </c>
      <c r="I62" s="316">
        <v>864</v>
      </c>
      <c r="J62" s="316">
        <v>885.3</v>
      </c>
      <c r="K62" s="316">
        <v>897.65000000000009</v>
      </c>
      <c r="L62" s="303">
        <v>872.95</v>
      </c>
      <c r="M62" s="303">
        <v>839.3</v>
      </c>
      <c r="N62" s="318">
        <v>19124450</v>
      </c>
      <c r="O62" s="319">
        <v>-2.6123554738522566E-2</v>
      </c>
    </row>
    <row r="63" spans="1:15" ht="15">
      <c r="A63" s="276">
        <v>53</v>
      </c>
      <c r="B63" s="386" t="s">
        <v>39</v>
      </c>
      <c r="C63" s="276" t="s">
        <v>106</v>
      </c>
      <c r="D63" s="315">
        <v>817.05</v>
      </c>
      <c r="E63" s="315">
        <v>821.81666666666661</v>
      </c>
      <c r="F63" s="316">
        <v>808.63333333333321</v>
      </c>
      <c r="G63" s="316">
        <v>800.21666666666658</v>
      </c>
      <c r="H63" s="316">
        <v>787.03333333333319</v>
      </c>
      <c r="I63" s="316">
        <v>830.23333333333323</v>
      </c>
      <c r="J63" s="316">
        <v>843.41666666666663</v>
      </c>
      <c r="K63" s="316">
        <v>851.83333333333326</v>
      </c>
      <c r="L63" s="303">
        <v>835</v>
      </c>
      <c r="M63" s="303">
        <v>813.4</v>
      </c>
      <c r="N63" s="318">
        <v>4770000</v>
      </c>
      <c r="O63" s="319">
        <v>-0.1092436974789916</v>
      </c>
    </row>
    <row r="64" spans="1:15" ht="15">
      <c r="A64" s="276">
        <v>54</v>
      </c>
      <c r="B64" s="386" t="s">
        <v>107</v>
      </c>
      <c r="C64" s="276" t="s">
        <v>108</v>
      </c>
      <c r="D64" s="315">
        <v>826.2</v>
      </c>
      <c r="E64" s="315">
        <v>833.28333333333342</v>
      </c>
      <c r="F64" s="316">
        <v>816.61666666666679</v>
      </c>
      <c r="G64" s="316">
        <v>807.03333333333342</v>
      </c>
      <c r="H64" s="316">
        <v>790.36666666666679</v>
      </c>
      <c r="I64" s="316">
        <v>842.86666666666679</v>
      </c>
      <c r="J64" s="316">
        <v>859.53333333333353</v>
      </c>
      <c r="K64" s="316">
        <v>869.11666666666679</v>
      </c>
      <c r="L64" s="303">
        <v>849.95</v>
      </c>
      <c r="M64" s="303">
        <v>823.7</v>
      </c>
      <c r="N64" s="318">
        <v>20037500</v>
      </c>
      <c r="O64" s="319">
        <v>-4.0395574924572575E-2</v>
      </c>
    </row>
    <row r="65" spans="1:15" ht="15">
      <c r="A65" s="276">
        <v>55</v>
      </c>
      <c r="B65" s="386" t="s">
        <v>57</v>
      </c>
      <c r="C65" s="276" t="s">
        <v>109</v>
      </c>
      <c r="D65" s="315">
        <v>2191</v>
      </c>
      <c r="E65" s="315">
        <v>2209.8000000000002</v>
      </c>
      <c r="F65" s="316">
        <v>2164.7500000000005</v>
      </c>
      <c r="G65" s="316">
        <v>2138.5000000000005</v>
      </c>
      <c r="H65" s="316">
        <v>2093.4500000000007</v>
      </c>
      <c r="I65" s="316">
        <v>2236.0500000000002</v>
      </c>
      <c r="J65" s="316">
        <v>2281.0999999999995</v>
      </c>
      <c r="K65" s="316">
        <v>2307.35</v>
      </c>
      <c r="L65" s="303">
        <v>2254.85</v>
      </c>
      <c r="M65" s="303">
        <v>2183.5500000000002</v>
      </c>
      <c r="N65" s="318">
        <v>26913600</v>
      </c>
      <c r="O65" s="319">
        <v>-1.5246813975697302E-2</v>
      </c>
    </row>
    <row r="66" spans="1:15" ht="15">
      <c r="A66" s="276">
        <v>56</v>
      </c>
      <c r="B66" s="386" t="s">
        <v>54</v>
      </c>
      <c r="C66" s="276" t="s">
        <v>110</v>
      </c>
      <c r="D66" s="315">
        <v>1406.55</v>
      </c>
      <c r="E66" s="315">
        <v>1422.4333333333334</v>
      </c>
      <c r="F66" s="316">
        <v>1385.1666666666667</v>
      </c>
      <c r="G66" s="316">
        <v>1363.7833333333333</v>
      </c>
      <c r="H66" s="316">
        <v>1326.5166666666667</v>
      </c>
      <c r="I66" s="316">
        <v>1443.8166666666668</v>
      </c>
      <c r="J66" s="316">
        <v>1481.0833333333333</v>
      </c>
      <c r="K66" s="316">
        <v>1502.4666666666669</v>
      </c>
      <c r="L66" s="303">
        <v>1459.7</v>
      </c>
      <c r="M66" s="303">
        <v>1401.05</v>
      </c>
      <c r="N66" s="318">
        <v>32749750</v>
      </c>
      <c r="O66" s="319">
        <v>-8.0811979005866008E-2</v>
      </c>
    </row>
    <row r="67" spans="1:15" ht="15">
      <c r="A67" s="276">
        <v>57</v>
      </c>
      <c r="B67" s="386" t="s">
        <v>57</v>
      </c>
      <c r="C67" s="276" t="s">
        <v>253</v>
      </c>
      <c r="D67" s="315">
        <v>666.5</v>
      </c>
      <c r="E67" s="315">
        <v>673.05000000000007</v>
      </c>
      <c r="F67" s="316">
        <v>657.10000000000014</v>
      </c>
      <c r="G67" s="316">
        <v>647.70000000000005</v>
      </c>
      <c r="H67" s="316">
        <v>631.75000000000011</v>
      </c>
      <c r="I67" s="316">
        <v>682.45000000000016</v>
      </c>
      <c r="J67" s="316">
        <v>698.4000000000002</v>
      </c>
      <c r="K67" s="316">
        <v>707.80000000000018</v>
      </c>
      <c r="L67" s="303">
        <v>689</v>
      </c>
      <c r="M67" s="303">
        <v>663.65</v>
      </c>
      <c r="N67" s="318">
        <v>11644600</v>
      </c>
      <c r="O67" s="319">
        <v>5.2704852824184564E-2</v>
      </c>
    </row>
    <row r="68" spans="1:15" ht="15">
      <c r="A68" s="276">
        <v>58</v>
      </c>
      <c r="B68" s="386" t="s">
        <v>44</v>
      </c>
      <c r="C68" s="276" t="s">
        <v>111</v>
      </c>
      <c r="D68" s="315">
        <v>3006.65</v>
      </c>
      <c r="E68" s="315">
        <v>3028.9333333333329</v>
      </c>
      <c r="F68" s="316">
        <v>2973.9666666666658</v>
      </c>
      <c r="G68" s="316">
        <v>2941.2833333333328</v>
      </c>
      <c r="H68" s="316">
        <v>2886.3166666666657</v>
      </c>
      <c r="I68" s="316">
        <v>3061.6166666666659</v>
      </c>
      <c r="J68" s="316">
        <v>3116.583333333333</v>
      </c>
      <c r="K68" s="316">
        <v>3149.266666666666</v>
      </c>
      <c r="L68" s="303">
        <v>3083.9</v>
      </c>
      <c r="M68" s="303">
        <v>2996.25</v>
      </c>
      <c r="N68" s="318">
        <v>3311100</v>
      </c>
      <c r="O68" s="319">
        <v>3.1109865470852018E-2</v>
      </c>
    </row>
    <row r="69" spans="1:15" ht="15">
      <c r="A69" s="276">
        <v>59</v>
      </c>
      <c r="B69" s="386" t="s">
        <v>113</v>
      </c>
      <c r="C69" s="276" t="s">
        <v>114</v>
      </c>
      <c r="D69" s="315">
        <v>223.15</v>
      </c>
      <c r="E69" s="315">
        <v>224.93333333333331</v>
      </c>
      <c r="F69" s="316">
        <v>220.01666666666662</v>
      </c>
      <c r="G69" s="316">
        <v>216.88333333333333</v>
      </c>
      <c r="H69" s="316">
        <v>211.96666666666664</v>
      </c>
      <c r="I69" s="316">
        <v>228.06666666666661</v>
      </c>
      <c r="J69" s="316">
        <v>232.98333333333329</v>
      </c>
      <c r="K69" s="316">
        <v>236.11666666666659</v>
      </c>
      <c r="L69" s="303">
        <v>229.85</v>
      </c>
      <c r="M69" s="303">
        <v>221.8</v>
      </c>
      <c r="N69" s="318">
        <v>30375200</v>
      </c>
      <c r="O69" s="319">
        <v>-0.1337829552421827</v>
      </c>
    </row>
    <row r="70" spans="1:15" ht="15">
      <c r="A70" s="276">
        <v>60</v>
      </c>
      <c r="B70" s="386" t="s">
        <v>73</v>
      </c>
      <c r="C70" s="276" t="s">
        <v>115</v>
      </c>
      <c r="D70" s="315">
        <v>212.2</v>
      </c>
      <c r="E70" s="315">
        <v>213.11666666666665</v>
      </c>
      <c r="F70" s="316">
        <v>210.2833333333333</v>
      </c>
      <c r="G70" s="316">
        <v>208.36666666666665</v>
      </c>
      <c r="H70" s="316">
        <v>205.5333333333333</v>
      </c>
      <c r="I70" s="316">
        <v>215.0333333333333</v>
      </c>
      <c r="J70" s="316">
        <v>217.86666666666662</v>
      </c>
      <c r="K70" s="316">
        <v>219.7833333333333</v>
      </c>
      <c r="L70" s="303">
        <v>215.95</v>
      </c>
      <c r="M70" s="303">
        <v>211.2</v>
      </c>
      <c r="N70" s="318">
        <v>30294000</v>
      </c>
      <c r="O70" s="319">
        <v>-1.7857142857142856E-2</v>
      </c>
    </row>
    <row r="71" spans="1:15" ht="15">
      <c r="A71" s="276">
        <v>61</v>
      </c>
      <c r="B71" s="386" t="s">
        <v>50</v>
      </c>
      <c r="C71" s="276" t="s">
        <v>116</v>
      </c>
      <c r="D71" s="315">
        <v>2135</v>
      </c>
      <c r="E71" s="315">
        <v>2142.2833333333333</v>
      </c>
      <c r="F71" s="316">
        <v>2116.7166666666667</v>
      </c>
      <c r="G71" s="316">
        <v>2098.4333333333334</v>
      </c>
      <c r="H71" s="316">
        <v>2072.8666666666668</v>
      </c>
      <c r="I71" s="316">
        <v>2160.5666666666666</v>
      </c>
      <c r="J71" s="316">
        <v>2186.1333333333332</v>
      </c>
      <c r="K71" s="316">
        <v>2204.4166666666665</v>
      </c>
      <c r="L71" s="303">
        <v>2167.85</v>
      </c>
      <c r="M71" s="303">
        <v>2124</v>
      </c>
      <c r="N71" s="318">
        <v>6556500</v>
      </c>
      <c r="O71" s="319">
        <v>4.6294523171198775E-2</v>
      </c>
    </row>
    <row r="72" spans="1:15" ht="15">
      <c r="A72" s="276">
        <v>62</v>
      </c>
      <c r="B72" s="386" t="s">
        <v>57</v>
      </c>
      <c r="C72" s="276" t="s">
        <v>117</v>
      </c>
      <c r="D72" s="315">
        <v>185.25</v>
      </c>
      <c r="E72" s="315">
        <v>188.65</v>
      </c>
      <c r="F72" s="316">
        <v>181.05</v>
      </c>
      <c r="G72" s="316">
        <v>176.85</v>
      </c>
      <c r="H72" s="316">
        <v>169.25</v>
      </c>
      <c r="I72" s="316">
        <v>192.85000000000002</v>
      </c>
      <c r="J72" s="316">
        <v>200.45</v>
      </c>
      <c r="K72" s="316">
        <v>204.65000000000003</v>
      </c>
      <c r="L72" s="303">
        <v>196.25</v>
      </c>
      <c r="M72" s="303">
        <v>184.45</v>
      </c>
      <c r="N72" s="318">
        <v>20435200</v>
      </c>
      <c r="O72" s="319">
        <v>0.35192780968006565</v>
      </c>
    </row>
    <row r="73" spans="1:15" ht="15">
      <c r="A73" s="276">
        <v>63</v>
      </c>
      <c r="B73" s="386" t="s">
        <v>54</v>
      </c>
      <c r="C73" s="276" t="s">
        <v>118</v>
      </c>
      <c r="D73" s="315">
        <v>472.95</v>
      </c>
      <c r="E73" s="315">
        <v>478.41666666666669</v>
      </c>
      <c r="F73" s="316">
        <v>466.13333333333338</v>
      </c>
      <c r="G73" s="316">
        <v>459.31666666666672</v>
      </c>
      <c r="H73" s="316">
        <v>447.03333333333342</v>
      </c>
      <c r="I73" s="316">
        <v>485.23333333333335</v>
      </c>
      <c r="J73" s="316">
        <v>497.51666666666665</v>
      </c>
      <c r="K73" s="316">
        <v>504.33333333333331</v>
      </c>
      <c r="L73" s="303">
        <v>490.7</v>
      </c>
      <c r="M73" s="303">
        <v>471.6</v>
      </c>
      <c r="N73" s="318">
        <v>120293250</v>
      </c>
      <c r="O73" s="319">
        <v>-4.5513506132944951E-3</v>
      </c>
    </row>
    <row r="74" spans="1:15" ht="15">
      <c r="A74" s="276">
        <v>64</v>
      </c>
      <c r="B74" s="416" t="s">
        <v>57</v>
      </c>
      <c r="C74" t="s">
        <v>256</v>
      </c>
      <c r="D74" s="509">
        <v>1384.55</v>
      </c>
      <c r="E74" s="509">
        <v>1386.7666666666664</v>
      </c>
      <c r="F74" s="510">
        <v>1372.6833333333329</v>
      </c>
      <c r="G74" s="510">
        <v>1360.8166666666666</v>
      </c>
      <c r="H74" s="510">
        <v>1346.7333333333331</v>
      </c>
      <c r="I74" s="510">
        <v>1398.6333333333328</v>
      </c>
      <c r="J74" s="510">
        <v>1412.7166666666662</v>
      </c>
      <c r="K74" s="510">
        <v>1424.5833333333326</v>
      </c>
      <c r="L74" s="511">
        <v>1400.85</v>
      </c>
      <c r="M74" s="511">
        <v>1374.9</v>
      </c>
      <c r="N74" s="512">
        <v>569925</v>
      </c>
      <c r="O74" s="513">
        <v>3.4722222222222224E-2</v>
      </c>
    </row>
    <row r="75" spans="1:15" ht="15">
      <c r="A75" s="276">
        <v>65</v>
      </c>
      <c r="B75" s="386" t="s">
        <v>57</v>
      </c>
      <c r="C75" s="276" t="s">
        <v>119</v>
      </c>
      <c r="D75" s="315">
        <v>448.15</v>
      </c>
      <c r="E75" s="315">
        <v>451</v>
      </c>
      <c r="F75" s="316">
        <v>441.15</v>
      </c>
      <c r="G75" s="316">
        <v>434.15</v>
      </c>
      <c r="H75" s="316">
        <v>424.29999999999995</v>
      </c>
      <c r="I75" s="316">
        <v>458</v>
      </c>
      <c r="J75" s="316">
        <v>467.85</v>
      </c>
      <c r="K75" s="316">
        <v>474.85</v>
      </c>
      <c r="L75" s="303">
        <v>460.85</v>
      </c>
      <c r="M75" s="303">
        <v>444</v>
      </c>
      <c r="N75" s="318">
        <v>7788000</v>
      </c>
      <c r="O75" s="319">
        <v>1.3073170731707317E-2</v>
      </c>
    </row>
    <row r="76" spans="1:15" ht="15">
      <c r="A76" s="276">
        <v>66</v>
      </c>
      <c r="B76" s="386" t="s">
        <v>68</v>
      </c>
      <c r="C76" s="276" t="s">
        <v>120</v>
      </c>
      <c r="D76" s="315">
        <v>9.75</v>
      </c>
      <c r="E76" s="315">
        <v>9.9</v>
      </c>
      <c r="F76" s="316">
        <v>9.4500000000000011</v>
      </c>
      <c r="G76" s="316">
        <v>9.15</v>
      </c>
      <c r="H76" s="316">
        <v>8.7000000000000011</v>
      </c>
      <c r="I76" s="316">
        <v>10.200000000000001</v>
      </c>
      <c r="J76" s="316">
        <v>10.65</v>
      </c>
      <c r="K76" s="316">
        <v>10.950000000000001</v>
      </c>
      <c r="L76" s="303">
        <v>10.35</v>
      </c>
      <c r="M76" s="303">
        <v>9.6</v>
      </c>
      <c r="N76" s="318">
        <v>505050000</v>
      </c>
      <c r="O76" s="319">
        <v>-4.4244270764339649E-2</v>
      </c>
    </row>
    <row r="77" spans="1:15" ht="15">
      <c r="A77" s="276">
        <v>67</v>
      </c>
      <c r="B77" s="386" t="s">
        <v>54</v>
      </c>
      <c r="C77" s="276" t="s">
        <v>121</v>
      </c>
      <c r="D77" s="315">
        <v>35.65</v>
      </c>
      <c r="E77" s="315">
        <v>36.083333333333336</v>
      </c>
      <c r="F77" s="316">
        <v>35.06666666666667</v>
      </c>
      <c r="G77" s="316">
        <v>34.483333333333334</v>
      </c>
      <c r="H77" s="316">
        <v>33.466666666666669</v>
      </c>
      <c r="I77" s="316">
        <v>36.666666666666671</v>
      </c>
      <c r="J77" s="316">
        <v>37.683333333333337</v>
      </c>
      <c r="K77" s="316">
        <v>38.266666666666673</v>
      </c>
      <c r="L77" s="303">
        <v>37.1</v>
      </c>
      <c r="M77" s="303">
        <v>35.5</v>
      </c>
      <c r="N77" s="318">
        <v>127946000</v>
      </c>
      <c r="O77" s="319">
        <v>-0.10237270061316982</v>
      </c>
    </row>
    <row r="78" spans="1:15" ht="15">
      <c r="A78" s="276">
        <v>68</v>
      </c>
      <c r="B78" s="386" t="s">
        <v>73</v>
      </c>
      <c r="C78" s="276" t="s">
        <v>122</v>
      </c>
      <c r="D78" s="315">
        <v>451.15</v>
      </c>
      <c r="E78" s="315">
        <v>453.38333333333327</v>
      </c>
      <c r="F78" s="316">
        <v>446.56666666666655</v>
      </c>
      <c r="G78" s="316">
        <v>441.98333333333329</v>
      </c>
      <c r="H78" s="316">
        <v>435.16666666666657</v>
      </c>
      <c r="I78" s="316">
        <v>457.96666666666653</v>
      </c>
      <c r="J78" s="316">
        <v>464.78333333333325</v>
      </c>
      <c r="K78" s="316">
        <v>469.3666666666665</v>
      </c>
      <c r="L78" s="303">
        <v>460.2</v>
      </c>
      <c r="M78" s="303">
        <v>448.8</v>
      </c>
      <c r="N78" s="318">
        <v>3907750</v>
      </c>
      <c r="O78" s="319">
        <v>-0.1345919610231425</v>
      </c>
    </row>
    <row r="79" spans="1:15" ht="15">
      <c r="A79" s="276">
        <v>69</v>
      </c>
      <c r="B79" s="386" t="s">
        <v>39</v>
      </c>
      <c r="C79" s="276" t="s">
        <v>123</v>
      </c>
      <c r="D79" s="315">
        <v>1594.45</v>
      </c>
      <c r="E79" s="315">
        <v>1613.6333333333332</v>
      </c>
      <c r="F79" s="316">
        <v>1567.5666666666664</v>
      </c>
      <c r="G79" s="316">
        <v>1540.6833333333332</v>
      </c>
      <c r="H79" s="316">
        <v>1494.6166666666663</v>
      </c>
      <c r="I79" s="316">
        <v>1640.5166666666664</v>
      </c>
      <c r="J79" s="316">
        <v>1686.583333333333</v>
      </c>
      <c r="K79" s="316">
        <v>1713.4666666666665</v>
      </c>
      <c r="L79" s="303">
        <v>1659.7</v>
      </c>
      <c r="M79" s="303">
        <v>1586.75</v>
      </c>
      <c r="N79" s="318">
        <v>3485000</v>
      </c>
      <c r="O79" s="319">
        <v>-7.5841951736939806E-2</v>
      </c>
    </row>
    <row r="80" spans="1:15" ht="15">
      <c r="A80" s="276">
        <v>70</v>
      </c>
      <c r="B80" s="386" t="s">
        <v>54</v>
      </c>
      <c r="C80" s="276" t="s">
        <v>124</v>
      </c>
      <c r="D80" s="315">
        <v>853.05</v>
      </c>
      <c r="E80" s="315">
        <v>857.68333333333339</v>
      </c>
      <c r="F80" s="316">
        <v>838.26666666666677</v>
      </c>
      <c r="G80" s="316">
        <v>823.48333333333335</v>
      </c>
      <c r="H80" s="316">
        <v>804.06666666666672</v>
      </c>
      <c r="I80" s="316">
        <v>872.46666666666681</v>
      </c>
      <c r="J80" s="316">
        <v>891.88333333333333</v>
      </c>
      <c r="K80" s="316">
        <v>906.66666666666686</v>
      </c>
      <c r="L80" s="303">
        <v>877.1</v>
      </c>
      <c r="M80" s="303">
        <v>842.9</v>
      </c>
      <c r="N80" s="318">
        <v>19338300</v>
      </c>
      <c r="O80" s="319">
        <v>4.8845632213174806E-3</v>
      </c>
    </row>
    <row r="81" spans="1:15" ht="15">
      <c r="A81" s="276">
        <v>71</v>
      </c>
      <c r="B81" s="386" t="s">
        <v>68</v>
      </c>
      <c r="C81" s="276" t="s">
        <v>125</v>
      </c>
      <c r="D81" s="315">
        <v>215.5</v>
      </c>
      <c r="E81" s="315">
        <v>218.36666666666667</v>
      </c>
      <c r="F81" s="316">
        <v>211.18333333333334</v>
      </c>
      <c r="G81" s="316">
        <v>206.86666666666667</v>
      </c>
      <c r="H81" s="316">
        <v>199.68333333333334</v>
      </c>
      <c r="I81" s="316">
        <v>222.68333333333334</v>
      </c>
      <c r="J81" s="316">
        <v>229.86666666666667</v>
      </c>
      <c r="K81" s="316">
        <v>234.18333333333334</v>
      </c>
      <c r="L81" s="303">
        <v>225.55</v>
      </c>
      <c r="M81" s="303">
        <v>214.05</v>
      </c>
      <c r="N81" s="318">
        <v>12913600</v>
      </c>
      <c r="O81" s="319">
        <v>-7.7600000000000002E-2</v>
      </c>
    </row>
    <row r="82" spans="1:15" ht="15">
      <c r="A82" s="276">
        <v>72</v>
      </c>
      <c r="B82" s="386" t="s">
        <v>107</v>
      </c>
      <c r="C82" s="276" t="s">
        <v>126</v>
      </c>
      <c r="D82" s="315">
        <v>1116.55</v>
      </c>
      <c r="E82" s="315">
        <v>1124.8833333333334</v>
      </c>
      <c r="F82" s="316">
        <v>1103.7666666666669</v>
      </c>
      <c r="G82" s="316">
        <v>1090.9833333333333</v>
      </c>
      <c r="H82" s="316">
        <v>1069.8666666666668</v>
      </c>
      <c r="I82" s="316">
        <v>1137.666666666667</v>
      </c>
      <c r="J82" s="316">
        <v>1158.7833333333333</v>
      </c>
      <c r="K82" s="316">
        <v>1171.5666666666671</v>
      </c>
      <c r="L82" s="303">
        <v>1146</v>
      </c>
      <c r="M82" s="303">
        <v>1112.0999999999999</v>
      </c>
      <c r="N82" s="318">
        <v>38472000</v>
      </c>
      <c r="O82" s="319">
        <v>-2.3111964288434875E-2</v>
      </c>
    </row>
    <row r="83" spans="1:15" ht="15">
      <c r="A83" s="276">
        <v>73</v>
      </c>
      <c r="B83" s="386" t="s">
        <v>73</v>
      </c>
      <c r="C83" s="276" t="s">
        <v>127</v>
      </c>
      <c r="D83" s="315">
        <v>85.85</v>
      </c>
      <c r="E83" s="315">
        <v>86.216666666666654</v>
      </c>
      <c r="F83" s="316">
        <v>85.233333333333306</v>
      </c>
      <c r="G83" s="316">
        <v>84.616666666666646</v>
      </c>
      <c r="H83" s="316">
        <v>83.633333333333297</v>
      </c>
      <c r="I83" s="316">
        <v>86.833333333333314</v>
      </c>
      <c r="J83" s="316">
        <v>87.816666666666663</v>
      </c>
      <c r="K83" s="316">
        <v>88.433333333333323</v>
      </c>
      <c r="L83" s="303">
        <v>87.2</v>
      </c>
      <c r="M83" s="303">
        <v>85.6</v>
      </c>
      <c r="N83" s="318">
        <v>56627500</v>
      </c>
      <c r="O83" s="319">
        <v>-3.5377306262062577E-2</v>
      </c>
    </row>
    <row r="84" spans="1:15" ht="15">
      <c r="A84" s="276">
        <v>74</v>
      </c>
      <c r="B84" s="386" t="s">
        <v>50</v>
      </c>
      <c r="C84" s="276" t="s">
        <v>128</v>
      </c>
      <c r="D84" s="315">
        <v>193.65</v>
      </c>
      <c r="E84" s="315">
        <v>194.53333333333333</v>
      </c>
      <c r="F84" s="316">
        <v>191.36666666666667</v>
      </c>
      <c r="G84" s="316">
        <v>189.08333333333334</v>
      </c>
      <c r="H84" s="316">
        <v>185.91666666666669</v>
      </c>
      <c r="I84" s="316">
        <v>196.81666666666666</v>
      </c>
      <c r="J84" s="316">
        <v>199.98333333333335</v>
      </c>
      <c r="K84" s="316">
        <v>202.26666666666665</v>
      </c>
      <c r="L84" s="303">
        <v>197.7</v>
      </c>
      <c r="M84" s="303">
        <v>192.25</v>
      </c>
      <c r="N84" s="318">
        <v>95040000</v>
      </c>
      <c r="O84" s="319">
        <v>-2.2447501810282405E-2</v>
      </c>
    </row>
    <row r="85" spans="1:15" ht="15">
      <c r="A85" s="276">
        <v>75</v>
      </c>
      <c r="B85" s="386" t="s">
        <v>113</v>
      </c>
      <c r="C85" s="276" t="s">
        <v>129</v>
      </c>
      <c r="D85" s="315">
        <v>235.05</v>
      </c>
      <c r="E85" s="315">
        <v>238.18333333333337</v>
      </c>
      <c r="F85" s="316">
        <v>227.96666666666673</v>
      </c>
      <c r="G85" s="316">
        <v>220.88333333333335</v>
      </c>
      <c r="H85" s="316">
        <v>210.66666666666671</v>
      </c>
      <c r="I85" s="316">
        <v>245.26666666666674</v>
      </c>
      <c r="J85" s="316">
        <v>255.48333333333338</v>
      </c>
      <c r="K85" s="316">
        <v>262.56666666666672</v>
      </c>
      <c r="L85" s="303">
        <v>248.4</v>
      </c>
      <c r="M85" s="303">
        <v>231.1</v>
      </c>
      <c r="N85" s="318">
        <v>25515000</v>
      </c>
      <c r="O85" s="319">
        <v>-4.1149943630214209E-2</v>
      </c>
    </row>
    <row r="86" spans="1:15" ht="15">
      <c r="A86" s="276">
        <v>76</v>
      </c>
      <c r="B86" s="386" t="s">
        <v>113</v>
      </c>
      <c r="C86" s="276" t="s">
        <v>130</v>
      </c>
      <c r="D86" s="315">
        <v>337.55</v>
      </c>
      <c r="E86" s="315">
        <v>340.18333333333334</v>
      </c>
      <c r="F86" s="316">
        <v>334.16666666666669</v>
      </c>
      <c r="G86" s="316">
        <v>330.78333333333336</v>
      </c>
      <c r="H86" s="316">
        <v>324.76666666666671</v>
      </c>
      <c r="I86" s="316">
        <v>343.56666666666666</v>
      </c>
      <c r="J86" s="316">
        <v>349.58333333333331</v>
      </c>
      <c r="K86" s="316">
        <v>352.96666666666664</v>
      </c>
      <c r="L86" s="303">
        <v>346.2</v>
      </c>
      <c r="M86" s="303">
        <v>336.8</v>
      </c>
      <c r="N86" s="318">
        <v>36981900</v>
      </c>
      <c r="O86" s="319">
        <v>-9.9747018431514279E-3</v>
      </c>
    </row>
    <row r="87" spans="1:15" ht="15">
      <c r="A87" s="276">
        <v>77</v>
      </c>
      <c r="B87" s="386" t="s">
        <v>39</v>
      </c>
      <c r="C87" s="276" t="s">
        <v>131</v>
      </c>
      <c r="D87" s="315">
        <v>2431.4</v>
      </c>
      <c r="E87" s="315">
        <v>2468.9166666666665</v>
      </c>
      <c r="F87" s="316">
        <v>2379.6833333333329</v>
      </c>
      <c r="G87" s="316">
        <v>2327.9666666666662</v>
      </c>
      <c r="H87" s="316">
        <v>2238.7333333333327</v>
      </c>
      <c r="I87" s="316">
        <v>2520.6333333333332</v>
      </c>
      <c r="J87" s="316">
        <v>2609.8666666666668</v>
      </c>
      <c r="K87" s="316">
        <v>2661.5833333333335</v>
      </c>
      <c r="L87" s="303">
        <v>2558.15</v>
      </c>
      <c r="M87" s="303">
        <v>2417.1999999999998</v>
      </c>
      <c r="N87" s="318">
        <v>1980750</v>
      </c>
      <c r="O87" s="319">
        <v>1.6551193225558123E-2</v>
      </c>
    </row>
    <row r="88" spans="1:15" ht="15">
      <c r="A88" s="276">
        <v>78</v>
      </c>
      <c r="B88" s="386" t="s">
        <v>54</v>
      </c>
      <c r="C88" s="276" t="s">
        <v>133</v>
      </c>
      <c r="D88" s="315">
        <v>1863.95</v>
      </c>
      <c r="E88" s="315">
        <v>1883.3333333333333</v>
      </c>
      <c r="F88" s="316">
        <v>1835.7166666666665</v>
      </c>
      <c r="G88" s="316">
        <v>1807.4833333333331</v>
      </c>
      <c r="H88" s="316">
        <v>1759.8666666666663</v>
      </c>
      <c r="I88" s="316">
        <v>1911.5666666666666</v>
      </c>
      <c r="J88" s="316">
        <v>1959.1833333333334</v>
      </c>
      <c r="K88" s="316">
        <v>1987.4166666666667</v>
      </c>
      <c r="L88" s="303">
        <v>1930.95</v>
      </c>
      <c r="M88" s="303">
        <v>1855.1</v>
      </c>
      <c r="N88" s="318">
        <v>16329600</v>
      </c>
      <c r="O88" s="319">
        <v>-7.1591012462476122E-2</v>
      </c>
    </row>
    <row r="89" spans="1:15" ht="15">
      <c r="A89" s="276">
        <v>79</v>
      </c>
      <c r="B89" s="386" t="s">
        <v>57</v>
      </c>
      <c r="C89" s="276" t="s">
        <v>134</v>
      </c>
      <c r="D89" s="315">
        <v>74.45</v>
      </c>
      <c r="E89" s="315">
        <v>74.850000000000009</v>
      </c>
      <c r="F89" s="316">
        <v>73.15000000000002</v>
      </c>
      <c r="G89" s="316">
        <v>71.850000000000009</v>
      </c>
      <c r="H89" s="316">
        <v>70.15000000000002</v>
      </c>
      <c r="I89" s="316">
        <v>76.15000000000002</v>
      </c>
      <c r="J89" s="316">
        <v>77.850000000000009</v>
      </c>
      <c r="K89" s="316">
        <v>79.15000000000002</v>
      </c>
      <c r="L89" s="303">
        <v>76.55</v>
      </c>
      <c r="M89" s="303">
        <v>73.55</v>
      </c>
      <c r="N89" s="318">
        <v>34350200</v>
      </c>
      <c r="O89" s="319">
        <v>-1.0727852384751185E-2</v>
      </c>
    </row>
    <row r="90" spans="1:15" ht="15">
      <c r="A90" s="276">
        <v>80</v>
      </c>
      <c r="B90" s="386" t="s">
        <v>57</v>
      </c>
      <c r="C90" s="276" t="s">
        <v>135</v>
      </c>
      <c r="D90" s="315">
        <v>323.45</v>
      </c>
      <c r="E90" s="315">
        <v>325.53333333333336</v>
      </c>
      <c r="F90" s="316">
        <v>318.56666666666672</v>
      </c>
      <c r="G90" s="316">
        <v>313.68333333333334</v>
      </c>
      <c r="H90" s="316">
        <v>306.7166666666667</v>
      </c>
      <c r="I90" s="316">
        <v>330.41666666666674</v>
      </c>
      <c r="J90" s="316">
        <v>337.38333333333333</v>
      </c>
      <c r="K90" s="316">
        <v>342.26666666666677</v>
      </c>
      <c r="L90" s="303">
        <v>332.5</v>
      </c>
      <c r="M90" s="303">
        <v>320.64999999999998</v>
      </c>
      <c r="N90" s="318">
        <v>12572000</v>
      </c>
      <c r="O90" s="319">
        <v>-7.9244177530394019E-2</v>
      </c>
    </row>
    <row r="91" spans="1:15" ht="15">
      <c r="A91" s="276">
        <v>81</v>
      </c>
      <c r="B91" s="386" t="s">
        <v>64</v>
      </c>
      <c r="C91" s="276" t="s">
        <v>136</v>
      </c>
      <c r="D91" s="315">
        <v>1118.0999999999999</v>
      </c>
      <c r="E91" s="315">
        <v>1127.2</v>
      </c>
      <c r="F91" s="316">
        <v>1105.1500000000001</v>
      </c>
      <c r="G91" s="316">
        <v>1092.2</v>
      </c>
      <c r="H91" s="316">
        <v>1070.1500000000001</v>
      </c>
      <c r="I91" s="316">
        <v>1140.1500000000001</v>
      </c>
      <c r="J91" s="316">
        <v>1162.1999999999998</v>
      </c>
      <c r="K91" s="316">
        <v>1175.1500000000001</v>
      </c>
      <c r="L91" s="303">
        <v>1149.25</v>
      </c>
      <c r="M91" s="303">
        <v>1114.25</v>
      </c>
      <c r="N91" s="318">
        <v>13340500</v>
      </c>
      <c r="O91" s="319">
        <v>1.353481711092624E-2</v>
      </c>
    </row>
    <row r="92" spans="1:15" ht="15">
      <c r="A92" s="276">
        <v>82</v>
      </c>
      <c r="B92" s="386" t="s">
        <v>52</v>
      </c>
      <c r="C92" s="276" t="s">
        <v>137</v>
      </c>
      <c r="D92" s="315">
        <v>893.85</v>
      </c>
      <c r="E92" s="315">
        <v>896.61666666666679</v>
      </c>
      <c r="F92" s="316">
        <v>885.68333333333362</v>
      </c>
      <c r="G92" s="316">
        <v>877.51666666666688</v>
      </c>
      <c r="H92" s="316">
        <v>866.58333333333371</v>
      </c>
      <c r="I92" s="316">
        <v>904.78333333333353</v>
      </c>
      <c r="J92" s="316">
        <v>915.7166666666667</v>
      </c>
      <c r="K92" s="316">
        <v>923.88333333333344</v>
      </c>
      <c r="L92" s="303">
        <v>907.55</v>
      </c>
      <c r="M92" s="303">
        <v>888.45</v>
      </c>
      <c r="N92" s="318">
        <v>9289650</v>
      </c>
      <c r="O92" s="319">
        <v>-6.9317891509835652E-2</v>
      </c>
    </row>
    <row r="93" spans="1:15" ht="15">
      <c r="A93" s="276">
        <v>83</v>
      </c>
      <c r="B93" s="386" t="s">
        <v>44</v>
      </c>
      <c r="C93" s="276" t="s">
        <v>138</v>
      </c>
      <c r="D93" s="315">
        <v>718.75</v>
      </c>
      <c r="E93" s="315">
        <v>722.30000000000007</v>
      </c>
      <c r="F93" s="316">
        <v>711.70000000000016</v>
      </c>
      <c r="G93" s="316">
        <v>704.65000000000009</v>
      </c>
      <c r="H93" s="316">
        <v>694.05000000000018</v>
      </c>
      <c r="I93" s="316">
        <v>729.35000000000014</v>
      </c>
      <c r="J93" s="316">
        <v>739.95</v>
      </c>
      <c r="K93" s="316">
        <v>747.00000000000011</v>
      </c>
      <c r="L93" s="303">
        <v>732.9</v>
      </c>
      <c r="M93" s="303">
        <v>715.25</v>
      </c>
      <c r="N93" s="318">
        <v>16114000</v>
      </c>
      <c r="O93" s="319">
        <v>-1.7331170494322548E-2</v>
      </c>
    </row>
    <row r="94" spans="1:15" ht="15">
      <c r="A94" s="276">
        <v>84</v>
      </c>
      <c r="B94" s="386" t="s">
        <v>57</v>
      </c>
      <c r="C94" s="276" t="s">
        <v>139</v>
      </c>
      <c r="D94" s="315">
        <v>161.30000000000001</v>
      </c>
      <c r="E94" s="315">
        <v>163.4</v>
      </c>
      <c r="F94" s="316">
        <v>158.4</v>
      </c>
      <c r="G94" s="316">
        <v>155.5</v>
      </c>
      <c r="H94" s="316">
        <v>150.5</v>
      </c>
      <c r="I94" s="316">
        <v>166.3</v>
      </c>
      <c r="J94" s="316">
        <v>171.3</v>
      </c>
      <c r="K94" s="316">
        <v>174.20000000000002</v>
      </c>
      <c r="L94" s="303">
        <v>168.4</v>
      </c>
      <c r="M94" s="303">
        <v>160.5</v>
      </c>
      <c r="N94" s="318">
        <v>21373048</v>
      </c>
      <c r="O94" s="319">
        <v>-0.11805951576694607</v>
      </c>
    </row>
    <row r="95" spans="1:15" ht="15">
      <c r="A95" s="276">
        <v>85</v>
      </c>
      <c r="B95" s="386" t="s">
        <v>57</v>
      </c>
      <c r="C95" s="276" t="s">
        <v>140</v>
      </c>
      <c r="D95" s="315">
        <v>167.25</v>
      </c>
      <c r="E95" s="315">
        <v>167.61666666666667</v>
      </c>
      <c r="F95" s="316">
        <v>162.43333333333334</v>
      </c>
      <c r="G95" s="316">
        <v>157.61666666666667</v>
      </c>
      <c r="H95" s="316">
        <v>152.43333333333334</v>
      </c>
      <c r="I95" s="316">
        <v>172.43333333333334</v>
      </c>
      <c r="J95" s="316">
        <v>177.61666666666667</v>
      </c>
      <c r="K95" s="316">
        <v>182.43333333333334</v>
      </c>
      <c r="L95" s="303">
        <v>172.8</v>
      </c>
      <c r="M95" s="303">
        <v>162.80000000000001</v>
      </c>
      <c r="N95" s="318">
        <v>20100000</v>
      </c>
      <c r="O95" s="319">
        <v>1.3309134906231096E-2</v>
      </c>
    </row>
    <row r="96" spans="1:15" ht="15">
      <c r="A96" s="276">
        <v>86</v>
      </c>
      <c r="B96" s="386" t="s">
        <v>50</v>
      </c>
      <c r="C96" s="276" t="s">
        <v>141</v>
      </c>
      <c r="D96" s="315">
        <v>369.85</v>
      </c>
      <c r="E96" s="315">
        <v>372.3</v>
      </c>
      <c r="F96" s="316">
        <v>365.20000000000005</v>
      </c>
      <c r="G96" s="316">
        <v>360.55</v>
      </c>
      <c r="H96" s="316">
        <v>353.45000000000005</v>
      </c>
      <c r="I96" s="316">
        <v>376.95000000000005</v>
      </c>
      <c r="J96" s="316">
        <v>384.05000000000007</v>
      </c>
      <c r="K96" s="316">
        <v>388.70000000000005</v>
      </c>
      <c r="L96" s="303">
        <v>379.4</v>
      </c>
      <c r="M96" s="303">
        <v>367.65</v>
      </c>
      <c r="N96" s="318">
        <v>10082000</v>
      </c>
      <c r="O96" s="319">
        <v>-1.4081752395853707E-2</v>
      </c>
    </row>
    <row r="97" spans="1:15" ht="15">
      <c r="A97" s="276">
        <v>87</v>
      </c>
      <c r="B97" s="386" t="s">
        <v>44</v>
      </c>
      <c r="C97" s="276" t="s">
        <v>142</v>
      </c>
      <c r="D97" s="315">
        <v>7057.45</v>
      </c>
      <c r="E97" s="315">
        <v>7109.3833333333341</v>
      </c>
      <c r="F97" s="316">
        <v>6975.2666666666682</v>
      </c>
      <c r="G97" s="316">
        <v>6893.0833333333339</v>
      </c>
      <c r="H97" s="316">
        <v>6758.9666666666681</v>
      </c>
      <c r="I97" s="316">
        <v>7191.5666666666684</v>
      </c>
      <c r="J97" s="316">
        <v>7325.6833333333352</v>
      </c>
      <c r="K97" s="316">
        <v>7407.8666666666686</v>
      </c>
      <c r="L97" s="303">
        <v>7243.5</v>
      </c>
      <c r="M97" s="303">
        <v>7027.2</v>
      </c>
      <c r="N97" s="318">
        <v>3188700</v>
      </c>
      <c r="O97" s="319">
        <v>-4.5213641943887176E-2</v>
      </c>
    </row>
    <row r="98" spans="1:15" ht="15">
      <c r="A98" s="276">
        <v>88</v>
      </c>
      <c r="B98" s="386" t="s">
        <v>50</v>
      </c>
      <c r="C98" s="276" t="s">
        <v>143</v>
      </c>
      <c r="D98" s="315">
        <v>551.54999999999995</v>
      </c>
      <c r="E98" s="315">
        <v>556.61666666666667</v>
      </c>
      <c r="F98" s="316">
        <v>543.88333333333333</v>
      </c>
      <c r="G98" s="316">
        <v>536.2166666666667</v>
      </c>
      <c r="H98" s="316">
        <v>523.48333333333335</v>
      </c>
      <c r="I98" s="316">
        <v>564.2833333333333</v>
      </c>
      <c r="J98" s="316">
        <v>577.01666666666665</v>
      </c>
      <c r="K98" s="316">
        <v>584.68333333333328</v>
      </c>
      <c r="L98" s="303">
        <v>569.35</v>
      </c>
      <c r="M98" s="303">
        <v>548.95000000000005</v>
      </c>
      <c r="N98" s="318">
        <v>11483750</v>
      </c>
      <c r="O98" s="319">
        <v>-5.7066611926511343E-2</v>
      </c>
    </row>
    <row r="99" spans="1:15" ht="15">
      <c r="A99" s="276">
        <v>89</v>
      </c>
      <c r="B99" s="386" t="s">
        <v>57</v>
      </c>
      <c r="C99" s="276" t="s">
        <v>144</v>
      </c>
      <c r="D99" s="315">
        <v>629.9</v>
      </c>
      <c r="E99" s="315">
        <v>636.98333333333323</v>
      </c>
      <c r="F99" s="316">
        <v>620.41666666666652</v>
      </c>
      <c r="G99" s="316">
        <v>610.93333333333328</v>
      </c>
      <c r="H99" s="316">
        <v>594.36666666666656</v>
      </c>
      <c r="I99" s="316">
        <v>646.46666666666647</v>
      </c>
      <c r="J99" s="316">
        <v>663.0333333333333</v>
      </c>
      <c r="K99" s="316">
        <v>672.51666666666642</v>
      </c>
      <c r="L99" s="303">
        <v>653.54999999999995</v>
      </c>
      <c r="M99" s="303">
        <v>627.5</v>
      </c>
      <c r="N99" s="318">
        <v>4304300</v>
      </c>
      <c r="O99" s="319">
        <v>1.1919315403422982E-2</v>
      </c>
    </row>
    <row r="100" spans="1:15" ht="15">
      <c r="A100" s="276">
        <v>90</v>
      </c>
      <c r="B100" s="386" t="s">
        <v>73</v>
      </c>
      <c r="C100" s="276" t="s">
        <v>145</v>
      </c>
      <c r="D100" s="315">
        <v>932.45</v>
      </c>
      <c r="E100" s="315">
        <v>937.61666666666667</v>
      </c>
      <c r="F100" s="316">
        <v>925.23333333333335</v>
      </c>
      <c r="G100" s="316">
        <v>918.01666666666665</v>
      </c>
      <c r="H100" s="316">
        <v>905.63333333333333</v>
      </c>
      <c r="I100" s="316">
        <v>944.83333333333337</v>
      </c>
      <c r="J100" s="316">
        <v>957.21666666666681</v>
      </c>
      <c r="K100" s="316">
        <v>964.43333333333339</v>
      </c>
      <c r="L100" s="303">
        <v>950</v>
      </c>
      <c r="M100" s="303">
        <v>930.4</v>
      </c>
      <c r="N100" s="318">
        <v>1349400</v>
      </c>
      <c r="O100" s="319">
        <v>-8.6515028432168975E-2</v>
      </c>
    </row>
    <row r="101" spans="1:15" ht="15">
      <c r="A101" s="276">
        <v>91</v>
      </c>
      <c r="B101" s="386" t="s">
        <v>107</v>
      </c>
      <c r="C101" s="276" t="s">
        <v>146</v>
      </c>
      <c r="D101" s="315">
        <v>1377.4</v>
      </c>
      <c r="E101" s="315">
        <v>1391.3500000000001</v>
      </c>
      <c r="F101" s="316">
        <v>1359.1000000000004</v>
      </c>
      <c r="G101" s="316">
        <v>1340.8000000000002</v>
      </c>
      <c r="H101" s="316">
        <v>1308.5500000000004</v>
      </c>
      <c r="I101" s="316">
        <v>1409.6500000000003</v>
      </c>
      <c r="J101" s="316">
        <v>1441.8999999999999</v>
      </c>
      <c r="K101" s="316">
        <v>1460.2000000000003</v>
      </c>
      <c r="L101" s="303">
        <v>1423.6</v>
      </c>
      <c r="M101" s="303">
        <v>1373.05</v>
      </c>
      <c r="N101" s="318">
        <v>1608000</v>
      </c>
      <c r="O101" s="319">
        <v>-6.7285382830626447E-2</v>
      </c>
    </row>
    <row r="102" spans="1:15" ht="15">
      <c r="A102" s="276">
        <v>92</v>
      </c>
      <c r="B102" s="386" t="s">
        <v>44</v>
      </c>
      <c r="C102" s="276" t="s">
        <v>147</v>
      </c>
      <c r="D102" s="315">
        <v>142.80000000000001</v>
      </c>
      <c r="E102" s="315">
        <v>144.03333333333333</v>
      </c>
      <c r="F102" s="316">
        <v>140.26666666666665</v>
      </c>
      <c r="G102" s="316">
        <v>137.73333333333332</v>
      </c>
      <c r="H102" s="316">
        <v>133.96666666666664</v>
      </c>
      <c r="I102" s="316">
        <v>146.56666666666666</v>
      </c>
      <c r="J102" s="316">
        <v>150.33333333333337</v>
      </c>
      <c r="K102" s="316">
        <v>152.86666666666667</v>
      </c>
      <c r="L102" s="303">
        <v>147.80000000000001</v>
      </c>
      <c r="M102" s="303">
        <v>141.5</v>
      </c>
      <c r="N102" s="318">
        <v>19831000</v>
      </c>
      <c r="O102" s="319">
        <v>-3.5081743869209807E-2</v>
      </c>
    </row>
    <row r="103" spans="1:15" ht="15">
      <c r="A103" s="276">
        <v>93</v>
      </c>
      <c r="B103" s="386" t="s">
        <v>44</v>
      </c>
      <c r="C103" s="276" t="s">
        <v>148</v>
      </c>
      <c r="D103" s="315">
        <v>76385.350000000006</v>
      </c>
      <c r="E103" s="315">
        <v>77304.466666666674</v>
      </c>
      <c r="F103" s="316">
        <v>74778.883333333346</v>
      </c>
      <c r="G103" s="316">
        <v>73172.416666666672</v>
      </c>
      <c r="H103" s="316">
        <v>70646.833333333343</v>
      </c>
      <c r="I103" s="316">
        <v>78910.933333333349</v>
      </c>
      <c r="J103" s="316">
        <v>81436.516666666663</v>
      </c>
      <c r="K103" s="316">
        <v>83042.983333333352</v>
      </c>
      <c r="L103" s="303">
        <v>79830.05</v>
      </c>
      <c r="M103" s="303">
        <v>75698</v>
      </c>
      <c r="N103" s="318">
        <v>37640</v>
      </c>
      <c r="O103" s="319">
        <v>-9.6061479346781942E-2</v>
      </c>
    </row>
    <row r="104" spans="1:15" ht="15">
      <c r="A104" s="276">
        <v>94</v>
      </c>
      <c r="B104" s="386" t="s">
        <v>57</v>
      </c>
      <c r="C104" s="276" t="s">
        <v>149</v>
      </c>
      <c r="D104" s="315">
        <v>1120.5</v>
      </c>
      <c r="E104" s="315">
        <v>1129.1833333333334</v>
      </c>
      <c r="F104" s="316">
        <v>1105.8666666666668</v>
      </c>
      <c r="G104" s="316">
        <v>1091.2333333333333</v>
      </c>
      <c r="H104" s="316">
        <v>1067.9166666666667</v>
      </c>
      <c r="I104" s="316">
        <v>1143.8166666666668</v>
      </c>
      <c r="J104" s="316">
        <v>1167.1333333333334</v>
      </c>
      <c r="K104" s="316">
        <v>1181.7666666666669</v>
      </c>
      <c r="L104" s="303">
        <v>1152.5</v>
      </c>
      <c r="M104" s="303">
        <v>1114.55</v>
      </c>
      <c r="N104" s="318">
        <v>5400750</v>
      </c>
      <c r="O104" s="319">
        <v>0.10427848489495477</v>
      </c>
    </row>
    <row r="105" spans="1:15" ht="15">
      <c r="A105" s="276">
        <v>95</v>
      </c>
      <c r="B105" s="386" t="s">
        <v>113</v>
      </c>
      <c r="C105" s="276" t="s">
        <v>150</v>
      </c>
      <c r="D105" s="315">
        <v>35.85</v>
      </c>
      <c r="E105" s="315">
        <v>35.916666666666664</v>
      </c>
      <c r="F105" s="316">
        <v>35.233333333333327</v>
      </c>
      <c r="G105" s="316">
        <v>34.61666666666666</v>
      </c>
      <c r="H105" s="316">
        <v>33.933333333333323</v>
      </c>
      <c r="I105" s="316">
        <v>36.533333333333331</v>
      </c>
      <c r="J105" s="316">
        <v>37.216666666666669</v>
      </c>
      <c r="K105" s="316">
        <v>37.833333333333336</v>
      </c>
      <c r="L105" s="303">
        <v>36.6</v>
      </c>
      <c r="M105" s="303">
        <v>35.299999999999997</v>
      </c>
      <c r="N105" s="318">
        <v>50388000</v>
      </c>
      <c r="O105" s="319">
        <v>-8.4054388133498151E-2</v>
      </c>
    </row>
    <row r="106" spans="1:15" ht="15">
      <c r="A106" s="276">
        <v>96</v>
      </c>
      <c r="B106" s="386" t="s">
        <v>39</v>
      </c>
      <c r="C106" s="276" t="s">
        <v>261</v>
      </c>
      <c r="D106" s="315">
        <v>4031.5</v>
      </c>
      <c r="E106" s="315">
        <v>4043.4</v>
      </c>
      <c r="F106" s="316">
        <v>3994.8500000000004</v>
      </c>
      <c r="G106" s="316">
        <v>3958.2000000000003</v>
      </c>
      <c r="H106" s="316">
        <v>3909.6500000000005</v>
      </c>
      <c r="I106" s="316">
        <v>4080.05</v>
      </c>
      <c r="J106" s="316">
        <v>4128.6000000000004</v>
      </c>
      <c r="K106" s="316">
        <v>4165.25</v>
      </c>
      <c r="L106" s="303">
        <v>4091.95</v>
      </c>
      <c r="M106" s="303">
        <v>4006.75</v>
      </c>
      <c r="N106" s="318">
        <v>704000</v>
      </c>
      <c r="O106" s="319">
        <v>-4.3478260869565216E-2</v>
      </c>
    </row>
    <row r="107" spans="1:15" ht="15">
      <c r="A107" s="276">
        <v>97</v>
      </c>
      <c r="B107" s="386" t="s">
        <v>50</v>
      </c>
      <c r="C107" s="276" t="s">
        <v>153</v>
      </c>
      <c r="D107" s="315">
        <v>17495.55</v>
      </c>
      <c r="E107" s="315">
        <v>17534.599999999999</v>
      </c>
      <c r="F107" s="316">
        <v>17318.099999999999</v>
      </c>
      <c r="G107" s="316">
        <v>17140.650000000001</v>
      </c>
      <c r="H107" s="316">
        <v>16924.150000000001</v>
      </c>
      <c r="I107" s="316">
        <v>17712.049999999996</v>
      </c>
      <c r="J107" s="316">
        <v>17928.549999999996</v>
      </c>
      <c r="K107" s="316">
        <v>18105.999999999993</v>
      </c>
      <c r="L107" s="303">
        <v>17751.099999999999</v>
      </c>
      <c r="M107" s="303">
        <v>17357.150000000001</v>
      </c>
      <c r="N107" s="318">
        <v>317600</v>
      </c>
      <c r="O107" s="319">
        <v>-2.3820500998924236E-2</v>
      </c>
    </row>
    <row r="108" spans="1:15" ht="15">
      <c r="A108" s="276">
        <v>98</v>
      </c>
      <c r="B108" s="386" t="s">
        <v>113</v>
      </c>
      <c r="C108" s="276" t="s">
        <v>155</v>
      </c>
      <c r="D108" s="315">
        <v>93.3</v>
      </c>
      <c r="E108" s="315">
        <v>93.916666666666671</v>
      </c>
      <c r="F108" s="316">
        <v>92.333333333333343</v>
      </c>
      <c r="G108" s="316">
        <v>91.366666666666674</v>
      </c>
      <c r="H108" s="316">
        <v>89.783333333333346</v>
      </c>
      <c r="I108" s="316">
        <v>94.88333333333334</v>
      </c>
      <c r="J108" s="316">
        <v>96.466666666666683</v>
      </c>
      <c r="K108" s="316">
        <v>97.433333333333337</v>
      </c>
      <c r="L108" s="303">
        <v>95.5</v>
      </c>
      <c r="M108" s="303">
        <v>92.95</v>
      </c>
      <c r="N108" s="318">
        <v>31684300</v>
      </c>
      <c r="O108" s="319">
        <v>-3.9016460069091645E-2</v>
      </c>
    </row>
    <row r="109" spans="1:15" ht="15">
      <c r="A109" s="276">
        <v>99</v>
      </c>
      <c r="B109" s="386" t="s">
        <v>42</v>
      </c>
      <c r="C109" s="276" t="s">
        <v>156</v>
      </c>
      <c r="D109" s="315">
        <v>93.95</v>
      </c>
      <c r="E109" s="315">
        <v>94.016666666666666</v>
      </c>
      <c r="F109" s="316">
        <v>92.833333333333329</v>
      </c>
      <c r="G109" s="316">
        <v>91.716666666666669</v>
      </c>
      <c r="H109" s="316">
        <v>90.533333333333331</v>
      </c>
      <c r="I109" s="316">
        <v>95.133333333333326</v>
      </c>
      <c r="J109" s="316">
        <v>96.316666666666663</v>
      </c>
      <c r="K109" s="316">
        <v>97.433333333333323</v>
      </c>
      <c r="L109" s="303">
        <v>95.2</v>
      </c>
      <c r="M109" s="303">
        <v>92.9</v>
      </c>
      <c r="N109" s="318">
        <v>47623500</v>
      </c>
      <c r="O109" s="319">
        <v>-4.2903110475509473E-3</v>
      </c>
    </row>
    <row r="110" spans="1:15" ht="15">
      <c r="A110" s="276">
        <v>100</v>
      </c>
      <c r="B110" s="386" t="s">
        <v>73</v>
      </c>
      <c r="C110" s="276" t="s">
        <v>158</v>
      </c>
      <c r="D110" s="315">
        <v>80.900000000000006</v>
      </c>
      <c r="E110" s="315">
        <v>80.016666666666666</v>
      </c>
      <c r="F110" s="316">
        <v>78.083333333333329</v>
      </c>
      <c r="G110" s="316">
        <v>75.266666666666666</v>
      </c>
      <c r="H110" s="316">
        <v>73.333333333333329</v>
      </c>
      <c r="I110" s="316">
        <v>82.833333333333329</v>
      </c>
      <c r="J110" s="316">
        <v>84.766666666666666</v>
      </c>
      <c r="K110" s="316">
        <v>87.583333333333329</v>
      </c>
      <c r="L110" s="303">
        <v>81.95</v>
      </c>
      <c r="M110" s="303">
        <v>77.2</v>
      </c>
      <c r="N110" s="318">
        <v>54077100</v>
      </c>
      <c r="O110" s="319">
        <v>-0.10489421361203161</v>
      </c>
    </row>
    <row r="111" spans="1:15" ht="15">
      <c r="A111" s="276">
        <v>101</v>
      </c>
      <c r="B111" s="386" t="s">
        <v>79</v>
      </c>
      <c r="C111" s="276" t="s">
        <v>159</v>
      </c>
      <c r="D111" s="315">
        <v>22304</v>
      </c>
      <c r="E111" s="315">
        <v>22398.533333333336</v>
      </c>
      <c r="F111" s="316">
        <v>22025.466666666674</v>
      </c>
      <c r="G111" s="316">
        <v>21746.933333333338</v>
      </c>
      <c r="H111" s="316">
        <v>21373.866666666676</v>
      </c>
      <c r="I111" s="316">
        <v>22677.066666666673</v>
      </c>
      <c r="J111" s="316">
        <v>23050.133333333331</v>
      </c>
      <c r="K111" s="316">
        <v>23328.666666666672</v>
      </c>
      <c r="L111" s="303">
        <v>22771.599999999999</v>
      </c>
      <c r="M111" s="303">
        <v>22120</v>
      </c>
      <c r="N111" s="318">
        <v>100530</v>
      </c>
      <c r="O111" s="319">
        <v>-9.3098782138024361E-2</v>
      </c>
    </row>
    <row r="112" spans="1:15" ht="15">
      <c r="A112" s="276">
        <v>102</v>
      </c>
      <c r="B112" s="386" t="s">
        <v>52</v>
      </c>
      <c r="C112" s="276" t="s">
        <v>160</v>
      </c>
      <c r="D112" s="315">
        <v>1386.45</v>
      </c>
      <c r="E112" s="315">
        <v>1407.1333333333334</v>
      </c>
      <c r="F112" s="316">
        <v>1360.3666666666668</v>
      </c>
      <c r="G112" s="316">
        <v>1334.2833333333333</v>
      </c>
      <c r="H112" s="316">
        <v>1287.5166666666667</v>
      </c>
      <c r="I112" s="316">
        <v>1433.2166666666669</v>
      </c>
      <c r="J112" s="316">
        <v>1479.9833333333338</v>
      </c>
      <c r="K112" s="316">
        <v>1506.0666666666671</v>
      </c>
      <c r="L112" s="303">
        <v>1453.9</v>
      </c>
      <c r="M112" s="303">
        <v>1381.05</v>
      </c>
      <c r="N112" s="318">
        <v>3047550</v>
      </c>
      <c r="O112" s="319">
        <v>-8.0331950207468875E-2</v>
      </c>
    </row>
    <row r="113" spans="1:15" ht="15">
      <c r="A113" s="276">
        <v>103</v>
      </c>
      <c r="B113" s="386" t="s">
        <v>73</v>
      </c>
      <c r="C113" s="276" t="s">
        <v>161</v>
      </c>
      <c r="D113" s="315">
        <v>256.39999999999998</v>
      </c>
      <c r="E113" s="315">
        <v>256.68333333333334</v>
      </c>
      <c r="F113" s="316">
        <v>252.51666666666665</v>
      </c>
      <c r="G113" s="316">
        <v>248.63333333333333</v>
      </c>
      <c r="H113" s="316">
        <v>244.46666666666664</v>
      </c>
      <c r="I113" s="316">
        <v>260.56666666666666</v>
      </c>
      <c r="J113" s="316">
        <v>264.73333333333329</v>
      </c>
      <c r="K113" s="316">
        <v>268.61666666666667</v>
      </c>
      <c r="L113" s="303">
        <v>260.85000000000002</v>
      </c>
      <c r="M113" s="303">
        <v>252.8</v>
      </c>
      <c r="N113" s="318">
        <v>10542000</v>
      </c>
      <c r="O113" s="319">
        <v>-8.3941605839416053E-2</v>
      </c>
    </row>
    <row r="114" spans="1:15" ht="15">
      <c r="A114" s="276">
        <v>104</v>
      </c>
      <c r="B114" s="386" t="s">
        <v>57</v>
      </c>
      <c r="C114" s="276" t="s">
        <v>162</v>
      </c>
      <c r="D114" s="315">
        <v>105.65</v>
      </c>
      <c r="E114" s="315">
        <v>106.08333333333333</v>
      </c>
      <c r="F114" s="316">
        <v>104.41666666666666</v>
      </c>
      <c r="G114" s="316">
        <v>103.18333333333332</v>
      </c>
      <c r="H114" s="316">
        <v>101.51666666666665</v>
      </c>
      <c r="I114" s="316">
        <v>107.31666666666666</v>
      </c>
      <c r="J114" s="316">
        <v>108.98333333333332</v>
      </c>
      <c r="K114" s="316">
        <v>110.21666666666667</v>
      </c>
      <c r="L114" s="303">
        <v>107.75</v>
      </c>
      <c r="M114" s="303">
        <v>104.85</v>
      </c>
      <c r="N114" s="318">
        <v>47386600</v>
      </c>
      <c r="O114" s="319">
        <v>-1.9248043115616578E-2</v>
      </c>
    </row>
    <row r="115" spans="1:15" ht="15">
      <c r="A115" s="276">
        <v>105</v>
      </c>
      <c r="B115" s="386" t="s">
        <v>50</v>
      </c>
      <c r="C115" s="276" t="s">
        <v>163</v>
      </c>
      <c r="D115" s="315">
        <v>1547.45</v>
      </c>
      <c r="E115" s="315">
        <v>1560.2333333333333</v>
      </c>
      <c r="F115" s="316">
        <v>1528.4666666666667</v>
      </c>
      <c r="G115" s="316">
        <v>1509.4833333333333</v>
      </c>
      <c r="H115" s="316">
        <v>1477.7166666666667</v>
      </c>
      <c r="I115" s="316">
        <v>1579.2166666666667</v>
      </c>
      <c r="J115" s="316">
        <v>1610.9833333333336</v>
      </c>
      <c r="K115" s="316">
        <v>1629.9666666666667</v>
      </c>
      <c r="L115" s="303">
        <v>1592</v>
      </c>
      <c r="M115" s="303">
        <v>1541.25</v>
      </c>
      <c r="N115" s="318">
        <v>2925500</v>
      </c>
      <c r="O115" s="319">
        <v>-3.0488815244407622E-2</v>
      </c>
    </row>
    <row r="116" spans="1:15" ht="15">
      <c r="A116" s="276">
        <v>106</v>
      </c>
      <c r="B116" s="386" t="s">
        <v>54</v>
      </c>
      <c r="C116" s="276" t="s">
        <v>164</v>
      </c>
      <c r="D116" s="315">
        <v>31.35</v>
      </c>
      <c r="E116" s="315">
        <v>31.55</v>
      </c>
      <c r="F116" s="316">
        <v>30.450000000000003</v>
      </c>
      <c r="G116" s="316">
        <v>29.55</v>
      </c>
      <c r="H116" s="316">
        <v>28.450000000000003</v>
      </c>
      <c r="I116" s="316">
        <v>32.450000000000003</v>
      </c>
      <c r="J116" s="316">
        <v>33.550000000000004</v>
      </c>
      <c r="K116" s="316">
        <v>34.450000000000003</v>
      </c>
      <c r="L116" s="303">
        <v>32.65</v>
      </c>
      <c r="M116" s="303">
        <v>30.65</v>
      </c>
      <c r="N116" s="318">
        <v>71958000</v>
      </c>
      <c r="O116" s="319">
        <v>-1.2813477473522471E-2</v>
      </c>
    </row>
    <row r="117" spans="1:15" ht="15">
      <c r="A117" s="276">
        <v>107</v>
      </c>
      <c r="B117" s="386" t="s">
        <v>42</v>
      </c>
      <c r="C117" s="276" t="s">
        <v>165</v>
      </c>
      <c r="D117" s="315">
        <v>195.2</v>
      </c>
      <c r="E117" s="315">
        <v>195.61666666666667</v>
      </c>
      <c r="F117" s="316">
        <v>193.58333333333334</v>
      </c>
      <c r="G117" s="316">
        <v>191.96666666666667</v>
      </c>
      <c r="H117" s="316">
        <v>189.93333333333334</v>
      </c>
      <c r="I117" s="316">
        <v>197.23333333333335</v>
      </c>
      <c r="J117" s="316">
        <v>199.26666666666665</v>
      </c>
      <c r="K117" s="316">
        <v>200.88333333333335</v>
      </c>
      <c r="L117" s="303">
        <v>197.65</v>
      </c>
      <c r="M117" s="303">
        <v>194</v>
      </c>
      <c r="N117" s="318">
        <v>16676000</v>
      </c>
      <c r="O117" s="319">
        <v>-8.2728272827282734E-2</v>
      </c>
    </row>
    <row r="118" spans="1:15" ht="15">
      <c r="A118" s="276">
        <v>108</v>
      </c>
      <c r="B118" s="386" t="s">
        <v>89</v>
      </c>
      <c r="C118" s="276" t="s">
        <v>166</v>
      </c>
      <c r="D118" s="315">
        <v>1300.3</v>
      </c>
      <c r="E118" s="315">
        <v>1311.3666666666666</v>
      </c>
      <c r="F118" s="316">
        <v>1276.4333333333332</v>
      </c>
      <c r="G118" s="316">
        <v>1252.5666666666666</v>
      </c>
      <c r="H118" s="316">
        <v>1217.6333333333332</v>
      </c>
      <c r="I118" s="316">
        <v>1335.2333333333331</v>
      </c>
      <c r="J118" s="316">
        <v>1370.1666666666665</v>
      </c>
      <c r="K118" s="316">
        <v>1394.0333333333331</v>
      </c>
      <c r="L118" s="303">
        <v>1346.3</v>
      </c>
      <c r="M118" s="303">
        <v>1287.5</v>
      </c>
      <c r="N118" s="318">
        <v>1783474</v>
      </c>
      <c r="O118" s="319">
        <v>-5.4380664652567974E-2</v>
      </c>
    </row>
    <row r="119" spans="1:15" ht="15">
      <c r="A119" s="276">
        <v>109</v>
      </c>
      <c r="B119" s="386" t="s">
        <v>37</v>
      </c>
      <c r="C119" s="276" t="s">
        <v>167</v>
      </c>
      <c r="D119" s="315">
        <v>855.8</v>
      </c>
      <c r="E119" s="315">
        <v>862.66666666666663</v>
      </c>
      <c r="F119" s="316">
        <v>845.43333333333328</v>
      </c>
      <c r="G119" s="316">
        <v>835.06666666666661</v>
      </c>
      <c r="H119" s="316">
        <v>817.83333333333326</v>
      </c>
      <c r="I119" s="316">
        <v>873.0333333333333</v>
      </c>
      <c r="J119" s="316">
        <v>890.26666666666665</v>
      </c>
      <c r="K119" s="316">
        <v>900.63333333333333</v>
      </c>
      <c r="L119" s="303">
        <v>879.9</v>
      </c>
      <c r="M119" s="303">
        <v>852.3</v>
      </c>
      <c r="N119" s="318">
        <v>1631150</v>
      </c>
      <c r="O119" s="319">
        <v>-7.7847188851513691E-2</v>
      </c>
    </row>
    <row r="120" spans="1:15" ht="15">
      <c r="A120" s="276">
        <v>110</v>
      </c>
      <c r="B120" s="386" t="s">
        <v>54</v>
      </c>
      <c r="C120" s="276" t="s">
        <v>168</v>
      </c>
      <c r="D120" s="315">
        <v>226.5</v>
      </c>
      <c r="E120" s="315">
        <v>228.33333333333334</v>
      </c>
      <c r="F120" s="316">
        <v>220.4666666666667</v>
      </c>
      <c r="G120" s="316">
        <v>214.43333333333337</v>
      </c>
      <c r="H120" s="316">
        <v>206.56666666666672</v>
      </c>
      <c r="I120" s="316">
        <v>234.36666666666667</v>
      </c>
      <c r="J120" s="316">
        <v>242.23333333333329</v>
      </c>
      <c r="K120" s="316">
        <v>248.26666666666665</v>
      </c>
      <c r="L120" s="303">
        <v>236.2</v>
      </c>
      <c r="M120" s="303">
        <v>222.3</v>
      </c>
      <c r="N120" s="318">
        <v>23571600</v>
      </c>
      <c r="O120" s="319">
        <v>-0.10086969789441562</v>
      </c>
    </row>
    <row r="121" spans="1:15" ht="15">
      <c r="A121" s="276">
        <v>111</v>
      </c>
      <c r="B121" s="386" t="s">
        <v>42</v>
      </c>
      <c r="C121" s="276" t="s">
        <v>169</v>
      </c>
      <c r="D121" s="315">
        <v>117.05</v>
      </c>
      <c r="E121" s="315">
        <v>117.51666666666665</v>
      </c>
      <c r="F121" s="316">
        <v>115.3833333333333</v>
      </c>
      <c r="G121" s="316">
        <v>113.71666666666664</v>
      </c>
      <c r="H121" s="316">
        <v>111.58333333333329</v>
      </c>
      <c r="I121" s="316">
        <v>119.18333333333331</v>
      </c>
      <c r="J121" s="316">
        <v>121.31666666666666</v>
      </c>
      <c r="K121" s="316">
        <v>122.98333333333332</v>
      </c>
      <c r="L121" s="303">
        <v>119.65</v>
      </c>
      <c r="M121" s="303">
        <v>115.85</v>
      </c>
      <c r="N121" s="318">
        <v>22830000</v>
      </c>
      <c r="O121" s="319">
        <v>-6.9682151589242056E-2</v>
      </c>
    </row>
    <row r="122" spans="1:15" ht="15">
      <c r="A122" s="276">
        <v>112</v>
      </c>
      <c r="B122" s="386" t="s">
        <v>73</v>
      </c>
      <c r="C122" s="276" t="s">
        <v>170</v>
      </c>
      <c r="D122" s="315">
        <v>1949.15</v>
      </c>
      <c r="E122" s="315">
        <v>1962.9833333333333</v>
      </c>
      <c r="F122" s="316">
        <v>1929.4166666666667</v>
      </c>
      <c r="G122" s="316">
        <v>1909.6833333333334</v>
      </c>
      <c r="H122" s="316">
        <v>1876.1166666666668</v>
      </c>
      <c r="I122" s="316">
        <v>1982.7166666666667</v>
      </c>
      <c r="J122" s="316">
        <v>2016.2833333333333</v>
      </c>
      <c r="K122" s="316">
        <v>2036.0166666666667</v>
      </c>
      <c r="L122" s="303">
        <v>1996.55</v>
      </c>
      <c r="M122" s="303">
        <v>1943.25</v>
      </c>
      <c r="N122" s="318">
        <v>36661040</v>
      </c>
      <c r="O122" s="319">
        <v>1.5655506193561941E-3</v>
      </c>
    </row>
    <row r="123" spans="1:15" ht="15">
      <c r="A123" s="276">
        <v>113</v>
      </c>
      <c r="B123" s="386" t="s">
        <v>113</v>
      </c>
      <c r="C123" s="276" t="s">
        <v>171</v>
      </c>
      <c r="D123" s="315">
        <v>43.05</v>
      </c>
      <c r="E123" s="315">
        <v>43.533333333333331</v>
      </c>
      <c r="F123" s="316">
        <v>42.166666666666664</v>
      </c>
      <c r="G123" s="316">
        <v>41.283333333333331</v>
      </c>
      <c r="H123" s="316">
        <v>39.916666666666664</v>
      </c>
      <c r="I123" s="316">
        <v>44.416666666666664</v>
      </c>
      <c r="J123" s="316">
        <v>45.783333333333339</v>
      </c>
      <c r="K123" s="316">
        <v>46.666666666666664</v>
      </c>
      <c r="L123" s="303">
        <v>44.9</v>
      </c>
      <c r="M123" s="303">
        <v>42.65</v>
      </c>
      <c r="N123" s="318">
        <v>64961000</v>
      </c>
      <c r="O123" s="319">
        <v>-7.9181255049824942E-2</v>
      </c>
    </row>
    <row r="124" spans="1:15" ht="15">
      <c r="A124" s="276">
        <v>114</v>
      </c>
      <c r="B124" s="416" t="s">
        <v>57</v>
      </c>
      <c r="C124" s="276" t="s">
        <v>280</v>
      </c>
      <c r="D124" s="315">
        <v>848.55</v>
      </c>
      <c r="E124" s="315">
        <v>852.30000000000007</v>
      </c>
      <c r="F124" s="316">
        <v>840.60000000000014</v>
      </c>
      <c r="G124" s="316">
        <v>832.65000000000009</v>
      </c>
      <c r="H124" s="316">
        <v>820.95000000000016</v>
      </c>
      <c r="I124" s="316">
        <v>860.25000000000011</v>
      </c>
      <c r="J124" s="316">
        <v>871.95000000000016</v>
      </c>
      <c r="K124" s="316">
        <v>879.90000000000009</v>
      </c>
      <c r="L124" s="303">
        <v>864</v>
      </c>
      <c r="M124" s="303">
        <v>844.35</v>
      </c>
      <c r="N124" s="318">
        <v>5437500</v>
      </c>
      <c r="O124" s="319">
        <v>-1.3774104683195593E-3</v>
      </c>
    </row>
    <row r="125" spans="1:15" ht="15">
      <c r="A125" s="276">
        <v>115</v>
      </c>
      <c r="B125" s="386" t="s">
        <v>54</v>
      </c>
      <c r="C125" s="276" t="s">
        <v>172</v>
      </c>
      <c r="D125" s="315">
        <v>242.7</v>
      </c>
      <c r="E125" s="315">
        <v>244.79999999999998</v>
      </c>
      <c r="F125" s="316">
        <v>239.34999999999997</v>
      </c>
      <c r="G125" s="316">
        <v>235.99999999999997</v>
      </c>
      <c r="H125" s="316">
        <v>230.54999999999995</v>
      </c>
      <c r="I125" s="316">
        <v>248.14999999999998</v>
      </c>
      <c r="J125" s="316">
        <v>253.59999999999997</v>
      </c>
      <c r="K125" s="316">
        <v>256.95</v>
      </c>
      <c r="L125" s="303">
        <v>250.25</v>
      </c>
      <c r="M125" s="303">
        <v>241.45</v>
      </c>
      <c r="N125" s="318">
        <v>95916000</v>
      </c>
      <c r="O125" s="319">
        <v>-2.9651886248444566E-2</v>
      </c>
    </row>
    <row r="126" spans="1:15" ht="15">
      <c r="A126" s="276">
        <v>116</v>
      </c>
      <c r="B126" s="386" t="s">
        <v>37</v>
      </c>
      <c r="C126" s="276" t="s">
        <v>173</v>
      </c>
      <c r="D126" s="315">
        <v>23689.1</v>
      </c>
      <c r="E126" s="315">
        <v>23982.833333333332</v>
      </c>
      <c r="F126" s="316">
        <v>23329.116666666665</v>
      </c>
      <c r="G126" s="316">
        <v>22969.133333333331</v>
      </c>
      <c r="H126" s="316">
        <v>22315.416666666664</v>
      </c>
      <c r="I126" s="316">
        <v>24342.816666666666</v>
      </c>
      <c r="J126" s="316">
        <v>24996.533333333333</v>
      </c>
      <c r="K126" s="316">
        <v>25356.516666666666</v>
      </c>
      <c r="L126" s="303">
        <v>24636.55</v>
      </c>
      <c r="M126" s="303">
        <v>23622.85</v>
      </c>
      <c r="N126" s="318">
        <v>137300</v>
      </c>
      <c r="O126" s="319">
        <v>2.5392083644510829E-2</v>
      </c>
    </row>
    <row r="127" spans="1:15" ht="15">
      <c r="A127" s="276">
        <v>117</v>
      </c>
      <c r="B127" s="386" t="s">
        <v>64</v>
      </c>
      <c r="C127" s="276" t="s">
        <v>174</v>
      </c>
      <c r="D127" s="315">
        <v>1366</v>
      </c>
      <c r="E127" s="315">
        <v>1380.5166666666664</v>
      </c>
      <c r="F127" s="316">
        <v>1345.8333333333328</v>
      </c>
      <c r="G127" s="316">
        <v>1325.6666666666663</v>
      </c>
      <c r="H127" s="316">
        <v>1290.9833333333327</v>
      </c>
      <c r="I127" s="316">
        <v>1400.6833333333329</v>
      </c>
      <c r="J127" s="316">
        <v>1435.3666666666663</v>
      </c>
      <c r="K127" s="316">
        <v>1455.5333333333331</v>
      </c>
      <c r="L127" s="303">
        <v>1415.2</v>
      </c>
      <c r="M127" s="303">
        <v>1360.35</v>
      </c>
      <c r="N127" s="318">
        <v>1858450</v>
      </c>
      <c r="O127" s="319">
        <v>9.8625224148236705E-3</v>
      </c>
    </row>
    <row r="128" spans="1:15" ht="15">
      <c r="A128" s="276">
        <v>118</v>
      </c>
      <c r="B128" s="386" t="s">
        <v>79</v>
      </c>
      <c r="C128" s="276" t="s">
        <v>175</v>
      </c>
      <c r="D128" s="315">
        <v>5102.45</v>
      </c>
      <c r="E128" s="315">
        <v>5171.9666666666662</v>
      </c>
      <c r="F128" s="316">
        <v>5000.4833333333327</v>
      </c>
      <c r="G128" s="316">
        <v>4898.5166666666664</v>
      </c>
      <c r="H128" s="316">
        <v>4727.0333333333328</v>
      </c>
      <c r="I128" s="316">
        <v>5273.9333333333325</v>
      </c>
      <c r="J128" s="316">
        <v>5445.4166666666661</v>
      </c>
      <c r="K128" s="316">
        <v>5547.3833333333323</v>
      </c>
      <c r="L128" s="303">
        <v>5343.45</v>
      </c>
      <c r="M128" s="303">
        <v>5070</v>
      </c>
      <c r="N128" s="318">
        <v>561000</v>
      </c>
      <c r="O128" s="319">
        <v>-7.1192052980132453E-2</v>
      </c>
    </row>
    <row r="129" spans="1:15" ht="15">
      <c r="A129" s="276">
        <v>119</v>
      </c>
      <c r="B129" s="386" t="s">
        <v>57</v>
      </c>
      <c r="C129" s="276" t="s">
        <v>176</v>
      </c>
      <c r="D129" s="315">
        <v>1043.25</v>
      </c>
      <c r="E129" s="315">
        <v>1043.7166666666667</v>
      </c>
      <c r="F129" s="316">
        <v>1013.4333333333334</v>
      </c>
      <c r="G129" s="316">
        <v>983.61666666666667</v>
      </c>
      <c r="H129" s="316">
        <v>953.33333333333337</v>
      </c>
      <c r="I129" s="316">
        <v>1073.5333333333333</v>
      </c>
      <c r="J129" s="316">
        <v>1103.8166666666666</v>
      </c>
      <c r="K129" s="316">
        <v>1133.6333333333334</v>
      </c>
      <c r="L129" s="303">
        <v>1074</v>
      </c>
      <c r="M129" s="303">
        <v>1013.9</v>
      </c>
      <c r="N129" s="318">
        <v>3588454</v>
      </c>
      <c r="O129" s="319">
        <v>-0.15040196907551373</v>
      </c>
    </row>
    <row r="130" spans="1:15" ht="15">
      <c r="A130" s="276">
        <v>120</v>
      </c>
      <c r="B130" s="386" t="s">
        <v>52</v>
      </c>
      <c r="C130" s="276" t="s">
        <v>178</v>
      </c>
      <c r="D130" s="315">
        <v>506.1</v>
      </c>
      <c r="E130" s="315">
        <v>512.36666666666667</v>
      </c>
      <c r="F130" s="316">
        <v>497.73333333333335</v>
      </c>
      <c r="G130" s="316">
        <v>489.36666666666667</v>
      </c>
      <c r="H130" s="316">
        <v>474.73333333333335</v>
      </c>
      <c r="I130" s="316">
        <v>520.73333333333335</v>
      </c>
      <c r="J130" s="316">
        <v>535.36666666666679</v>
      </c>
      <c r="K130" s="316">
        <v>543.73333333333335</v>
      </c>
      <c r="L130" s="303">
        <v>527</v>
      </c>
      <c r="M130" s="303">
        <v>504</v>
      </c>
      <c r="N130" s="318">
        <v>43821400</v>
      </c>
      <c r="O130" s="319">
        <v>3.2693355556267828E-3</v>
      </c>
    </row>
    <row r="131" spans="1:15" ht="15">
      <c r="A131" s="276">
        <v>121</v>
      </c>
      <c r="B131" s="386" t="s">
        <v>89</v>
      </c>
      <c r="C131" s="276" t="s">
        <v>179</v>
      </c>
      <c r="D131" s="315">
        <v>416.1</v>
      </c>
      <c r="E131" s="315">
        <v>420.7166666666667</v>
      </c>
      <c r="F131" s="316">
        <v>410.13333333333338</v>
      </c>
      <c r="G131" s="316">
        <v>404.16666666666669</v>
      </c>
      <c r="H131" s="316">
        <v>393.58333333333337</v>
      </c>
      <c r="I131" s="316">
        <v>426.68333333333339</v>
      </c>
      <c r="J131" s="316">
        <v>437.26666666666665</v>
      </c>
      <c r="K131" s="316">
        <v>443.23333333333341</v>
      </c>
      <c r="L131" s="303">
        <v>431.3</v>
      </c>
      <c r="M131" s="303">
        <v>414.75</v>
      </c>
      <c r="N131" s="318">
        <v>5784000</v>
      </c>
      <c r="O131" s="319">
        <v>-4.1034568515294703E-2</v>
      </c>
    </row>
    <row r="132" spans="1:15" ht="15">
      <c r="A132" s="276">
        <v>122</v>
      </c>
      <c r="B132" s="386" t="s">
        <v>180</v>
      </c>
      <c r="C132" s="276" t="s">
        <v>181</v>
      </c>
      <c r="D132" s="315">
        <v>368.4</v>
      </c>
      <c r="E132" s="315">
        <v>370.11666666666662</v>
      </c>
      <c r="F132" s="316">
        <v>361.33333333333326</v>
      </c>
      <c r="G132" s="316">
        <v>354.26666666666665</v>
      </c>
      <c r="H132" s="316">
        <v>345.48333333333329</v>
      </c>
      <c r="I132" s="316">
        <v>377.18333333333322</v>
      </c>
      <c r="J132" s="316">
        <v>385.96666666666664</v>
      </c>
      <c r="K132" s="316">
        <v>393.03333333333319</v>
      </c>
      <c r="L132" s="303">
        <v>378.9</v>
      </c>
      <c r="M132" s="303">
        <v>363.05</v>
      </c>
      <c r="N132" s="318">
        <v>4778000</v>
      </c>
      <c r="O132" s="319">
        <v>-0.10423697037870266</v>
      </c>
    </row>
    <row r="133" spans="1:15" ht="15">
      <c r="A133" s="276">
        <v>123</v>
      </c>
      <c r="B133" s="386" t="s">
        <v>39</v>
      </c>
      <c r="C133" s="276" t="s">
        <v>3464</v>
      </c>
      <c r="D133" s="315">
        <v>514.15</v>
      </c>
      <c r="E133" s="315">
        <v>516.63333333333333</v>
      </c>
      <c r="F133" s="316">
        <v>505.06666666666661</v>
      </c>
      <c r="G133" s="316">
        <v>495.98333333333329</v>
      </c>
      <c r="H133" s="316">
        <v>484.41666666666657</v>
      </c>
      <c r="I133" s="316">
        <v>525.7166666666667</v>
      </c>
      <c r="J133" s="316">
        <v>537.28333333333353</v>
      </c>
      <c r="K133" s="316">
        <v>546.36666666666667</v>
      </c>
      <c r="L133" s="303">
        <v>528.20000000000005</v>
      </c>
      <c r="M133" s="303">
        <v>507.55</v>
      </c>
      <c r="N133" s="318">
        <v>14381550</v>
      </c>
      <c r="O133" s="319">
        <v>-8.1241914618369993E-2</v>
      </c>
    </row>
    <row r="134" spans="1:15" ht="15">
      <c r="A134" s="276">
        <v>124</v>
      </c>
      <c r="B134" s="386" t="s">
        <v>44</v>
      </c>
      <c r="C134" s="276" t="s">
        <v>183</v>
      </c>
      <c r="D134" s="315">
        <v>170.75</v>
      </c>
      <c r="E134" s="315">
        <v>172.01666666666665</v>
      </c>
      <c r="F134" s="316">
        <v>167.48333333333329</v>
      </c>
      <c r="G134" s="316">
        <v>164.21666666666664</v>
      </c>
      <c r="H134" s="316">
        <v>159.68333333333328</v>
      </c>
      <c r="I134" s="316">
        <v>175.2833333333333</v>
      </c>
      <c r="J134" s="316">
        <v>179.81666666666666</v>
      </c>
      <c r="K134" s="316">
        <v>183.08333333333331</v>
      </c>
      <c r="L134" s="303">
        <v>176.55</v>
      </c>
      <c r="M134" s="303">
        <v>168.75</v>
      </c>
      <c r="N134" s="318">
        <v>88179000</v>
      </c>
      <c r="O134" s="319">
        <v>-0.10851149657119806</v>
      </c>
    </row>
    <row r="135" spans="1:15" ht="15">
      <c r="A135" s="276">
        <v>125</v>
      </c>
      <c r="B135" s="386" t="s">
        <v>42</v>
      </c>
      <c r="C135" s="276" t="s">
        <v>185</v>
      </c>
      <c r="D135" s="315">
        <v>61.55</v>
      </c>
      <c r="E135" s="315">
        <v>61.949999999999996</v>
      </c>
      <c r="F135" s="316">
        <v>59.949999999999989</v>
      </c>
      <c r="G135" s="316">
        <v>58.349999999999994</v>
      </c>
      <c r="H135" s="316">
        <v>56.349999999999987</v>
      </c>
      <c r="I135" s="316">
        <v>63.54999999999999</v>
      </c>
      <c r="J135" s="316">
        <v>65.550000000000011</v>
      </c>
      <c r="K135" s="316">
        <v>67.149999999999991</v>
      </c>
      <c r="L135" s="303">
        <v>63.95</v>
      </c>
      <c r="M135" s="303">
        <v>60.35</v>
      </c>
      <c r="N135" s="318">
        <v>104841000</v>
      </c>
      <c r="O135" s="319">
        <v>3.0520169851380043E-2</v>
      </c>
    </row>
    <row r="136" spans="1:15" ht="15">
      <c r="A136" s="276">
        <v>126</v>
      </c>
      <c r="B136" s="386" t="s">
        <v>113</v>
      </c>
      <c r="C136" s="276" t="s">
        <v>186</v>
      </c>
      <c r="D136" s="315">
        <v>541.95000000000005</v>
      </c>
      <c r="E136" s="315">
        <v>547.15</v>
      </c>
      <c r="F136" s="316">
        <v>535.04999999999995</v>
      </c>
      <c r="G136" s="316">
        <v>528.15</v>
      </c>
      <c r="H136" s="316">
        <v>516.04999999999995</v>
      </c>
      <c r="I136" s="316">
        <v>554.04999999999995</v>
      </c>
      <c r="J136" s="316">
        <v>566.15000000000009</v>
      </c>
      <c r="K136" s="316">
        <v>573.04999999999995</v>
      </c>
      <c r="L136" s="303">
        <v>559.25</v>
      </c>
      <c r="M136" s="303">
        <v>540.25</v>
      </c>
      <c r="N136" s="318">
        <v>37559800</v>
      </c>
      <c r="O136" s="319">
        <v>-1.7345668030599538E-2</v>
      </c>
    </row>
    <row r="137" spans="1:15" ht="15">
      <c r="A137" s="276">
        <v>127</v>
      </c>
      <c r="B137" s="386" t="s">
        <v>107</v>
      </c>
      <c r="C137" s="276" t="s">
        <v>187</v>
      </c>
      <c r="D137" s="315">
        <v>2698.15</v>
      </c>
      <c r="E137" s="315">
        <v>2702.9666666666667</v>
      </c>
      <c r="F137" s="316">
        <v>2676.3833333333332</v>
      </c>
      <c r="G137" s="316">
        <v>2654.6166666666663</v>
      </c>
      <c r="H137" s="316">
        <v>2628.0333333333328</v>
      </c>
      <c r="I137" s="316">
        <v>2724.7333333333336</v>
      </c>
      <c r="J137" s="316">
        <v>2751.3166666666666</v>
      </c>
      <c r="K137" s="316">
        <v>2773.0833333333339</v>
      </c>
      <c r="L137" s="303">
        <v>2729.55</v>
      </c>
      <c r="M137" s="303">
        <v>2681.2</v>
      </c>
      <c r="N137" s="318">
        <v>6512100</v>
      </c>
      <c r="O137" s="319">
        <v>-3.4171301446051169E-2</v>
      </c>
    </row>
    <row r="138" spans="1:15" ht="15">
      <c r="A138" s="276">
        <v>128</v>
      </c>
      <c r="B138" s="386" t="s">
        <v>107</v>
      </c>
      <c r="C138" s="276" t="s">
        <v>188</v>
      </c>
      <c r="D138" s="315">
        <v>861.75</v>
      </c>
      <c r="E138" s="315">
        <v>865.26666666666677</v>
      </c>
      <c r="F138" s="316">
        <v>851.08333333333348</v>
      </c>
      <c r="G138" s="316">
        <v>840.41666666666674</v>
      </c>
      <c r="H138" s="316">
        <v>826.23333333333346</v>
      </c>
      <c r="I138" s="316">
        <v>875.93333333333351</v>
      </c>
      <c r="J138" s="316">
        <v>890.11666666666667</v>
      </c>
      <c r="K138" s="316">
        <v>900.78333333333353</v>
      </c>
      <c r="L138" s="303">
        <v>879.45</v>
      </c>
      <c r="M138" s="303">
        <v>854.6</v>
      </c>
      <c r="N138" s="318">
        <v>10629600</v>
      </c>
      <c r="O138" s="319">
        <v>-2.3266071231668319E-2</v>
      </c>
    </row>
    <row r="139" spans="1:15" ht="15">
      <c r="A139" s="276">
        <v>129</v>
      </c>
      <c r="B139" s="386" t="s">
        <v>50</v>
      </c>
      <c r="C139" s="276" t="s">
        <v>189</v>
      </c>
      <c r="D139" s="315">
        <v>1309.0999999999999</v>
      </c>
      <c r="E139" s="315">
        <v>1319.7333333333333</v>
      </c>
      <c r="F139" s="316">
        <v>1293.4666666666667</v>
      </c>
      <c r="G139" s="316">
        <v>1277.8333333333333</v>
      </c>
      <c r="H139" s="316">
        <v>1251.5666666666666</v>
      </c>
      <c r="I139" s="316">
        <v>1335.3666666666668</v>
      </c>
      <c r="J139" s="316">
        <v>1361.6333333333337</v>
      </c>
      <c r="K139" s="316">
        <v>1377.2666666666669</v>
      </c>
      <c r="L139" s="303">
        <v>1346</v>
      </c>
      <c r="M139" s="303">
        <v>1304.0999999999999</v>
      </c>
      <c r="N139" s="318">
        <v>6197250</v>
      </c>
      <c r="O139" s="319">
        <v>1.4985873971256603E-2</v>
      </c>
    </row>
    <row r="140" spans="1:15" ht="15">
      <c r="A140" s="276">
        <v>130</v>
      </c>
      <c r="B140" s="386" t="s">
        <v>52</v>
      </c>
      <c r="C140" s="276" t="s">
        <v>190</v>
      </c>
      <c r="D140" s="315">
        <v>2582.65</v>
      </c>
      <c r="E140" s="315">
        <v>2600.0166666666669</v>
      </c>
      <c r="F140" s="316">
        <v>2554.9333333333338</v>
      </c>
      <c r="G140" s="316">
        <v>2527.2166666666672</v>
      </c>
      <c r="H140" s="316">
        <v>2482.1333333333341</v>
      </c>
      <c r="I140" s="316">
        <v>2627.7333333333336</v>
      </c>
      <c r="J140" s="316">
        <v>2672.8166666666666</v>
      </c>
      <c r="K140" s="316">
        <v>2700.5333333333333</v>
      </c>
      <c r="L140" s="303">
        <v>2645.1</v>
      </c>
      <c r="M140" s="303">
        <v>2572.3000000000002</v>
      </c>
      <c r="N140" s="318">
        <v>988000</v>
      </c>
      <c r="O140" s="319">
        <v>-2.0202020202020202E-3</v>
      </c>
    </row>
    <row r="141" spans="1:15" ht="15">
      <c r="A141" s="276">
        <v>131</v>
      </c>
      <c r="B141" s="386" t="s">
        <v>42</v>
      </c>
      <c r="C141" s="276" t="s">
        <v>191</v>
      </c>
      <c r="D141" s="315">
        <v>309.25</v>
      </c>
      <c r="E141" s="315">
        <v>311.01666666666665</v>
      </c>
      <c r="F141" s="316">
        <v>306.13333333333333</v>
      </c>
      <c r="G141" s="316">
        <v>303.01666666666665</v>
      </c>
      <c r="H141" s="316">
        <v>298.13333333333333</v>
      </c>
      <c r="I141" s="316">
        <v>314.13333333333333</v>
      </c>
      <c r="J141" s="316">
        <v>319.01666666666665</v>
      </c>
      <c r="K141" s="316">
        <v>322.13333333333333</v>
      </c>
      <c r="L141" s="303">
        <v>315.89999999999998</v>
      </c>
      <c r="M141" s="303">
        <v>307.89999999999998</v>
      </c>
      <c r="N141" s="318">
        <v>3975000</v>
      </c>
      <c r="O141" s="319">
        <v>-9.4326725905673273E-2</v>
      </c>
    </row>
    <row r="142" spans="1:15" ht="15">
      <c r="A142" s="276">
        <v>132</v>
      </c>
      <c r="B142" s="386" t="s">
        <v>44</v>
      </c>
      <c r="C142" s="276" t="s">
        <v>192</v>
      </c>
      <c r="D142" s="315">
        <v>474.85</v>
      </c>
      <c r="E142" s="315">
        <v>474.39999999999992</v>
      </c>
      <c r="F142" s="316">
        <v>469.59999999999985</v>
      </c>
      <c r="G142" s="316">
        <v>464.34999999999991</v>
      </c>
      <c r="H142" s="316">
        <v>459.54999999999984</v>
      </c>
      <c r="I142" s="316">
        <v>479.64999999999986</v>
      </c>
      <c r="J142" s="316">
        <v>484.44999999999993</v>
      </c>
      <c r="K142" s="316">
        <v>489.69999999999987</v>
      </c>
      <c r="L142" s="303">
        <v>479.2</v>
      </c>
      <c r="M142" s="303">
        <v>469.15</v>
      </c>
      <c r="N142" s="318">
        <v>5527200</v>
      </c>
      <c r="O142" s="319">
        <v>-0.10900473933649289</v>
      </c>
    </row>
    <row r="143" spans="1:15" ht="15">
      <c r="A143" s="276">
        <v>133</v>
      </c>
      <c r="B143" s="386" t="s">
        <v>50</v>
      </c>
      <c r="C143" s="276" t="s">
        <v>193</v>
      </c>
      <c r="D143" s="315">
        <v>1044.0999999999999</v>
      </c>
      <c r="E143" s="315">
        <v>1055.6833333333334</v>
      </c>
      <c r="F143" s="316">
        <v>1026.4166666666667</v>
      </c>
      <c r="G143" s="316">
        <v>1008.7333333333333</v>
      </c>
      <c r="H143" s="316">
        <v>979.4666666666667</v>
      </c>
      <c r="I143" s="316">
        <v>1073.3666666666668</v>
      </c>
      <c r="J143" s="316">
        <v>1102.6333333333332</v>
      </c>
      <c r="K143" s="316">
        <v>1120.3166666666668</v>
      </c>
      <c r="L143" s="303">
        <v>1084.95</v>
      </c>
      <c r="M143" s="303">
        <v>1038</v>
      </c>
      <c r="N143" s="318">
        <v>1398600</v>
      </c>
      <c r="O143" s="319">
        <v>-0.11904761904761904</v>
      </c>
    </row>
    <row r="144" spans="1:15" ht="15">
      <c r="A144" s="276">
        <v>134</v>
      </c>
      <c r="B144" s="386" t="s">
        <v>37</v>
      </c>
      <c r="C144" s="276" t="s">
        <v>195</v>
      </c>
      <c r="D144" s="315">
        <v>4816.7</v>
      </c>
      <c r="E144" s="315">
        <v>4844.45</v>
      </c>
      <c r="F144" s="316">
        <v>4756.3499999999995</v>
      </c>
      <c r="G144" s="316">
        <v>4696</v>
      </c>
      <c r="H144" s="316">
        <v>4607.8999999999996</v>
      </c>
      <c r="I144" s="316">
        <v>4904.7999999999993</v>
      </c>
      <c r="J144" s="316">
        <v>4992.8999999999996</v>
      </c>
      <c r="K144" s="316">
        <v>5053.2499999999991</v>
      </c>
      <c r="L144" s="303">
        <v>4932.55</v>
      </c>
      <c r="M144" s="303">
        <v>4784.1000000000004</v>
      </c>
      <c r="N144" s="318">
        <v>1821800</v>
      </c>
      <c r="O144" s="319">
        <v>-3.8276465441819773E-3</v>
      </c>
    </row>
    <row r="145" spans="1:15" ht="15">
      <c r="A145" s="276">
        <v>135</v>
      </c>
      <c r="B145" s="386" t="s">
        <v>180</v>
      </c>
      <c r="C145" s="276" t="s">
        <v>197</v>
      </c>
      <c r="D145" s="315">
        <v>418.3</v>
      </c>
      <c r="E145" s="315">
        <v>422.26666666666665</v>
      </c>
      <c r="F145" s="316">
        <v>413.5333333333333</v>
      </c>
      <c r="G145" s="316">
        <v>408.76666666666665</v>
      </c>
      <c r="H145" s="316">
        <v>400.0333333333333</v>
      </c>
      <c r="I145" s="316">
        <v>427.0333333333333</v>
      </c>
      <c r="J145" s="316">
        <v>435.76666666666665</v>
      </c>
      <c r="K145" s="316">
        <v>440.5333333333333</v>
      </c>
      <c r="L145" s="303">
        <v>431</v>
      </c>
      <c r="M145" s="303">
        <v>417.5</v>
      </c>
      <c r="N145" s="318">
        <v>24105900</v>
      </c>
      <c r="O145" s="319">
        <v>-9.4022116566055882E-3</v>
      </c>
    </row>
    <row r="146" spans="1:15" ht="15">
      <c r="A146" s="276">
        <v>136</v>
      </c>
      <c r="B146" s="386" t="s">
        <v>113</v>
      </c>
      <c r="C146" s="276" t="s">
        <v>198</v>
      </c>
      <c r="D146" s="315">
        <v>114.25</v>
      </c>
      <c r="E146" s="315">
        <v>115.31666666666666</v>
      </c>
      <c r="F146" s="316">
        <v>112.43333333333332</v>
      </c>
      <c r="G146" s="316">
        <v>110.61666666666666</v>
      </c>
      <c r="H146" s="316">
        <v>107.73333333333332</v>
      </c>
      <c r="I146" s="316">
        <v>117.13333333333333</v>
      </c>
      <c r="J146" s="316">
        <v>120.01666666666665</v>
      </c>
      <c r="K146" s="316">
        <v>121.83333333333333</v>
      </c>
      <c r="L146" s="303">
        <v>118.2</v>
      </c>
      <c r="M146" s="303">
        <v>113.5</v>
      </c>
      <c r="N146" s="318">
        <v>104730400</v>
      </c>
      <c r="O146" s="319">
        <v>-1.7221317198045146E-2</v>
      </c>
    </row>
    <row r="147" spans="1:15" ht="15">
      <c r="A147" s="276">
        <v>137</v>
      </c>
      <c r="B147" s="386" t="s">
        <v>64</v>
      </c>
      <c r="C147" s="276" t="s">
        <v>199</v>
      </c>
      <c r="D147" s="315">
        <v>752.9</v>
      </c>
      <c r="E147" s="315">
        <v>762.71666666666658</v>
      </c>
      <c r="F147" s="316">
        <v>738.73333333333312</v>
      </c>
      <c r="G147" s="316">
        <v>724.56666666666649</v>
      </c>
      <c r="H147" s="316">
        <v>700.58333333333303</v>
      </c>
      <c r="I147" s="316">
        <v>776.88333333333321</v>
      </c>
      <c r="J147" s="316">
        <v>800.86666666666656</v>
      </c>
      <c r="K147" s="316">
        <v>815.0333333333333</v>
      </c>
      <c r="L147" s="303">
        <v>786.7</v>
      </c>
      <c r="M147" s="303">
        <v>748.55</v>
      </c>
      <c r="N147" s="318">
        <v>3270000</v>
      </c>
      <c r="O147" s="319">
        <v>-6.8641412702933641E-2</v>
      </c>
    </row>
    <row r="148" spans="1:15" ht="15">
      <c r="A148" s="276">
        <v>138</v>
      </c>
      <c r="B148" s="386" t="s">
        <v>107</v>
      </c>
      <c r="C148" s="276" t="s">
        <v>200</v>
      </c>
      <c r="D148" s="315">
        <v>351.1</v>
      </c>
      <c r="E148" s="315">
        <v>353.3</v>
      </c>
      <c r="F148" s="316">
        <v>348.1</v>
      </c>
      <c r="G148" s="316">
        <v>345.1</v>
      </c>
      <c r="H148" s="316">
        <v>339.90000000000003</v>
      </c>
      <c r="I148" s="316">
        <v>356.3</v>
      </c>
      <c r="J148" s="316">
        <v>361.49999999999994</v>
      </c>
      <c r="K148" s="316">
        <v>364.5</v>
      </c>
      <c r="L148" s="303">
        <v>358.5</v>
      </c>
      <c r="M148" s="303">
        <v>350.3</v>
      </c>
      <c r="N148" s="318">
        <v>28726400</v>
      </c>
      <c r="O148" s="319">
        <v>-2.5404407773314517E-2</v>
      </c>
    </row>
    <row r="149" spans="1:15" ht="15">
      <c r="A149" s="276">
        <v>139</v>
      </c>
      <c r="B149" s="386" t="s">
        <v>89</v>
      </c>
      <c r="C149" s="276" t="s">
        <v>202</v>
      </c>
      <c r="D149" s="315">
        <v>188.95</v>
      </c>
      <c r="E149" s="315">
        <v>190.06666666666669</v>
      </c>
      <c r="F149" s="316">
        <v>186.13333333333338</v>
      </c>
      <c r="G149" s="316">
        <v>183.31666666666669</v>
      </c>
      <c r="H149" s="316">
        <v>179.38333333333338</v>
      </c>
      <c r="I149" s="316">
        <v>192.88333333333338</v>
      </c>
      <c r="J149" s="316">
        <v>196.81666666666672</v>
      </c>
      <c r="K149" s="316">
        <v>199.63333333333338</v>
      </c>
      <c r="L149" s="303">
        <v>194</v>
      </c>
      <c r="M149" s="303">
        <v>187.25</v>
      </c>
      <c r="N149" s="318">
        <v>32007000</v>
      </c>
      <c r="O149" s="319">
        <v>-5.9502820874471084E-2</v>
      </c>
    </row>
    <row r="150" spans="1:15">
      <c r="A150" s="276">
        <v>140</v>
      </c>
      <c r="B150" s="295"/>
      <c r="C150" s="295"/>
      <c r="D150" s="291"/>
      <c r="E150" s="291"/>
      <c r="F150" s="290"/>
      <c r="G150" s="290"/>
      <c r="H150" s="290"/>
      <c r="I150" s="290"/>
      <c r="J150" s="290"/>
      <c r="K150" s="290"/>
      <c r="L150" s="290"/>
      <c r="M150" s="290"/>
    </row>
    <row r="151" spans="1:15">
      <c r="A151" s="276">
        <v>141</v>
      </c>
      <c r="B151" s="295"/>
    </row>
    <row r="152" spans="1:15">
      <c r="A152" s="276">
        <v>142</v>
      </c>
      <c r="B152" s="295"/>
      <c r="C152" s="291"/>
      <c r="D152" s="291"/>
      <c r="E152" s="291"/>
      <c r="F152" s="290"/>
      <c r="G152" s="290"/>
      <c r="H152" s="290"/>
      <c r="I152" s="290"/>
      <c r="J152" s="290"/>
      <c r="K152" s="290"/>
      <c r="L152" s="290"/>
      <c r="M152" s="290"/>
    </row>
    <row r="153" spans="1:15">
      <c r="A153" s="276">
        <v>143</v>
      </c>
      <c r="B153" s="295"/>
      <c r="C153" s="291"/>
      <c r="D153" s="291"/>
      <c r="E153" s="291"/>
      <c r="F153" s="290"/>
      <c r="G153" s="290"/>
      <c r="H153" s="290"/>
      <c r="I153" s="290"/>
      <c r="J153" s="290"/>
      <c r="K153" s="290"/>
      <c r="L153" s="290"/>
      <c r="M153" s="290"/>
    </row>
    <row r="154" spans="1:15">
      <c r="A154" s="276">
        <v>144</v>
      </c>
      <c r="B154" s="295"/>
      <c r="C154" s="291"/>
      <c r="D154" s="291"/>
      <c r="E154" s="291"/>
      <c r="F154" s="290"/>
      <c r="G154" s="290"/>
      <c r="H154" s="290"/>
      <c r="I154" s="290"/>
      <c r="J154" s="290"/>
      <c r="K154" s="290"/>
      <c r="L154" s="290"/>
      <c r="M154" s="290"/>
    </row>
    <row r="155" spans="1:15">
      <c r="A155" s="276">
        <v>145</v>
      </c>
      <c r="C155" s="291"/>
      <c r="D155" s="291"/>
      <c r="E155" s="291"/>
      <c r="F155" s="290"/>
      <c r="G155" s="290"/>
      <c r="H155" s="290"/>
      <c r="I155" s="290"/>
      <c r="J155" s="290"/>
      <c r="K155" s="290"/>
      <c r="L155" s="290"/>
      <c r="M155" s="290"/>
    </row>
    <row r="156" spans="1:15">
      <c r="A156" s="276">
        <v>146</v>
      </c>
      <c r="B156" s="299"/>
      <c r="C156" s="291"/>
      <c r="D156" s="291"/>
      <c r="E156" s="291"/>
      <c r="F156" s="290"/>
      <c r="G156" s="290"/>
      <c r="H156" s="290"/>
      <c r="I156" s="290"/>
      <c r="J156" s="290"/>
      <c r="K156" s="290"/>
      <c r="L156" s="290"/>
      <c r="M156" s="290"/>
    </row>
    <row r="157" spans="1:15">
      <c r="A157" s="276">
        <v>147</v>
      </c>
      <c r="B157" s="320"/>
      <c r="C157" s="291"/>
      <c r="D157" s="291"/>
      <c r="E157" s="291"/>
      <c r="F157" s="290"/>
      <c r="G157" s="290"/>
      <c r="H157" s="290"/>
      <c r="I157" s="290"/>
      <c r="J157" s="290"/>
      <c r="K157" s="290"/>
      <c r="L157" s="290"/>
      <c r="M157" s="290"/>
    </row>
    <row r="158" spans="1:15">
      <c r="A158" s="276"/>
      <c r="B158" s="320"/>
      <c r="D158" s="320"/>
      <c r="E158" s="320"/>
      <c r="F158" s="322"/>
      <c r="G158" s="322"/>
      <c r="H158" s="290"/>
      <c r="I158" s="322"/>
      <c r="J158" s="322"/>
      <c r="K158" s="322"/>
      <c r="L158" s="322"/>
      <c r="M158" s="322"/>
    </row>
    <row r="159" spans="1:15">
      <c r="A159" s="276"/>
      <c r="B159" s="320"/>
      <c r="D159" s="320"/>
      <c r="E159" s="320"/>
      <c r="F159" s="322"/>
      <c r="G159" s="322"/>
      <c r="H159" s="322"/>
      <c r="I159" s="322"/>
      <c r="J159" s="322"/>
      <c r="K159" s="322"/>
      <c r="L159" s="322"/>
      <c r="M159" s="322"/>
    </row>
    <row r="160" spans="1:15">
      <c r="A160" s="276"/>
      <c r="B160" s="321"/>
      <c r="D160" s="321"/>
      <c r="E160" s="321"/>
      <c r="F160" s="322"/>
      <c r="G160" s="322"/>
      <c r="H160" s="322"/>
      <c r="I160" s="322"/>
      <c r="J160" s="322"/>
      <c r="K160" s="322"/>
      <c r="L160" s="322"/>
      <c r="M160" s="322"/>
    </row>
    <row r="161" spans="1:13">
      <c r="A161" s="276"/>
      <c r="B161" s="321"/>
      <c r="D161" s="321"/>
      <c r="E161" s="321"/>
      <c r="F161" s="322"/>
      <c r="G161" s="322"/>
      <c r="H161" s="322"/>
      <c r="I161" s="322"/>
      <c r="J161" s="322"/>
      <c r="K161" s="322"/>
      <c r="L161" s="322"/>
      <c r="M161" s="322"/>
    </row>
    <row r="162" spans="1:13">
      <c r="A162" s="276"/>
      <c r="B162" s="321"/>
      <c r="D162" s="321"/>
      <c r="E162" s="321"/>
      <c r="F162" s="322"/>
      <c r="G162" s="322"/>
      <c r="H162" s="322"/>
      <c r="I162" s="322"/>
      <c r="J162" s="322"/>
      <c r="K162" s="322"/>
      <c r="L162" s="322"/>
      <c r="M162" s="322"/>
    </row>
    <row r="163" spans="1:13">
      <c r="A163" s="276"/>
      <c r="B163" s="321"/>
      <c r="D163" s="321"/>
      <c r="E163" s="321"/>
      <c r="F163" s="322"/>
      <c r="G163" s="322"/>
      <c r="H163" s="322"/>
      <c r="I163" s="322"/>
      <c r="J163" s="322"/>
      <c r="K163" s="322"/>
      <c r="L163" s="322"/>
      <c r="M163" s="322"/>
    </row>
    <row r="164" spans="1:13">
      <c r="A164" s="276"/>
      <c r="B164" s="321"/>
      <c r="D164" s="321"/>
      <c r="E164" s="321"/>
      <c r="F164" s="322"/>
      <c r="G164" s="322"/>
      <c r="H164" s="322"/>
      <c r="I164" s="322"/>
      <c r="J164" s="322"/>
      <c r="K164" s="322"/>
      <c r="L164" s="322"/>
      <c r="M164" s="322"/>
    </row>
    <row r="165" spans="1:13">
      <c r="A165" s="276"/>
      <c r="B165" s="321"/>
      <c r="D165" s="321"/>
      <c r="E165" s="321"/>
      <c r="F165" s="322"/>
      <c r="G165" s="322"/>
      <c r="H165" s="322"/>
      <c r="I165" s="322"/>
      <c r="J165" s="322"/>
      <c r="K165" s="322"/>
      <c r="L165" s="322"/>
      <c r="M165" s="322"/>
    </row>
    <row r="166" spans="1:13">
      <c r="A166" s="276"/>
      <c r="H166" s="322"/>
    </row>
    <row r="167" spans="1:13">
      <c r="A167" s="289"/>
    </row>
    <row r="168" spans="1:13">
      <c r="A168" s="289"/>
    </row>
    <row r="175" spans="1:13">
      <c r="A175" s="295" t="s">
        <v>203</v>
      </c>
    </row>
    <row r="176" spans="1:13">
      <c r="A176" s="295" t="s">
        <v>204</v>
      </c>
    </row>
    <row r="177" spans="1:1">
      <c r="A177" s="295" t="s">
        <v>205</v>
      </c>
    </row>
    <row r="178" spans="1:1">
      <c r="A178" s="295" t="s">
        <v>206</v>
      </c>
    </row>
    <row r="179" spans="1:1">
      <c r="A179" s="295" t="s">
        <v>207</v>
      </c>
    </row>
    <row r="181" spans="1:1">
      <c r="A181" s="299" t="s">
        <v>208</v>
      </c>
    </row>
    <row r="182" spans="1:1">
      <c r="A182" s="320" t="s">
        <v>209</v>
      </c>
    </row>
    <row r="183" spans="1:1">
      <c r="A183" s="320" t="s">
        <v>210</v>
      </c>
    </row>
    <row r="184" spans="1:1">
      <c r="A184" s="320" t="s">
        <v>211</v>
      </c>
    </row>
    <row r="185" spans="1:1">
      <c r="A185" s="321" t="s">
        <v>212</v>
      </c>
    </row>
    <row r="186" spans="1:1">
      <c r="A186" s="321" t="s">
        <v>213</v>
      </c>
    </row>
    <row r="187" spans="1:1">
      <c r="A187" s="321" t="s">
        <v>214</v>
      </c>
    </row>
    <row r="188" spans="1:1">
      <c r="A188" s="321" t="s">
        <v>215</v>
      </c>
    </row>
    <row r="189" spans="1:1">
      <c r="A189" s="321" t="s">
        <v>216</v>
      </c>
    </row>
    <row r="190" spans="1:1">
      <c r="A190" s="321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21" sqref="D21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8" customWidth="1"/>
    <col min="13" max="13" width="12.7109375" style="11" customWidth="1"/>
    <col min="14" max="16384" width="9.140625" style="11"/>
  </cols>
  <sheetData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304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304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304"/>
      <c r="M4" s="268"/>
      <c r="N4" s="268"/>
      <c r="O4" s="268"/>
    </row>
    <row r="5" spans="1:15" ht="25.5" customHeight="1">
      <c r="M5" s="259" t="s">
        <v>14</v>
      </c>
    </row>
    <row r="6" spans="1:15">
      <c r="A6" s="299" t="s">
        <v>15</v>
      </c>
      <c r="K6" s="279">
        <f>Main!B10</f>
        <v>44161</v>
      </c>
    </row>
    <row r="7" spans="1:15">
      <c r="A7"/>
    </row>
    <row r="8" spans="1:15" ht="28.5" customHeight="1">
      <c r="A8" s="598" t="s">
        <v>16</v>
      </c>
      <c r="B8" s="599" t="s">
        <v>18</v>
      </c>
      <c r="C8" s="597" t="s">
        <v>19</v>
      </c>
      <c r="D8" s="597" t="s">
        <v>20</v>
      </c>
      <c r="E8" s="597" t="s">
        <v>21</v>
      </c>
      <c r="F8" s="597"/>
      <c r="G8" s="597"/>
      <c r="H8" s="597" t="s">
        <v>22</v>
      </c>
      <c r="I8" s="597"/>
      <c r="J8" s="597"/>
      <c r="K8" s="273"/>
      <c r="L8" s="281"/>
      <c r="M8" s="281"/>
    </row>
    <row r="9" spans="1:15" ht="36" customHeight="1">
      <c r="A9" s="593"/>
      <c r="B9" s="595"/>
      <c r="C9" s="600" t="s">
        <v>23</v>
      </c>
      <c r="D9" s="600"/>
      <c r="E9" s="275" t="s">
        <v>24</v>
      </c>
      <c r="F9" s="275" t="s">
        <v>25</v>
      </c>
      <c r="G9" s="275" t="s">
        <v>26</v>
      </c>
      <c r="H9" s="275" t="s">
        <v>27</v>
      </c>
      <c r="I9" s="275" t="s">
        <v>28</v>
      </c>
      <c r="J9" s="275" t="s">
        <v>29</v>
      </c>
      <c r="K9" s="275" t="s">
        <v>30</v>
      </c>
      <c r="L9" s="305" t="s">
        <v>31</v>
      </c>
      <c r="M9" s="283" t="s">
        <v>218</v>
      </c>
    </row>
    <row r="10" spans="1:15">
      <c r="A10" s="300">
        <v>1</v>
      </c>
      <c r="B10" s="276" t="s">
        <v>219</v>
      </c>
      <c r="C10" s="301">
        <v>12858.4</v>
      </c>
      <c r="D10" s="302">
        <v>12945.966666666667</v>
      </c>
      <c r="E10" s="302">
        <v>12746.083333333334</v>
      </c>
      <c r="F10" s="302">
        <v>12633.766666666666</v>
      </c>
      <c r="G10" s="302">
        <v>12433.883333333333</v>
      </c>
      <c r="H10" s="302">
        <v>13058.283333333335</v>
      </c>
      <c r="I10" s="302">
        <v>13258.166666666666</v>
      </c>
      <c r="J10" s="302">
        <v>13370.483333333335</v>
      </c>
      <c r="K10" s="301">
        <v>13145.85</v>
      </c>
      <c r="L10" s="301">
        <v>12833.65</v>
      </c>
      <c r="M10" s="306"/>
    </row>
    <row r="11" spans="1:15">
      <c r="A11" s="300">
        <v>2</v>
      </c>
      <c r="B11" s="276" t="s">
        <v>220</v>
      </c>
      <c r="C11" s="303">
        <v>29196.400000000001</v>
      </c>
      <c r="D11" s="278">
        <v>29508.850000000002</v>
      </c>
      <c r="E11" s="278">
        <v>28819.850000000006</v>
      </c>
      <c r="F11" s="278">
        <v>28443.300000000003</v>
      </c>
      <c r="G11" s="278">
        <v>27754.300000000007</v>
      </c>
      <c r="H11" s="278">
        <v>29885.400000000005</v>
      </c>
      <c r="I11" s="278">
        <v>30574.399999999998</v>
      </c>
      <c r="J11" s="278">
        <v>30950.950000000004</v>
      </c>
      <c r="K11" s="303">
        <v>30197.85</v>
      </c>
      <c r="L11" s="303">
        <v>29132.3</v>
      </c>
      <c r="M11" s="306"/>
    </row>
    <row r="12" spans="1:15">
      <c r="A12" s="300">
        <v>3</v>
      </c>
      <c r="B12" s="284" t="s">
        <v>221</v>
      </c>
      <c r="C12" s="303">
        <v>1506.05</v>
      </c>
      <c r="D12" s="278">
        <v>1506.75</v>
      </c>
      <c r="E12" s="278">
        <v>1492.15</v>
      </c>
      <c r="F12" s="278">
        <v>1478.25</v>
      </c>
      <c r="G12" s="278">
        <v>1463.65</v>
      </c>
      <c r="H12" s="278">
        <v>1520.65</v>
      </c>
      <c r="I12" s="278">
        <v>1535.25</v>
      </c>
      <c r="J12" s="278">
        <v>1549.15</v>
      </c>
      <c r="K12" s="303">
        <v>1521.35</v>
      </c>
      <c r="L12" s="303">
        <v>1492.85</v>
      </c>
      <c r="M12" s="306"/>
    </row>
    <row r="13" spans="1:15">
      <c r="A13" s="300">
        <v>4</v>
      </c>
      <c r="B13" s="276" t="s">
        <v>222</v>
      </c>
      <c r="C13" s="303">
        <v>3407.35</v>
      </c>
      <c r="D13" s="278">
        <v>3427.2833333333328</v>
      </c>
      <c r="E13" s="278">
        <v>3380.0166666666655</v>
      </c>
      <c r="F13" s="278">
        <v>3352.6833333333325</v>
      </c>
      <c r="G13" s="278">
        <v>3305.4166666666652</v>
      </c>
      <c r="H13" s="278">
        <v>3454.6166666666659</v>
      </c>
      <c r="I13" s="278">
        <v>3501.8833333333332</v>
      </c>
      <c r="J13" s="278">
        <v>3529.2166666666662</v>
      </c>
      <c r="K13" s="303">
        <v>3474.55</v>
      </c>
      <c r="L13" s="303">
        <v>3399.95</v>
      </c>
      <c r="M13" s="306"/>
    </row>
    <row r="14" spans="1:15">
      <c r="A14" s="300">
        <v>5</v>
      </c>
      <c r="B14" s="276" t="s">
        <v>223</v>
      </c>
      <c r="C14" s="303">
        <v>21705.9</v>
      </c>
      <c r="D14" s="278">
        <v>21838.233333333334</v>
      </c>
      <c r="E14" s="278">
        <v>21543.566666666666</v>
      </c>
      <c r="F14" s="278">
        <v>21381.233333333334</v>
      </c>
      <c r="G14" s="278">
        <v>21086.566666666666</v>
      </c>
      <c r="H14" s="278">
        <v>22000.566666666666</v>
      </c>
      <c r="I14" s="278">
        <v>22295.23333333333</v>
      </c>
      <c r="J14" s="278">
        <v>22457.566666666666</v>
      </c>
      <c r="K14" s="303">
        <v>22132.9</v>
      </c>
      <c r="L14" s="303">
        <v>21675.9</v>
      </c>
      <c r="M14" s="306"/>
    </row>
    <row r="15" spans="1:15">
      <c r="A15" s="300">
        <v>6</v>
      </c>
      <c r="B15" s="276" t="s">
        <v>224</v>
      </c>
      <c r="C15" s="303">
        <v>2591.4</v>
      </c>
      <c r="D15" s="278">
        <v>2596.9666666666667</v>
      </c>
      <c r="E15" s="278">
        <v>2573.9833333333336</v>
      </c>
      <c r="F15" s="278">
        <v>2556.5666666666671</v>
      </c>
      <c r="G15" s="278">
        <v>2533.5833333333339</v>
      </c>
      <c r="H15" s="278">
        <v>2614.3833333333332</v>
      </c>
      <c r="I15" s="278">
        <v>2637.3666666666659</v>
      </c>
      <c r="J15" s="278">
        <v>2654.7833333333328</v>
      </c>
      <c r="K15" s="303">
        <v>2619.9499999999998</v>
      </c>
      <c r="L15" s="303">
        <v>2579.5500000000002</v>
      </c>
      <c r="M15" s="306"/>
    </row>
    <row r="16" spans="1:15">
      <c r="A16" s="300">
        <v>7</v>
      </c>
      <c r="B16" s="276" t="s">
        <v>225</v>
      </c>
      <c r="C16" s="303">
        <v>5334.45</v>
      </c>
      <c r="D16" s="278">
        <v>5371</v>
      </c>
      <c r="E16" s="278">
        <v>5282.8</v>
      </c>
      <c r="F16" s="278">
        <v>5231.1500000000005</v>
      </c>
      <c r="G16" s="278">
        <v>5142.9500000000007</v>
      </c>
      <c r="H16" s="278">
        <v>5422.65</v>
      </c>
      <c r="I16" s="278">
        <v>5510.85</v>
      </c>
      <c r="J16" s="278">
        <v>5562.4999999999991</v>
      </c>
      <c r="K16" s="303">
        <v>5459.2</v>
      </c>
      <c r="L16" s="303">
        <v>5319.35</v>
      </c>
      <c r="M16" s="306"/>
    </row>
    <row r="17" spans="1:13">
      <c r="A17" s="300">
        <v>8</v>
      </c>
      <c r="B17" s="276" t="s">
        <v>802</v>
      </c>
      <c r="C17" s="276">
        <v>1119.3499999999999</v>
      </c>
      <c r="D17" s="278">
        <v>1130.9833333333333</v>
      </c>
      <c r="E17" s="278">
        <v>1103.9666666666667</v>
      </c>
      <c r="F17" s="278">
        <v>1088.5833333333333</v>
      </c>
      <c r="G17" s="278">
        <v>1061.5666666666666</v>
      </c>
      <c r="H17" s="278">
        <v>1146.3666666666668</v>
      </c>
      <c r="I17" s="278">
        <v>1173.3833333333337</v>
      </c>
      <c r="J17" s="278">
        <v>1188.7666666666669</v>
      </c>
      <c r="K17" s="276">
        <v>1158</v>
      </c>
      <c r="L17" s="276">
        <v>1115.5999999999999</v>
      </c>
      <c r="M17" s="276">
        <v>2.0405700000000002</v>
      </c>
    </row>
    <row r="18" spans="1:13">
      <c r="A18" s="300">
        <v>9</v>
      </c>
      <c r="B18" s="276" t="s">
        <v>295</v>
      </c>
      <c r="C18" s="276">
        <v>15395</v>
      </c>
      <c r="D18" s="278">
        <v>15373</v>
      </c>
      <c r="E18" s="278">
        <v>15322</v>
      </c>
      <c r="F18" s="278">
        <v>15249</v>
      </c>
      <c r="G18" s="278">
        <v>15198</v>
      </c>
      <c r="H18" s="278">
        <v>15446</v>
      </c>
      <c r="I18" s="278">
        <v>15497</v>
      </c>
      <c r="J18" s="278">
        <v>15570</v>
      </c>
      <c r="K18" s="276">
        <v>15424</v>
      </c>
      <c r="L18" s="276">
        <v>15300</v>
      </c>
      <c r="M18" s="276">
        <v>6.3E-2</v>
      </c>
    </row>
    <row r="19" spans="1:13">
      <c r="A19" s="300">
        <v>10</v>
      </c>
      <c r="B19" s="276" t="s">
        <v>227</v>
      </c>
      <c r="C19" s="276">
        <v>81.05</v>
      </c>
      <c r="D19" s="278">
        <v>82.016666666666666</v>
      </c>
      <c r="E19" s="278">
        <v>79.833333333333329</v>
      </c>
      <c r="F19" s="278">
        <v>78.61666666666666</v>
      </c>
      <c r="G19" s="278">
        <v>76.433333333333323</v>
      </c>
      <c r="H19" s="278">
        <v>83.233333333333334</v>
      </c>
      <c r="I19" s="278">
        <v>85.416666666666671</v>
      </c>
      <c r="J19" s="278">
        <v>86.63333333333334</v>
      </c>
      <c r="K19" s="276">
        <v>84.2</v>
      </c>
      <c r="L19" s="276">
        <v>80.8</v>
      </c>
      <c r="M19" s="276">
        <v>23.12182</v>
      </c>
    </row>
    <row r="20" spans="1:13">
      <c r="A20" s="300">
        <v>11</v>
      </c>
      <c r="B20" s="276" t="s">
        <v>228</v>
      </c>
      <c r="C20" s="276">
        <v>155.75</v>
      </c>
      <c r="D20" s="278">
        <v>156.38333333333333</v>
      </c>
      <c r="E20" s="278">
        <v>153.86666666666665</v>
      </c>
      <c r="F20" s="278">
        <v>151.98333333333332</v>
      </c>
      <c r="G20" s="278">
        <v>149.46666666666664</v>
      </c>
      <c r="H20" s="278">
        <v>158.26666666666665</v>
      </c>
      <c r="I20" s="278">
        <v>160.7833333333333</v>
      </c>
      <c r="J20" s="278">
        <v>162.66666666666666</v>
      </c>
      <c r="K20" s="276">
        <v>158.9</v>
      </c>
      <c r="L20" s="276">
        <v>154.5</v>
      </c>
      <c r="M20" s="276">
        <v>18.423780000000001</v>
      </c>
    </row>
    <row r="21" spans="1:13">
      <c r="A21" s="300">
        <v>12</v>
      </c>
      <c r="B21" s="276" t="s">
        <v>38</v>
      </c>
      <c r="C21" s="276">
        <v>1664.75</v>
      </c>
      <c r="D21" s="278">
        <v>1680.25</v>
      </c>
      <c r="E21" s="278">
        <v>1644.5</v>
      </c>
      <c r="F21" s="278">
        <v>1624.25</v>
      </c>
      <c r="G21" s="278">
        <v>1588.5</v>
      </c>
      <c r="H21" s="278">
        <v>1700.5</v>
      </c>
      <c r="I21" s="278">
        <v>1736.25</v>
      </c>
      <c r="J21" s="278">
        <v>1756.5</v>
      </c>
      <c r="K21" s="276">
        <v>1716</v>
      </c>
      <c r="L21" s="276">
        <v>1660</v>
      </c>
      <c r="M21" s="276">
        <v>10.454739999999999</v>
      </c>
    </row>
    <row r="22" spans="1:13">
      <c r="A22" s="300">
        <v>13</v>
      </c>
      <c r="B22" s="276" t="s">
        <v>296</v>
      </c>
      <c r="C22" s="276">
        <v>324.89999999999998</v>
      </c>
      <c r="D22" s="278">
        <v>328.83333333333331</v>
      </c>
      <c r="E22" s="278">
        <v>316.06666666666661</v>
      </c>
      <c r="F22" s="278">
        <v>307.23333333333329</v>
      </c>
      <c r="G22" s="278">
        <v>294.46666666666658</v>
      </c>
      <c r="H22" s="278">
        <v>337.66666666666663</v>
      </c>
      <c r="I22" s="278">
        <v>350.43333333333339</v>
      </c>
      <c r="J22" s="278">
        <v>359.26666666666665</v>
      </c>
      <c r="K22" s="276">
        <v>341.6</v>
      </c>
      <c r="L22" s="276">
        <v>320</v>
      </c>
      <c r="M22" s="276">
        <v>35.488729999999997</v>
      </c>
    </row>
    <row r="23" spans="1:13">
      <c r="A23" s="300">
        <v>14</v>
      </c>
      <c r="B23" s="276" t="s">
        <v>41</v>
      </c>
      <c r="C23" s="276">
        <v>398.95</v>
      </c>
      <c r="D23" s="278">
        <v>396.01666666666665</v>
      </c>
      <c r="E23" s="278">
        <v>387.33333333333331</v>
      </c>
      <c r="F23" s="278">
        <v>375.71666666666664</v>
      </c>
      <c r="G23" s="278">
        <v>367.0333333333333</v>
      </c>
      <c r="H23" s="278">
        <v>407.63333333333333</v>
      </c>
      <c r="I23" s="278">
        <v>416.31666666666672</v>
      </c>
      <c r="J23" s="278">
        <v>427.93333333333334</v>
      </c>
      <c r="K23" s="276">
        <v>404.7</v>
      </c>
      <c r="L23" s="276">
        <v>384.4</v>
      </c>
      <c r="M23" s="276">
        <v>182.38079999999999</v>
      </c>
    </row>
    <row r="24" spans="1:13">
      <c r="A24" s="300">
        <v>15</v>
      </c>
      <c r="B24" s="276" t="s">
        <v>43</v>
      </c>
      <c r="C24" s="276">
        <v>38.25</v>
      </c>
      <c r="D24" s="278">
        <v>38.516666666666666</v>
      </c>
      <c r="E24" s="278">
        <v>37.783333333333331</v>
      </c>
      <c r="F24" s="278">
        <v>37.316666666666663</v>
      </c>
      <c r="G24" s="278">
        <v>36.583333333333329</v>
      </c>
      <c r="H24" s="278">
        <v>38.983333333333334</v>
      </c>
      <c r="I24" s="278">
        <v>39.716666666666669</v>
      </c>
      <c r="J24" s="278">
        <v>40.183333333333337</v>
      </c>
      <c r="K24" s="276">
        <v>39.25</v>
      </c>
      <c r="L24" s="276">
        <v>38.049999999999997</v>
      </c>
      <c r="M24" s="276">
        <v>58.632890000000003</v>
      </c>
    </row>
    <row r="25" spans="1:13">
      <c r="A25" s="300">
        <v>16</v>
      </c>
      <c r="B25" s="276" t="s">
        <v>298</v>
      </c>
      <c r="C25" s="276">
        <v>367.15</v>
      </c>
      <c r="D25" s="278">
        <v>365.06666666666666</v>
      </c>
      <c r="E25" s="278">
        <v>346.63333333333333</v>
      </c>
      <c r="F25" s="278">
        <v>326.11666666666667</v>
      </c>
      <c r="G25" s="278">
        <v>307.68333333333334</v>
      </c>
      <c r="H25" s="278">
        <v>385.58333333333331</v>
      </c>
      <c r="I25" s="278">
        <v>404.01666666666659</v>
      </c>
      <c r="J25" s="278">
        <v>424.5333333333333</v>
      </c>
      <c r="K25" s="276">
        <v>383.5</v>
      </c>
      <c r="L25" s="276">
        <v>344.55</v>
      </c>
      <c r="M25" s="276">
        <v>8.9972999999999992</v>
      </c>
    </row>
    <row r="26" spans="1:13">
      <c r="A26" s="300">
        <v>17</v>
      </c>
      <c r="B26" s="276" t="s">
        <v>229</v>
      </c>
      <c r="C26" s="276">
        <v>1523.6</v>
      </c>
      <c r="D26" s="278">
        <v>1524.8500000000001</v>
      </c>
      <c r="E26" s="278">
        <v>1513.7500000000002</v>
      </c>
      <c r="F26" s="278">
        <v>1503.9</v>
      </c>
      <c r="G26" s="278">
        <v>1492.8000000000002</v>
      </c>
      <c r="H26" s="278">
        <v>1534.7000000000003</v>
      </c>
      <c r="I26" s="278">
        <v>1545.8000000000002</v>
      </c>
      <c r="J26" s="278">
        <v>1555.6500000000003</v>
      </c>
      <c r="K26" s="276">
        <v>1535.95</v>
      </c>
      <c r="L26" s="276">
        <v>1515</v>
      </c>
      <c r="M26" s="276">
        <v>0.63834999999999997</v>
      </c>
    </row>
    <row r="27" spans="1:13">
      <c r="A27" s="300">
        <v>18</v>
      </c>
      <c r="B27" s="276" t="s">
        <v>230</v>
      </c>
      <c r="C27" s="276">
        <v>2798.1</v>
      </c>
      <c r="D27" s="278">
        <v>2798.0333333333333</v>
      </c>
      <c r="E27" s="278">
        <v>2781.0666666666666</v>
      </c>
      <c r="F27" s="278">
        <v>2764.0333333333333</v>
      </c>
      <c r="G27" s="278">
        <v>2747.0666666666666</v>
      </c>
      <c r="H27" s="278">
        <v>2815.0666666666666</v>
      </c>
      <c r="I27" s="278">
        <v>2832.0333333333328</v>
      </c>
      <c r="J27" s="278">
        <v>2849.0666666666666</v>
      </c>
      <c r="K27" s="276">
        <v>2815</v>
      </c>
      <c r="L27" s="276">
        <v>2781</v>
      </c>
      <c r="M27" s="276">
        <v>0.76329999999999998</v>
      </c>
    </row>
    <row r="28" spans="1:13">
      <c r="A28" s="300">
        <v>19</v>
      </c>
      <c r="B28" s="276" t="s">
        <v>45</v>
      </c>
      <c r="C28" s="276">
        <v>874.2</v>
      </c>
      <c r="D28" s="278">
        <v>880.4</v>
      </c>
      <c r="E28" s="278">
        <v>861.8</v>
      </c>
      <c r="F28" s="278">
        <v>849.4</v>
      </c>
      <c r="G28" s="278">
        <v>830.8</v>
      </c>
      <c r="H28" s="278">
        <v>892.8</v>
      </c>
      <c r="I28" s="278">
        <v>911.40000000000009</v>
      </c>
      <c r="J28" s="278">
        <v>923.8</v>
      </c>
      <c r="K28" s="276">
        <v>899</v>
      </c>
      <c r="L28" s="276">
        <v>868</v>
      </c>
      <c r="M28" s="276">
        <v>9.1083800000000004</v>
      </c>
    </row>
    <row r="29" spans="1:13">
      <c r="A29" s="300">
        <v>20</v>
      </c>
      <c r="B29" s="276" t="s">
        <v>46</v>
      </c>
      <c r="C29" s="276">
        <v>256.2</v>
      </c>
      <c r="D29" s="278">
        <v>256.86666666666662</v>
      </c>
      <c r="E29" s="278">
        <v>254.53333333333325</v>
      </c>
      <c r="F29" s="278">
        <v>252.86666666666662</v>
      </c>
      <c r="G29" s="278">
        <v>250.53333333333325</v>
      </c>
      <c r="H29" s="278">
        <v>258.53333333333325</v>
      </c>
      <c r="I29" s="278">
        <v>260.86666666666662</v>
      </c>
      <c r="J29" s="278">
        <v>262.53333333333325</v>
      </c>
      <c r="K29" s="276">
        <v>259.2</v>
      </c>
      <c r="L29" s="276">
        <v>255.2</v>
      </c>
      <c r="M29" s="276">
        <v>66.719949999999997</v>
      </c>
    </row>
    <row r="30" spans="1:13">
      <c r="A30" s="300">
        <v>21</v>
      </c>
      <c r="B30" s="276" t="s">
        <v>47</v>
      </c>
      <c r="C30" s="276">
        <v>2241.5</v>
      </c>
      <c r="D30" s="278">
        <v>2277.6166666666668</v>
      </c>
      <c r="E30" s="278">
        <v>2200.2333333333336</v>
      </c>
      <c r="F30" s="278">
        <v>2158.9666666666667</v>
      </c>
      <c r="G30" s="278">
        <v>2081.5833333333335</v>
      </c>
      <c r="H30" s="278">
        <v>2318.8833333333337</v>
      </c>
      <c r="I30" s="278">
        <v>2396.2666666666669</v>
      </c>
      <c r="J30" s="278">
        <v>2437.5333333333338</v>
      </c>
      <c r="K30" s="276">
        <v>2355</v>
      </c>
      <c r="L30" s="276">
        <v>2236.35</v>
      </c>
      <c r="M30" s="276">
        <v>15.01778</v>
      </c>
    </row>
    <row r="31" spans="1:13">
      <c r="A31" s="300">
        <v>22</v>
      </c>
      <c r="B31" s="276" t="s">
        <v>48</v>
      </c>
      <c r="C31" s="276">
        <v>173.4</v>
      </c>
      <c r="D31" s="278">
        <v>174.66666666666666</v>
      </c>
      <c r="E31" s="278">
        <v>170.73333333333332</v>
      </c>
      <c r="F31" s="278">
        <v>168.06666666666666</v>
      </c>
      <c r="G31" s="278">
        <v>164.13333333333333</v>
      </c>
      <c r="H31" s="278">
        <v>177.33333333333331</v>
      </c>
      <c r="I31" s="278">
        <v>181.26666666666665</v>
      </c>
      <c r="J31" s="278">
        <v>183.93333333333331</v>
      </c>
      <c r="K31" s="276">
        <v>178.6</v>
      </c>
      <c r="L31" s="276">
        <v>172</v>
      </c>
      <c r="M31" s="276">
        <v>57.24982</v>
      </c>
    </row>
    <row r="32" spans="1:13">
      <c r="A32" s="300">
        <v>23</v>
      </c>
      <c r="B32" s="276" t="s">
        <v>49</v>
      </c>
      <c r="C32" s="276">
        <v>89.6</v>
      </c>
      <c r="D32" s="278">
        <v>89.933333333333323</v>
      </c>
      <c r="E32" s="278">
        <v>87.766666666666652</v>
      </c>
      <c r="F32" s="278">
        <v>85.933333333333323</v>
      </c>
      <c r="G32" s="278">
        <v>83.766666666666652</v>
      </c>
      <c r="H32" s="278">
        <v>91.766666666666652</v>
      </c>
      <c r="I32" s="278">
        <v>93.933333333333309</v>
      </c>
      <c r="J32" s="278">
        <v>95.766666666666652</v>
      </c>
      <c r="K32" s="276">
        <v>92.1</v>
      </c>
      <c r="L32" s="276">
        <v>88.1</v>
      </c>
      <c r="M32" s="276">
        <v>342.77580999999998</v>
      </c>
    </row>
    <row r="33" spans="1:13">
      <c r="A33" s="300">
        <v>24</v>
      </c>
      <c r="B33" s="276" t="s">
        <v>51</v>
      </c>
      <c r="C33" s="276">
        <v>2154.3000000000002</v>
      </c>
      <c r="D33" s="278">
        <v>2171</v>
      </c>
      <c r="E33" s="278">
        <v>2133.3000000000002</v>
      </c>
      <c r="F33" s="278">
        <v>2112.3000000000002</v>
      </c>
      <c r="G33" s="278">
        <v>2074.6000000000004</v>
      </c>
      <c r="H33" s="278">
        <v>2192</v>
      </c>
      <c r="I33" s="278">
        <v>2229.6999999999998</v>
      </c>
      <c r="J33" s="278">
        <v>2250.6999999999998</v>
      </c>
      <c r="K33" s="276">
        <v>2208.6999999999998</v>
      </c>
      <c r="L33" s="276">
        <v>2150</v>
      </c>
      <c r="M33" s="276">
        <v>16.823650000000001</v>
      </c>
    </row>
    <row r="34" spans="1:13">
      <c r="A34" s="300">
        <v>25</v>
      </c>
      <c r="B34" s="276" t="s">
        <v>226</v>
      </c>
      <c r="C34" s="276">
        <v>856.25</v>
      </c>
      <c r="D34" s="278">
        <v>862.35</v>
      </c>
      <c r="E34" s="278">
        <v>844.90000000000009</v>
      </c>
      <c r="F34" s="278">
        <v>833.55000000000007</v>
      </c>
      <c r="G34" s="278">
        <v>816.10000000000014</v>
      </c>
      <c r="H34" s="278">
        <v>873.7</v>
      </c>
      <c r="I34" s="278">
        <v>891.15000000000009</v>
      </c>
      <c r="J34" s="278">
        <v>902.5</v>
      </c>
      <c r="K34" s="276">
        <v>879.8</v>
      </c>
      <c r="L34" s="276">
        <v>851</v>
      </c>
      <c r="M34" s="276">
        <v>4.5169899999999998</v>
      </c>
    </row>
    <row r="35" spans="1:13">
      <c r="A35" s="300">
        <v>26</v>
      </c>
      <c r="B35" s="276" t="s">
        <v>53</v>
      </c>
      <c r="C35" s="276">
        <v>852.85</v>
      </c>
      <c r="D35" s="278">
        <v>864.33333333333337</v>
      </c>
      <c r="E35" s="278">
        <v>838.81666666666672</v>
      </c>
      <c r="F35" s="278">
        <v>824.7833333333333</v>
      </c>
      <c r="G35" s="278">
        <v>799.26666666666665</v>
      </c>
      <c r="H35" s="278">
        <v>878.36666666666679</v>
      </c>
      <c r="I35" s="278">
        <v>903.88333333333344</v>
      </c>
      <c r="J35" s="278">
        <v>917.91666666666686</v>
      </c>
      <c r="K35" s="276">
        <v>889.85</v>
      </c>
      <c r="L35" s="276">
        <v>850.3</v>
      </c>
      <c r="M35" s="276">
        <v>39.904150000000001</v>
      </c>
    </row>
    <row r="36" spans="1:13">
      <c r="A36" s="300">
        <v>27</v>
      </c>
      <c r="B36" s="276" t="s">
        <v>55</v>
      </c>
      <c r="C36" s="276">
        <v>599.85</v>
      </c>
      <c r="D36" s="278">
        <v>608.61666666666667</v>
      </c>
      <c r="E36" s="278">
        <v>587.23333333333335</v>
      </c>
      <c r="F36" s="278">
        <v>574.61666666666667</v>
      </c>
      <c r="G36" s="278">
        <v>553.23333333333335</v>
      </c>
      <c r="H36" s="278">
        <v>621.23333333333335</v>
      </c>
      <c r="I36" s="278">
        <v>642.61666666666679</v>
      </c>
      <c r="J36" s="278">
        <v>655.23333333333335</v>
      </c>
      <c r="K36" s="276">
        <v>630</v>
      </c>
      <c r="L36" s="276">
        <v>596</v>
      </c>
      <c r="M36" s="276">
        <v>351.15636999999998</v>
      </c>
    </row>
    <row r="37" spans="1:13">
      <c r="A37" s="300">
        <v>28</v>
      </c>
      <c r="B37" s="276" t="s">
        <v>56</v>
      </c>
      <c r="C37" s="276">
        <v>3051.25</v>
      </c>
      <c r="D37" s="278">
        <v>3084.0833333333335</v>
      </c>
      <c r="E37" s="278">
        <v>3008.166666666667</v>
      </c>
      <c r="F37" s="278">
        <v>2965.0833333333335</v>
      </c>
      <c r="G37" s="278">
        <v>2889.166666666667</v>
      </c>
      <c r="H37" s="278">
        <v>3127.166666666667</v>
      </c>
      <c r="I37" s="278">
        <v>3203.0833333333339</v>
      </c>
      <c r="J37" s="278">
        <v>3246.166666666667</v>
      </c>
      <c r="K37" s="276">
        <v>3160</v>
      </c>
      <c r="L37" s="276">
        <v>3041</v>
      </c>
      <c r="M37" s="276">
        <v>12.191509999999999</v>
      </c>
    </row>
    <row r="38" spans="1:13">
      <c r="A38" s="300">
        <v>29</v>
      </c>
      <c r="B38" s="276" t="s">
        <v>58</v>
      </c>
      <c r="C38" s="276">
        <v>8717.75</v>
      </c>
      <c r="D38" s="278">
        <v>8789.8333333333339</v>
      </c>
      <c r="E38" s="278">
        <v>8570.6666666666679</v>
      </c>
      <c r="F38" s="278">
        <v>8423.5833333333339</v>
      </c>
      <c r="G38" s="278">
        <v>8204.4166666666679</v>
      </c>
      <c r="H38" s="278">
        <v>8936.9166666666679</v>
      </c>
      <c r="I38" s="278">
        <v>9156.0833333333358</v>
      </c>
      <c r="J38" s="278">
        <v>9303.1666666666679</v>
      </c>
      <c r="K38" s="276">
        <v>9009</v>
      </c>
      <c r="L38" s="276">
        <v>8642.75</v>
      </c>
      <c r="M38" s="276">
        <v>19.861529999999998</v>
      </c>
    </row>
    <row r="39" spans="1:13">
      <c r="A39" s="300">
        <v>30</v>
      </c>
      <c r="B39" s="276" t="s">
        <v>232</v>
      </c>
      <c r="C39" s="276">
        <v>2929.15</v>
      </c>
      <c r="D39" s="278">
        <v>2986.9833333333336</v>
      </c>
      <c r="E39" s="278">
        <v>2825.166666666667</v>
      </c>
      <c r="F39" s="278">
        <v>2721.1833333333334</v>
      </c>
      <c r="G39" s="278">
        <v>2559.3666666666668</v>
      </c>
      <c r="H39" s="278">
        <v>3090.9666666666672</v>
      </c>
      <c r="I39" s="278">
        <v>3252.7833333333338</v>
      </c>
      <c r="J39" s="278">
        <v>3356.7666666666673</v>
      </c>
      <c r="K39" s="276">
        <v>3148.8</v>
      </c>
      <c r="L39" s="276">
        <v>2883</v>
      </c>
      <c r="M39" s="276">
        <v>2.7721</v>
      </c>
    </row>
    <row r="40" spans="1:13">
      <c r="A40" s="300">
        <v>31</v>
      </c>
      <c r="B40" s="276" t="s">
        <v>59</v>
      </c>
      <c r="C40" s="276">
        <v>4689.75</v>
      </c>
      <c r="D40" s="278">
        <v>4729.916666666667</v>
      </c>
      <c r="E40" s="278">
        <v>4634.8333333333339</v>
      </c>
      <c r="F40" s="278">
        <v>4579.916666666667</v>
      </c>
      <c r="G40" s="278">
        <v>4484.8333333333339</v>
      </c>
      <c r="H40" s="278">
        <v>4784.8333333333339</v>
      </c>
      <c r="I40" s="278">
        <v>4879.9166666666679</v>
      </c>
      <c r="J40" s="278">
        <v>4934.8333333333339</v>
      </c>
      <c r="K40" s="276">
        <v>4825</v>
      </c>
      <c r="L40" s="276">
        <v>4675</v>
      </c>
      <c r="M40" s="276">
        <v>47.633209999999998</v>
      </c>
    </row>
    <row r="41" spans="1:13">
      <c r="A41" s="300">
        <v>32</v>
      </c>
      <c r="B41" s="276" t="s">
        <v>60</v>
      </c>
      <c r="C41" s="276">
        <v>1603</v>
      </c>
      <c r="D41" s="278">
        <v>1622.55</v>
      </c>
      <c r="E41" s="278">
        <v>1577.9499999999998</v>
      </c>
      <c r="F41" s="278">
        <v>1552.8999999999999</v>
      </c>
      <c r="G41" s="278">
        <v>1508.2999999999997</v>
      </c>
      <c r="H41" s="278">
        <v>1647.6</v>
      </c>
      <c r="I41" s="278">
        <v>1692.1999999999998</v>
      </c>
      <c r="J41" s="278">
        <v>1717.25</v>
      </c>
      <c r="K41" s="276">
        <v>1667.15</v>
      </c>
      <c r="L41" s="276">
        <v>1597.5</v>
      </c>
      <c r="M41" s="276">
        <v>8.1642399999999995</v>
      </c>
    </row>
    <row r="42" spans="1:13">
      <c r="A42" s="300">
        <v>33</v>
      </c>
      <c r="B42" s="276" t="s">
        <v>233</v>
      </c>
      <c r="C42" s="276">
        <v>368.15</v>
      </c>
      <c r="D42" s="278">
        <v>368.08333333333331</v>
      </c>
      <c r="E42" s="278">
        <v>361.21666666666664</v>
      </c>
      <c r="F42" s="278">
        <v>354.2833333333333</v>
      </c>
      <c r="G42" s="278">
        <v>347.41666666666663</v>
      </c>
      <c r="H42" s="278">
        <v>375.01666666666665</v>
      </c>
      <c r="I42" s="278">
        <v>381.88333333333333</v>
      </c>
      <c r="J42" s="278">
        <v>388.81666666666666</v>
      </c>
      <c r="K42" s="276">
        <v>374.95</v>
      </c>
      <c r="L42" s="276">
        <v>361.15</v>
      </c>
      <c r="M42" s="276">
        <v>188.93686</v>
      </c>
    </row>
    <row r="43" spans="1:13">
      <c r="A43" s="300">
        <v>34</v>
      </c>
      <c r="B43" s="276" t="s">
        <v>61</v>
      </c>
      <c r="C43" s="276">
        <v>49.05</v>
      </c>
      <c r="D43" s="278">
        <v>49.016666666666673</v>
      </c>
      <c r="E43" s="278">
        <v>47.333333333333343</v>
      </c>
      <c r="F43" s="278">
        <v>45.616666666666667</v>
      </c>
      <c r="G43" s="278">
        <v>43.933333333333337</v>
      </c>
      <c r="H43" s="278">
        <v>50.733333333333348</v>
      </c>
      <c r="I43" s="278">
        <v>52.416666666666671</v>
      </c>
      <c r="J43" s="278">
        <v>54.133333333333354</v>
      </c>
      <c r="K43" s="276">
        <v>50.7</v>
      </c>
      <c r="L43" s="276">
        <v>47.3</v>
      </c>
      <c r="M43" s="276">
        <v>956.00102000000004</v>
      </c>
    </row>
    <row r="44" spans="1:13">
      <c r="A44" s="300">
        <v>35</v>
      </c>
      <c r="B44" s="276" t="s">
        <v>62</v>
      </c>
      <c r="C44" s="276">
        <v>44.35</v>
      </c>
      <c r="D44" s="278">
        <v>44.81666666666667</v>
      </c>
      <c r="E44" s="278">
        <v>43.183333333333337</v>
      </c>
      <c r="F44" s="278">
        <v>42.016666666666666</v>
      </c>
      <c r="G44" s="278">
        <v>40.383333333333333</v>
      </c>
      <c r="H44" s="278">
        <v>45.983333333333341</v>
      </c>
      <c r="I44" s="278">
        <v>47.616666666666681</v>
      </c>
      <c r="J44" s="278">
        <v>48.783333333333346</v>
      </c>
      <c r="K44" s="276">
        <v>46.45</v>
      </c>
      <c r="L44" s="276">
        <v>43.65</v>
      </c>
      <c r="M44" s="276">
        <v>113.20938</v>
      </c>
    </row>
    <row r="45" spans="1:13">
      <c r="A45" s="300">
        <v>36</v>
      </c>
      <c r="B45" s="276" t="s">
        <v>63</v>
      </c>
      <c r="C45" s="276">
        <v>1484.4</v>
      </c>
      <c r="D45" s="278">
        <v>1489.0166666666667</v>
      </c>
      <c r="E45" s="278">
        <v>1464.4333333333334</v>
      </c>
      <c r="F45" s="278">
        <v>1444.4666666666667</v>
      </c>
      <c r="G45" s="278">
        <v>1419.8833333333334</v>
      </c>
      <c r="H45" s="278">
        <v>1508.9833333333333</v>
      </c>
      <c r="I45" s="278">
        <v>1533.5666666666668</v>
      </c>
      <c r="J45" s="278">
        <v>1553.5333333333333</v>
      </c>
      <c r="K45" s="276">
        <v>1513.6</v>
      </c>
      <c r="L45" s="276">
        <v>1469.05</v>
      </c>
      <c r="M45" s="276">
        <v>5.5464799999999999</v>
      </c>
    </row>
    <row r="46" spans="1:13">
      <c r="A46" s="300">
        <v>37</v>
      </c>
      <c r="B46" s="276" t="s">
        <v>234</v>
      </c>
      <c r="C46" s="276">
        <v>1281</v>
      </c>
      <c r="D46" s="278">
        <v>1302</v>
      </c>
      <c r="E46" s="278">
        <v>1247</v>
      </c>
      <c r="F46" s="278">
        <v>1213</v>
      </c>
      <c r="G46" s="278">
        <v>1158</v>
      </c>
      <c r="H46" s="278">
        <v>1336</v>
      </c>
      <c r="I46" s="278">
        <v>1391</v>
      </c>
      <c r="J46" s="278">
        <v>1425</v>
      </c>
      <c r="K46" s="276">
        <v>1357</v>
      </c>
      <c r="L46" s="276">
        <v>1268</v>
      </c>
      <c r="M46" s="276">
        <v>0.69740000000000002</v>
      </c>
    </row>
    <row r="47" spans="1:13">
      <c r="A47" s="300">
        <v>38</v>
      </c>
      <c r="B47" s="276" t="s">
        <v>65</v>
      </c>
      <c r="C47" s="276">
        <v>106.85</v>
      </c>
      <c r="D47" s="278">
        <v>107.71666666666665</v>
      </c>
      <c r="E47" s="278">
        <v>105.0333333333333</v>
      </c>
      <c r="F47" s="278">
        <v>103.21666666666665</v>
      </c>
      <c r="G47" s="278">
        <v>100.5333333333333</v>
      </c>
      <c r="H47" s="278">
        <v>109.5333333333333</v>
      </c>
      <c r="I47" s="278">
        <v>112.21666666666667</v>
      </c>
      <c r="J47" s="278">
        <v>114.0333333333333</v>
      </c>
      <c r="K47" s="276">
        <v>110.4</v>
      </c>
      <c r="L47" s="276">
        <v>105.9</v>
      </c>
      <c r="M47" s="276">
        <v>124.33645</v>
      </c>
    </row>
    <row r="48" spans="1:13">
      <c r="A48" s="300">
        <v>39</v>
      </c>
      <c r="B48" s="276" t="s">
        <v>66</v>
      </c>
      <c r="C48" s="276">
        <v>636.04999999999995</v>
      </c>
      <c r="D48" s="278">
        <v>636.51666666666665</v>
      </c>
      <c r="E48" s="278">
        <v>630.5333333333333</v>
      </c>
      <c r="F48" s="278">
        <v>625.01666666666665</v>
      </c>
      <c r="G48" s="278">
        <v>619.0333333333333</v>
      </c>
      <c r="H48" s="278">
        <v>642.0333333333333</v>
      </c>
      <c r="I48" s="278">
        <v>648.01666666666665</v>
      </c>
      <c r="J48" s="278">
        <v>653.5333333333333</v>
      </c>
      <c r="K48" s="276">
        <v>642.5</v>
      </c>
      <c r="L48" s="276">
        <v>631</v>
      </c>
      <c r="M48" s="276">
        <v>13.925219999999999</v>
      </c>
    </row>
    <row r="49" spans="1:13">
      <c r="A49" s="300">
        <v>40</v>
      </c>
      <c r="B49" s="276" t="s">
        <v>67</v>
      </c>
      <c r="C49" s="276">
        <v>495.85</v>
      </c>
      <c r="D49" s="278">
        <v>499.16666666666669</v>
      </c>
      <c r="E49" s="278">
        <v>489.43333333333339</v>
      </c>
      <c r="F49" s="278">
        <v>483.01666666666671</v>
      </c>
      <c r="G49" s="278">
        <v>473.28333333333342</v>
      </c>
      <c r="H49" s="278">
        <v>505.58333333333337</v>
      </c>
      <c r="I49" s="278">
        <v>515.31666666666661</v>
      </c>
      <c r="J49" s="278">
        <v>521.73333333333335</v>
      </c>
      <c r="K49" s="276">
        <v>508.9</v>
      </c>
      <c r="L49" s="276">
        <v>492.75</v>
      </c>
      <c r="M49" s="276">
        <v>29.61694</v>
      </c>
    </row>
    <row r="50" spans="1:13">
      <c r="A50" s="300">
        <v>41</v>
      </c>
      <c r="B50" s="276" t="s">
        <v>69</v>
      </c>
      <c r="C50" s="276">
        <v>464.1</v>
      </c>
      <c r="D50" s="278">
        <v>466.88333333333338</v>
      </c>
      <c r="E50" s="278">
        <v>455.86666666666679</v>
      </c>
      <c r="F50" s="278">
        <v>447.63333333333338</v>
      </c>
      <c r="G50" s="278">
        <v>436.61666666666679</v>
      </c>
      <c r="H50" s="278">
        <v>475.11666666666679</v>
      </c>
      <c r="I50" s="278">
        <v>486.13333333333333</v>
      </c>
      <c r="J50" s="278">
        <v>494.36666666666679</v>
      </c>
      <c r="K50" s="276">
        <v>477.9</v>
      </c>
      <c r="L50" s="276">
        <v>458.65</v>
      </c>
      <c r="M50" s="276">
        <v>142.29947999999999</v>
      </c>
    </row>
    <row r="51" spans="1:13">
      <c r="A51" s="300">
        <v>42</v>
      </c>
      <c r="B51" s="276" t="s">
        <v>70</v>
      </c>
      <c r="C51" s="276">
        <v>30.65</v>
      </c>
      <c r="D51" s="278">
        <v>30.983333333333331</v>
      </c>
      <c r="E51" s="278">
        <v>30.016666666666662</v>
      </c>
      <c r="F51" s="278">
        <v>29.383333333333333</v>
      </c>
      <c r="G51" s="278">
        <v>28.416666666666664</v>
      </c>
      <c r="H51" s="278">
        <v>31.61666666666666</v>
      </c>
      <c r="I51" s="278">
        <v>32.583333333333329</v>
      </c>
      <c r="J51" s="278">
        <v>33.216666666666654</v>
      </c>
      <c r="K51" s="276">
        <v>31.95</v>
      </c>
      <c r="L51" s="276">
        <v>30.35</v>
      </c>
      <c r="M51" s="276">
        <v>516.98825999999997</v>
      </c>
    </row>
    <row r="52" spans="1:13">
      <c r="A52" s="300">
        <v>43</v>
      </c>
      <c r="B52" s="276" t="s">
        <v>71</v>
      </c>
      <c r="C52" s="276">
        <v>420.15</v>
      </c>
      <c r="D52" s="278">
        <v>427.59999999999997</v>
      </c>
      <c r="E52" s="278">
        <v>411.19999999999993</v>
      </c>
      <c r="F52" s="278">
        <v>402.24999999999994</v>
      </c>
      <c r="G52" s="278">
        <v>385.84999999999991</v>
      </c>
      <c r="H52" s="278">
        <v>436.54999999999995</v>
      </c>
      <c r="I52" s="278">
        <v>452.94999999999993</v>
      </c>
      <c r="J52" s="278">
        <v>461.9</v>
      </c>
      <c r="K52" s="276">
        <v>444</v>
      </c>
      <c r="L52" s="276">
        <v>418.65</v>
      </c>
      <c r="M52" s="276">
        <v>61.564779999999999</v>
      </c>
    </row>
    <row r="53" spans="1:13">
      <c r="A53" s="300">
        <v>44</v>
      </c>
      <c r="B53" s="276" t="s">
        <v>72</v>
      </c>
      <c r="C53" s="276">
        <v>12925.8</v>
      </c>
      <c r="D53" s="278">
        <v>13113.65</v>
      </c>
      <c r="E53" s="278">
        <v>12443.949999999999</v>
      </c>
      <c r="F53" s="278">
        <v>11962.099999999999</v>
      </c>
      <c r="G53" s="278">
        <v>11292.399999999998</v>
      </c>
      <c r="H53" s="278">
        <v>13595.5</v>
      </c>
      <c r="I53" s="278">
        <v>14265.2</v>
      </c>
      <c r="J53" s="278">
        <v>14747.050000000001</v>
      </c>
      <c r="K53" s="276">
        <v>13783.35</v>
      </c>
      <c r="L53" s="276">
        <v>12631.8</v>
      </c>
      <c r="M53" s="276">
        <v>4.4353300000000004</v>
      </c>
    </row>
    <row r="54" spans="1:13">
      <c r="A54" s="300">
        <v>45</v>
      </c>
      <c r="B54" s="276" t="s">
        <v>74</v>
      </c>
      <c r="C54" s="276">
        <v>382.05</v>
      </c>
      <c r="D54" s="278">
        <v>385.55</v>
      </c>
      <c r="E54" s="278">
        <v>377.70000000000005</v>
      </c>
      <c r="F54" s="278">
        <v>373.35</v>
      </c>
      <c r="G54" s="278">
        <v>365.50000000000006</v>
      </c>
      <c r="H54" s="278">
        <v>389.90000000000003</v>
      </c>
      <c r="I54" s="278">
        <v>397.75000000000006</v>
      </c>
      <c r="J54" s="278">
        <v>402.1</v>
      </c>
      <c r="K54" s="276">
        <v>393.4</v>
      </c>
      <c r="L54" s="276">
        <v>381.2</v>
      </c>
      <c r="M54" s="276">
        <v>74.881780000000006</v>
      </c>
    </row>
    <row r="55" spans="1:13">
      <c r="A55" s="300">
        <v>46</v>
      </c>
      <c r="B55" s="276" t="s">
        <v>75</v>
      </c>
      <c r="C55" s="276">
        <v>3555.8</v>
      </c>
      <c r="D55" s="278">
        <v>3555.7166666666667</v>
      </c>
      <c r="E55" s="278">
        <v>3531.5833333333335</v>
      </c>
      <c r="F55" s="278">
        <v>3507.3666666666668</v>
      </c>
      <c r="G55" s="278">
        <v>3483.2333333333336</v>
      </c>
      <c r="H55" s="278">
        <v>3579.9333333333334</v>
      </c>
      <c r="I55" s="278">
        <v>3604.0666666666666</v>
      </c>
      <c r="J55" s="278">
        <v>3628.2833333333333</v>
      </c>
      <c r="K55" s="276">
        <v>3579.85</v>
      </c>
      <c r="L55" s="276">
        <v>3531.5</v>
      </c>
      <c r="M55" s="276">
        <v>3.8559000000000001</v>
      </c>
    </row>
    <row r="56" spans="1:13">
      <c r="A56" s="300">
        <v>47</v>
      </c>
      <c r="B56" s="276" t="s">
        <v>76</v>
      </c>
      <c r="C56" s="276">
        <v>421.5</v>
      </c>
      <c r="D56" s="278">
        <v>424.4666666666667</v>
      </c>
      <c r="E56" s="278">
        <v>416.58333333333337</v>
      </c>
      <c r="F56" s="278">
        <v>411.66666666666669</v>
      </c>
      <c r="G56" s="278">
        <v>403.78333333333336</v>
      </c>
      <c r="H56" s="278">
        <v>429.38333333333338</v>
      </c>
      <c r="I56" s="278">
        <v>437.26666666666671</v>
      </c>
      <c r="J56" s="278">
        <v>442.18333333333339</v>
      </c>
      <c r="K56" s="276">
        <v>432.35</v>
      </c>
      <c r="L56" s="276">
        <v>419.55</v>
      </c>
      <c r="M56" s="276">
        <v>25.337219999999999</v>
      </c>
    </row>
    <row r="57" spans="1:13">
      <c r="A57" s="300">
        <v>48</v>
      </c>
      <c r="B57" s="276" t="s">
        <v>77</v>
      </c>
      <c r="C57" s="276">
        <v>96.5</v>
      </c>
      <c r="D57" s="278">
        <v>97.100000000000009</v>
      </c>
      <c r="E57" s="278">
        <v>93.40000000000002</v>
      </c>
      <c r="F57" s="278">
        <v>90.300000000000011</v>
      </c>
      <c r="G57" s="278">
        <v>86.600000000000023</v>
      </c>
      <c r="H57" s="278">
        <v>100.20000000000002</v>
      </c>
      <c r="I57" s="278">
        <v>103.9</v>
      </c>
      <c r="J57" s="278">
        <v>107.00000000000001</v>
      </c>
      <c r="K57" s="276">
        <v>100.8</v>
      </c>
      <c r="L57" s="276">
        <v>94</v>
      </c>
      <c r="M57" s="276">
        <v>364.52647999999999</v>
      </c>
    </row>
    <row r="58" spans="1:13">
      <c r="A58" s="300">
        <v>49</v>
      </c>
      <c r="B58" s="276" t="s">
        <v>78</v>
      </c>
      <c r="C58" s="276">
        <v>125.8</v>
      </c>
      <c r="D58" s="278">
        <v>127.25</v>
      </c>
      <c r="E58" s="278">
        <v>123.69999999999999</v>
      </c>
      <c r="F58" s="278">
        <v>121.6</v>
      </c>
      <c r="G58" s="278">
        <v>118.04999999999998</v>
      </c>
      <c r="H58" s="278">
        <v>129.35</v>
      </c>
      <c r="I58" s="278">
        <v>132.9</v>
      </c>
      <c r="J58" s="278">
        <v>135</v>
      </c>
      <c r="K58" s="276">
        <v>130.80000000000001</v>
      </c>
      <c r="L58" s="276">
        <v>125.15</v>
      </c>
      <c r="M58" s="276">
        <v>18.20823</v>
      </c>
    </row>
    <row r="59" spans="1:13">
      <c r="A59" s="300">
        <v>50</v>
      </c>
      <c r="B59" s="276" t="s">
        <v>81</v>
      </c>
      <c r="C59" s="276">
        <v>584.29999999999995</v>
      </c>
      <c r="D59" s="278">
        <v>588.23333333333323</v>
      </c>
      <c r="E59" s="278">
        <v>576.16666666666652</v>
      </c>
      <c r="F59" s="278">
        <v>568.0333333333333</v>
      </c>
      <c r="G59" s="278">
        <v>555.96666666666658</v>
      </c>
      <c r="H59" s="278">
        <v>596.36666666666645</v>
      </c>
      <c r="I59" s="278">
        <v>608.43333333333328</v>
      </c>
      <c r="J59" s="278">
        <v>616.56666666666638</v>
      </c>
      <c r="K59" s="276">
        <v>600.29999999999995</v>
      </c>
      <c r="L59" s="276">
        <v>580.1</v>
      </c>
      <c r="M59" s="276">
        <v>3.49281</v>
      </c>
    </row>
    <row r="60" spans="1:13">
      <c r="A60" s="300">
        <v>51</v>
      </c>
      <c r="B60" s="276" t="s">
        <v>82</v>
      </c>
      <c r="C60" s="276">
        <v>352.85</v>
      </c>
      <c r="D60" s="278">
        <v>357.09999999999997</v>
      </c>
      <c r="E60" s="278">
        <v>347.29999999999995</v>
      </c>
      <c r="F60" s="278">
        <v>341.75</v>
      </c>
      <c r="G60" s="278">
        <v>331.95</v>
      </c>
      <c r="H60" s="278">
        <v>362.64999999999992</v>
      </c>
      <c r="I60" s="278">
        <v>372.45</v>
      </c>
      <c r="J60" s="278">
        <v>377.99999999999989</v>
      </c>
      <c r="K60" s="276">
        <v>366.9</v>
      </c>
      <c r="L60" s="276">
        <v>351.55</v>
      </c>
      <c r="M60" s="276">
        <v>73.470860000000002</v>
      </c>
    </row>
    <row r="61" spans="1:13">
      <c r="A61" s="300">
        <v>52</v>
      </c>
      <c r="B61" s="276" t="s">
        <v>83</v>
      </c>
      <c r="C61" s="276">
        <v>731.65</v>
      </c>
      <c r="D61" s="278">
        <v>738.13333333333321</v>
      </c>
      <c r="E61" s="278">
        <v>721.71666666666647</v>
      </c>
      <c r="F61" s="278">
        <v>711.7833333333333</v>
      </c>
      <c r="G61" s="278">
        <v>695.36666666666656</v>
      </c>
      <c r="H61" s="278">
        <v>748.06666666666638</v>
      </c>
      <c r="I61" s="278">
        <v>764.48333333333312</v>
      </c>
      <c r="J61" s="278">
        <v>774.41666666666629</v>
      </c>
      <c r="K61" s="276">
        <v>754.55</v>
      </c>
      <c r="L61" s="276">
        <v>728.2</v>
      </c>
      <c r="M61" s="276">
        <v>60.601579999999998</v>
      </c>
    </row>
    <row r="62" spans="1:13">
      <c r="A62" s="300">
        <v>53</v>
      </c>
      <c r="B62" s="276" t="s">
        <v>84</v>
      </c>
      <c r="C62" s="276">
        <v>123.95</v>
      </c>
      <c r="D62" s="278">
        <v>124.64999999999999</v>
      </c>
      <c r="E62" s="278">
        <v>122.54999999999998</v>
      </c>
      <c r="F62" s="278">
        <v>121.14999999999999</v>
      </c>
      <c r="G62" s="278">
        <v>119.04999999999998</v>
      </c>
      <c r="H62" s="278">
        <v>126.04999999999998</v>
      </c>
      <c r="I62" s="278">
        <v>128.14999999999998</v>
      </c>
      <c r="J62" s="278">
        <v>129.54999999999998</v>
      </c>
      <c r="K62" s="276">
        <v>126.75</v>
      </c>
      <c r="L62" s="276">
        <v>123.25</v>
      </c>
      <c r="M62" s="276">
        <v>228.13211000000001</v>
      </c>
    </row>
    <row r="63" spans="1:13">
      <c r="A63" s="300">
        <v>54</v>
      </c>
      <c r="B63" s="276" t="s">
        <v>3634</v>
      </c>
      <c r="C63" s="276">
        <v>2424.4499999999998</v>
      </c>
      <c r="D63" s="278">
        <v>2439.833333333333</v>
      </c>
      <c r="E63" s="278">
        <v>2396.8166666666662</v>
      </c>
      <c r="F63" s="278">
        <v>2369.1833333333329</v>
      </c>
      <c r="G63" s="278">
        <v>2326.1666666666661</v>
      </c>
      <c r="H63" s="278">
        <v>2467.4666666666662</v>
      </c>
      <c r="I63" s="278">
        <v>2510.4833333333327</v>
      </c>
      <c r="J63" s="278">
        <v>2538.1166666666663</v>
      </c>
      <c r="K63" s="276">
        <v>2482.85</v>
      </c>
      <c r="L63" s="276">
        <v>2412.1999999999998</v>
      </c>
      <c r="M63" s="276">
        <v>4.1291200000000003</v>
      </c>
    </row>
    <row r="64" spans="1:13">
      <c r="A64" s="300">
        <v>55</v>
      </c>
      <c r="B64" s="276" t="s">
        <v>85</v>
      </c>
      <c r="C64" s="276">
        <v>1501.3</v>
      </c>
      <c r="D64" s="278">
        <v>1521.1166666666668</v>
      </c>
      <c r="E64" s="278">
        <v>1478.2333333333336</v>
      </c>
      <c r="F64" s="278">
        <v>1455.1666666666667</v>
      </c>
      <c r="G64" s="278">
        <v>1412.2833333333335</v>
      </c>
      <c r="H64" s="278">
        <v>1544.1833333333336</v>
      </c>
      <c r="I64" s="278">
        <v>1587.0666666666668</v>
      </c>
      <c r="J64" s="278">
        <v>1610.1333333333337</v>
      </c>
      <c r="K64" s="276">
        <v>1564</v>
      </c>
      <c r="L64" s="276">
        <v>1498.05</v>
      </c>
      <c r="M64" s="276">
        <v>8.8191699999999997</v>
      </c>
    </row>
    <row r="65" spans="1:13">
      <c r="A65" s="300">
        <v>56</v>
      </c>
      <c r="B65" s="276" t="s">
        <v>86</v>
      </c>
      <c r="C65" s="276">
        <v>399.65</v>
      </c>
      <c r="D65" s="278">
        <v>403.88333333333338</v>
      </c>
      <c r="E65" s="278">
        <v>394.41666666666674</v>
      </c>
      <c r="F65" s="278">
        <v>389.18333333333334</v>
      </c>
      <c r="G65" s="278">
        <v>379.7166666666667</v>
      </c>
      <c r="H65" s="278">
        <v>409.11666666666679</v>
      </c>
      <c r="I65" s="278">
        <v>418.58333333333337</v>
      </c>
      <c r="J65" s="278">
        <v>423.81666666666683</v>
      </c>
      <c r="K65" s="276">
        <v>413.35</v>
      </c>
      <c r="L65" s="276">
        <v>398.65</v>
      </c>
      <c r="M65" s="276">
        <v>18.77065</v>
      </c>
    </row>
    <row r="66" spans="1:13">
      <c r="A66" s="300">
        <v>57</v>
      </c>
      <c r="B66" s="276" t="s">
        <v>236</v>
      </c>
      <c r="C66" s="276">
        <v>795.95</v>
      </c>
      <c r="D66" s="278">
        <v>804.65</v>
      </c>
      <c r="E66" s="278">
        <v>782.3</v>
      </c>
      <c r="F66" s="278">
        <v>768.65</v>
      </c>
      <c r="G66" s="278">
        <v>746.3</v>
      </c>
      <c r="H66" s="278">
        <v>818.3</v>
      </c>
      <c r="I66" s="278">
        <v>840.65000000000009</v>
      </c>
      <c r="J66" s="278">
        <v>854.3</v>
      </c>
      <c r="K66" s="276">
        <v>827</v>
      </c>
      <c r="L66" s="276">
        <v>791</v>
      </c>
      <c r="M66" s="276">
        <v>3.8653300000000002</v>
      </c>
    </row>
    <row r="67" spans="1:13">
      <c r="A67" s="300">
        <v>58</v>
      </c>
      <c r="B67" s="276" t="s">
        <v>237</v>
      </c>
      <c r="C67" s="276">
        <v>308.75</v>
      </c>
      <c r="D67" s="278">
        <v>309.58333333333331</v>
      </c>
      <c r="E67" s="278">
        <v>305.16666666666663</v>
      </c>
      <c r="F67" s="278">
        <v>301.58333333333331</v>
      </c>
      <c r="G67" s="278">
        <v>297.16666666666663</v>
      </c>
      <c r="H67" s="278">
        <v>313.16666666666663</v>
      </c>
      <c r="I67" s="278">
        <v>317.58333333333326</v>
      </c>
      <c r="J67" s="278">
        <v>321.16666666666663</v>
      </c>
      <c r="K67" s="276">
        <v>314</v>
      </c>
      <c r="L67" s="276">
        <v>306</v>
      </c>
      <c r="M67" s="276">
        <v>18.988340000000001</v>
      </c>
    </row>
    <row r="68" spans="1:13">
      <c r="A68" s="300">
        <v>59</v>
      </c>
      <c r="B68" s="276" t="s">
        <v>235</v>
      </c>
      <c r="C68" s="276">
        <v>176.95</v>
      </c>
      <c r="D68" s="278">
        <v>180.20000000000002</v>
      </c>
      <c r="E68" s="278">
        <v>172.75000000000003</v>
      </c>
      <c r="F68" s="278">
        <v>168.55</v>
      </c>
      <c r="G68" s="278">
        <v>161.10000000000002</v>
      </c>
      <c r="H68" s="278">
        <v>184.40000000000003</v>
      </c>
      <c r="I68" s="278">
        <v>191.85000000000002</v>
      </c>
      <c r="J68" s="278">
        <v>196.05000000000004</v>
      </c>
      <c r="K68" s="276">
        <v>187.65</v>
      </c>
      <c r="L68" s="276">
        <v>176</v>
      </c>
      <c r="M68" s="276">
        <v>22.578330000000001</v>
      </c>
    </row>
    <row r="69" spans="1:13">
      <c r="A69" s="300">
        <v>60</v>
      </c>
      <c r="B69" s="276" t="s">
        <v>87</v>
      </c>
      <c r="C69" s="276">
        <v>526.85</v>
      </c>
      <c r="D69" s="278">
        <v>526.95000000000005</v>
      </c>
      <c r="E69" s="278">
        <v>521.95000000000005</v>
      </c>
      <c r="F69" s="278">
        <v>517.04999999999995</v>
      </c>
      <c r="G69" s="278">
        <v>512.04999999999995</v>
      </c>
      <c r="H69" s="278">
        <v>531.85000000000014</v>
      </c>
      <c r="I69" s="278">
        <v>536.85000000000014</v>
      </c>
      <c r="J69" s="278">
        <v>541.75000000000023</v>
      </c>
      <c r="K69" s="276">
        <v>531.95000000000005</v>
      </c>
      <c r="L69" s="276">
        <v>522.04999999999995</v>
      </c>
      <c r="M69" s="276">
        <v>6.7641200000000001</v>
      </c>
    </row>
    <row r="70" spans="1:13">
      <c r="A70" s="300">
        <v>61</v>
      </c>
      <c r="B70" s="276" t="s">
        <v>88</v>
      </c>
      <c r="C70" s="276">
        <v>501.3</v>
      </c>
      <c r="D70" s="278">
        <v>503.95</v>
      </c>
      <c r="E70" s="278">
        <v>497.4</v>
      </c>
      <c r="F70" s="278">
        <v>493.5</v>
      </c>
      <c r="G70" s="278">
        <v>486.95</v>
      </c>
      <c r="H70" s="278">
        <v>507.84999999999997</v>
      </c>
      <c r="I70" s="278">
        <v>514.40000000000009</v>
      </c>
      <c r="J70" s="278">
        <v>518.29999999999995</v>
      </c>
      <c r="K70" s="276">
        <v>510.5</v>
      </c>
      <c r="L70" s="276">
        <v>500.05</v>
      </c>
      <c r="M70" s="276">
        <v>38.975569999999998</v>
      </c>
    </row>
    <row r="71" spans="1:13">
      <c r="A71" s="300">
        <v>62</v>
      </c>
      <c r="B71" s="276" t="s">
        <v>238</v>
      </c>
      <c r="C71" s="276">
        <v>1028.5</v>
      </c>
      <c r="D71" s="278">
        <v>1042.5</v>
      </c>
      <c r="E71" s="278">
        <v>999</v>
      </c>
      <c r="F71" s="278">
        <v>969.5</v>
      </c>
      <c r="G71" s="278">
        <v>926</v>
      </c>
      <c r="H71" s="278">
        <v>1072</v>
      </c>
      <c r="I71" s="278">
        <v>1115.5</v>
      </c>
      <c r="J71" s="278">
        <v>1145</v>
      </c>
      <c r="K71" s="276">
        <v>1086</v>
      </c>
      <c r="L71" s="276">
        <v>1013</v>
      </c>
      <c r="M71" s="276">
        <v>1.8270500000000001</v>
      </c>
    </row>
    <row r="72" spans="1:13">
      <c r="A72" s="300">
        <v>63</v>
      </c>
      <c r="B72" s="276" t="s">
        <v>91</v>
      </c>
      <c r="C72" s="276">
        <v>3469.45</v>
      </c>
      <c r="D72" s="278">
        <v>3496.1166666666668</v>
      </c>
      <c r="E72" s="278">
        <v>3423.3333333333335</v>
      </c>
      <c r="F72" s="278">
        <v>3377.2166666666667</v>
      </c>
      <c r="G72" s="278">
        <v>3304.4333333333334</v>
      </c>
      <c r="H72" s="278">
        <v>3542.2333333333336</v>
      </c>
      <c r="I72" s="278">
        <v>3615.0166666666664</v>
      </c>
      <c r="J72" s="278">
        <v>3661.1333333333337</v>
      </c>
      <c r="K72" s="276">
        <v>3568.9</v>
      </c>
      <c r="L72" s="276">
        <v>3450</v>
      </c>
      <c r="M72" s="276">
        <v>7.3696700000000002</v>
      </c>
    </row>
    <row r="73" spans="1:13">
      <c r="A73" s="300">
        <v>64</v>
      </c>
      <c r="B73" s="276" t="s">
        <v>93</v>
      </c>
      <c r="C73" s="276">
        <v>182.85</v>
      </c>
      <c r="D73" s="278">
        <v>185.38333333333333</v>
      </c>
      <c r="E73" s="278">
        <v>179.56666666666666</v>
      </c>
      <c r="F73" s="278">
        <v>176.28333333333333</v>
      </c>
      <c r="G73" s="278">
        <v>170.46666666666667</v>
      </c>
      <c r="H73" s="278">
        <v>188.66666666666666</v>
      </c>
      <c r="I73" s="278">
        <v>194.48333333333332</v>
      </c>
      <c r="J73" s="278">
        <v>197.76666666666665</v>
      </c>
      <c r="K73" s="276">
        <v>191.2</v>
      </c>
      <c r="L73" s="276">
        <v>182.1</v>
      </c>
      <c r="M73" s="276">
        <v>128.45778000000001</v>
      </c>
    </row>
    <row r="74" spans="1:13">
      <c r="A74" s="300">
        <v>65</v>
      </c>
      <c r="B74" s="276" t="s">
        <v>231</v>
      </c>
      <c r="C74" s="276">
        <v>2360.8000000000002</v>
      </c>
      <c r="D74" s="278">
        <v>2370.1</v>
      </c>
      <c r="E74" s="278">
        <v>2340.6999999999998</v>
      </c>
      <c r="F74" s="278">
        <v>2320.6</v>
      </c>
      <c r="G74" s="278">
        <v>2291.1999999999998</v>
      </c>
      <c r="H74" s="278">
        <v>2390.1999999999998</v>
      </c>
      <c r="I74" s="278">
        <v>2419.6000000000004</v>
      </c>
      <c r="J74" s="278">
        <v>2439.6999999999998</v>
      </c>
      <c r="K74" s="276">
        <v>2399.5</v>
      </c>
      <c r="L74" s="276">
        <v>2350</v>
      </c>
      <c r="M74" s="276">
        <v>4.3976499999999996</v>
      </c>
    </row>
    <row r="75" spans="1:13">
      <c r="A75" s="300">
        <v>66</v>
      </c>
      <c r="B75" s="276" t="s">
        <v>94</v>
      </c>
      <c r="C75" s="276">
        <v>4806.3</v>
      </c>
      <c r="D75" s="278">
        <v>4868.0999999999995</v>
      </c>
      <c r="E75" s="278">
        <v>4719.1999999999989</v>
      </c>
      <c r="F75" s="278">
        <v>4632.0999999999995</v>
      </c>
      <c r="G75" s="278">
        <v>4483.1999999999989</v>
      </c>
      <c r="H75" s="278">
        <v>4955.1999999999989</v>
      </c>
      <c r="I75" s="278">
        <v>5104.0999999999985</v>
      </c>
      <c r="J75" s="278">
        <v>5191.1999999999989</v>
      </c>
      <c r="K75" s="276">
        <v>5017</v>
      </c>
      <c r="L75" s="276">
        <v>4781</v>
      </c>
      <c r="M75" s="276">
        <v>26.591159999999999</v>
      </c>
    </row>
    <row r="76" spans="1:13">
      <c r="A76" s="300">
        <v>67</v>
      </c>
      <c r="B76" s="276" t="s">
        <v>239</v>
      </c>
      <c r="C76" s="276">
        <v>63.6</v>
      </c>
      <c r="D76" s="278">
        <v>63.85</v>
      </c>
      <c r="E76" s="278">
        <v>61.5</v>
      </c>
      <c r="F76" s="278">
        <v>59.4</v>
      </c>
      <c r="G76" s="278">
        <v>57.05</v>
      </c>
      <c r="H76" s="278">
        <v>65.95</v>
      </c>
      <c r="I76" s="278">
        <v>68.300000000000011</v>
      </c>
      <c r="J76" s="278">
        <v>70.400000000000006</v>
      </c>
      <c r="K76" s="276">
        <v>66.2</v>
      </c>
      <c r="L76" s="276">
        <v>61.75</v>
      </c>
      <c r="M76" s="276">
        <v>35.098050000000001</v>
      </c>
    </row>
    <row r="77" spans="1:13">
      <c r="A77" s="300">
        <v>68</v>
      </c>
      <c r="B77" s="276" t="s">
        <v>95</v>
      </c>
      <c r="C77" s="276">
        <v>2595.1</v>
      </c>
      <c r="D77" s="278">
        <v>2634.4500000000003</v>
      </c>
      <c r="E77" s="278">
        <v>2541.9000000000005</v>
      </c>
      <c r="F77" s="278">
        <v>2488.7000000000003</v>
      </c>
      <c r="G77" s="278">
        <v>2396.1500000000005</v>
      </c>
      <c r="H77" s="278">
        <v>2687.6500000000005</v>
      </c>
      <c r="I77" s="278">
        <v>2780.2000000000007</v>
      </c>
      <c r="J77" s="278">
        <v>2833.4000000000005</v>
      </c>
      <c r="K77" s="276">
        <v>2727</v>
      </c>
      <c r="L77" s="276">
        <v>2581.25</v>
      </c>
      <c r="M77" s="276">
        <v>17.584199999999999</v>
      </c>
    </row>
    <row r="78" spans="1:13">
      <c r="A78" s="300">
        <v>69</v>
      </c>
      <c r="B78" s="276" t="s">
        <v>240</v>
      </c>
      <c r="C78" s="276">
        <v>415.65</v>
      </c>
      <c r="D78" s="278">
        <v>417.86666666666662</v>
      </c>
      <c r="E78" s="278">
        <v>402.78333333333325</v>
      </c>
      <c r="F78" s="278">
        <v>389.91666666666663</v>
      </c>
      <c r="G78" s="278">
        <v>374.83333333333326</v>
      </c>
      <c r="H78" s="278">
        <v>430.73333333333323</v>
      </c>
      <c r="I78" s="278">
        <v>445.81666666666661</v>
      </c>
      <c r="J78" s="278">
        <v>458.68333333333322</v>
      </c>
      <c r="K78" s="276">
        <v>432.95</v>
      </c>
      <c r="L78" s="276">
        <v>405</v>
      </c>
      <c r="M78" s="276">
        <v>17.256</v>
      </c>
    </row>
    <row r="79" spans="1:13">
      <c r="A79" s="300">
        <v>70</v>
      </c>
      <c r="B79" s="276" t="s">
        <v>241</v>
      </c>
      <c r="C79" s="276">
        <v>1131.5999999999999</v>
      </c>
      <c r="D79" s="278">
        <v>1131.5833333333333</v>
      </c>
      <c r="E79" s="278">
        <v>1121.0166666666664</v>
      </c>
      <c r="F79" s="278">
        <v>1110.4333333333332</v>
      </c>
      <c r="G79" s="278">
        <v>1099.8666666666663</v>
      </c>
      <c r="H79" s="278">
        <v>1142.1666666666665</v>
      </c>
      <c r="I79" s="278">
        <v>1152.7333333333336</v>
      </c>
      <c r="J79" s="278">
        <v>1163.3166666666666</v>
      </c>
      <c r="K79" s="276">
        <v>1142.1500000000001</v>
      </c>
      <c r="L79" s="276">
        <v>1121</v>
      </c>
      <c r="M79" s="276">
        <v>0.41042000000000001</v>
      </c>
    </row>
    <row r="80" spans="1:13">
      <c r="A80" s="300">
        <v>71</v>
      </c>
      <c r="B80" s="276" t="s">
        <v>97</v>
      </c>
      <c r="C80" s="276">
        <v>1394.2</v>
      </c>
      <c r="D80" s="278">
        <v>1398.8999999999999</v>
      </c>
      <c r="E80" s="278">
        <v>1377.7999999999997</v>
      </c>
      <c r="F80" s="278">
        <v>1361.3999999999999</v>
      </c>
      <c r="G80" s="278">
        <v>1340.2999999999997</v>
      </c>
      <c r="H80" s="278">
        <v>1415.2999999999997</v>
      </c>
      <c r="I80" s="278">
        <v>1436.3999999999996</v>
      </c>
      <c r="J80" s="278">
        <v>1452.7999999999997</v>
      </c>
      <c r="K80" s="276">
        <v>1420</v>
      </c>
      <c r="L80" s="276">
        <v>1382.5</v>
      </c>
      <c r="M80" s="276">
        <v>8.5033300000000001</v>
      </c>
    </row>
    <row r="81" spans="1:13">
      <c r="A81" s="300">
        <v>72</v>
      </c>
      <c r="B81" s="276" t="s">
        <v>98</v>
      </c>
      <c r="C81" s="276">
        <v>171.35</v>
      </c>
      <c r="D81" s="278">
        <v>172.76666666666665</v>
      </c>
      <c r="E81" s="278">
        <v>169.3833333333333</v>
      </c>
      <c r="F81" s="278">
        <v>167.41666666666666</v>
      </c>
      <c r="G81" s="278">
        <v>164.0333333333333</v>
      </c>
      <c r="H81" s="278">
        <v>174.73333333333329</v>
      </c>
      <c r="I81" s="278">
        <v>178.11666666666662</v>
      </c>
      <c r="J81" s="278">
        <v>180.08333333333329</v>
      </c>
      <c r="K81" s="276">
        <v>176.15</v>
      </c>
      <c r="L81" s="276">
        <v>170.8</v>
      </c>
      <c r="M81" s="276">
        <v>39.415349999999997</v>
      </c>
    </row>
    <row r="82" spans="1:13">
      <c r="A82" s="300">
        <v>73</v>
      </c>
      <c r="B82" s="276" t="s">
        <v>99</v>
      </c>
      <c r="C82" s="276">
        <v>59.2</v>
      </c>
      <c r="D82" s="278">
        <v>59.85</v>
      </c>
      <c r="E82" s="278">
        <v>58.150000000000006</v>
      </c>
      <c r="F82" s="278">
        <v>57.1</v>
      </c>
      <c r="G82" s="278">
        <v>55.400000000000006</v>
      </c>
      <c r="H82" s="278">
        <v>60.900000000000006</v>
      </c>
      <c r="I82" s="278">
        <v>62.600000000000009</v>
      </c>
      <c r="J82" s="278">
        <v>63.650000000000006</v>
      </c>
      <c r="K82" s="276">
        <v>61.55</v>
      </c>
      <c r="L82" s="276">
        <v>58.8</v>
      </c>
      <c r="M82" s="276">
        <v>622.25629000000004</v>
      </c>
    </row>
    <row r="83" spans="1:13">
      <c r="A83" s="300">
        <v>74</v>
      </c>
      <c r="B83" s="276" t="s">
        <v>370</v>
      </c>
      <c r="C83" s="276">
        <v>145.25</v>
      </c>
      <c r="D83" s="278">
        <v>146.98333333333335</v>
      </c>
      <c r="E83" s="278">
        <v>142.3666666666667</v>
      </c>
      <c r="F83" s="278">
        <v>139.48333333333335</v>
      </c>
      <c r="G83" s="278">
        <v>134.8666666666667</v>
      </c>
      <c r="H83" s="278">
        <v>149.8666666666667</v>
      </c>
      <c r="I83" s="278">
        <v>154.48333333333338</v>
      </c>
      <c r="J83" s="278">
        <v>157.3666666666667</v>
      </c>
      <c r="K83" s="276">
        <v>151.6</v>
      </c>
      <c r="L83" s="276">
        <v>144.1</v>
      </c>
      <c r="M83" s="276">
        <v>30.931460000000001</v>
      </c>
    </row>
    <row r="84" spans="1:13">
      <c r="A84" s="300">
        <v>75</v>
      </c>
      <c r="B84" s="276" t="s">
        <v>244</v>
      </c>
      <c r="C84" s="276">
        <v>91.5</v>
      </c>
      <c r="D84" s="278">
        <v>91.5</v>
      </c>
      <c r="E84" s="278">
        <v>91.5</v>
      </c>
      <c r="F84" s="278">
        <v>91.5</v>
      </c>
      <c r="G84" s="278">
        <v>91.5</v>
      </c>
      <c r="H84" s="278">
        <v>91.5</v>
      </c>
      <c r="I84" s="278">
        <v>91.5</v>
      </c>
      <c r="J84" s="278">
        <v>91.5</v>
      </c>
      <c r="K84" s="276">
        <v>91.5</v>
      </c>
      <c r="L84" s="276">
        <v>91.5</v>
      </c>
      <c r="M84" s="276">
        <v>16.028089999999999</v>
      </c>
    </row>
    <row r="85" spans="1:13">
      <c r="A85" s="300">
        <v>76</v>
      </c>
      <c r="B85" s="276" t="s">
        <v>100</v>
      </c>
      <c r="C85" s="276">
        <v>102.3</v>
      </c>
      <c r="D85" s="278">
        <v>102.16666666666667</v>
      </c>
      <c r="E85" s="278">
        <v>100.63333333333334</v>
      </c>
      <c r="F85" s="278">
        <v>98.966666666666669</v>
      </c>
      <c r="G85" s="278">
        <v>97.433333333333337</v>
      </c>
      <c r="H85" s="278">
        <v>103.83333333333334</v>
      </c>
      <c r="I85" s="278">
        <v>105.36666666666667</v>
      </c>
      <c r="J85" s="278">
        <v>107.03333333333335</v>
      </c>
      <c r="K85" s="276">
        <v>103.7</v>
      </c>
      <c r="L85" s="276">
        <v>100.5</v>
      </c>
      <c r="M85" s="276">
        <v>261.60208</v>
      </c>
    </row>
    <row r="86" spans="1:13">
      <c r="A86" s="300">
        <v>77</v>
      </c>
      <c r="B86" s="276" t="s">
        <v>245</v>
      </c>
      <c r="C86" s="276">
        <v>139.5</v>
      </c>
      <c r="D86" s="278">
        <v>139.46666666666667</v>
      </c>
      <c r="E86" s="278">
        <v>137.48333333333335</v>
      </c>
      <c r="F86" s="278">
        <v>135.46666666666667</v>
      </c>
      <c r="G86" s="278">
        <v>133.48333333333335</v>
      </c>
      <c r="H86" s="278">
        <v>141.48333333333335</v>
      </c>
      <c r="I86" s="278">
        <v>143.46666666666664</v>
      </c>
      <c r="J86" s="278">
        <v>145.48333333333335</v>
      </c>
      <c r="K86" s="276">
        <v>141.44999999999999</v>
      </c>
      <c r="L86" s="276">
        <v>137.44999999999999</v>
      </c>
      <c r="M86" s="276">
        <v>12.0146</v>
      </c>
    </row>
    <row r="87" spans="1:13">
      <c r="A87" s="300">
        <v>78</v>
      </c>
      <c r="B87" s="276" t="s">
        <v>101</v>
      </c>
      <c r="C87" s="276">
        <v>466.3</v>
      </c>
      <c r="D87" s="278">
        <v>472.0333333333333</v>
      </c>
      <c r="E87" s="278">
        <v>459.26666666666659</v>
      </c>
      <c r="F87" s="278">
        <v>452.23333333333329</v>
      </c>
      <c r="G87" s="278">
        <v>439.46666666666658</v>
      </c>
      <c r="H87" s="278">
        <v>479.06666666666661</v>
      </c>
      <c r="I87" s="278">
        <v>491.83333333333326</v>
      </c>
      <c r="J87" s="278">
        <v>498.86666666666662</v>
      </c>
      <c r="K87" s="276">
        <v>484.8</v>
      </c>
      <c r="L87" s="276">
        <v>465</v>
      </c>
      <c r="M87" s="276">
        <v>26.11985</v>
      </c>
    </row>
    <row r="88" spans="1:13">
      <c r="A88" s="300">
        <v>79</v>
      </c>
      <c r="B88" s="276" t="s">
        <v>103</v>
      </c>
      <c r="C88" s="276">
        <v>25.55</v>
      </c>
      <c r="D88" s="278">
        <v>25.716666666666669</v>
      </c>
      <c r="E88" s="278">
        <v>25.233333333333338</v>
      </c>
      <c r="F88" s="278">
        <v>24.916666666666668</v>
      </c>
      <c r="G88" s="278">
        <v>24.433333333333337</v>
      </c>
      <c r="H88" s="278">
        <v>26.033333333333339</v>
      </c>
      <c r="I88" s="278">
        <v>26.516666666666673</v>
      </c>
      <c r="J88" s="278">
        <v>26.833333333333339</v>
      </c>
      <c r="K88" s="276">
        <v>26.2</v>
      </c>
      <c r="L88" s="276">
        <v>25.4</v>
      </c>
      <c r="M88" s="276">
        <v>105.05567000000001</v>
      </c>
    </row>
    <row r="89" spans="1:13">
      <c r="A89" s="300">
        <v>80</v>
      </c>
      <c r="B89" s="276" t="s">
        <v>246</v>
      </c>
      <c r="C89" s="276">
        <v>509.25</v>
      </c>
      <c r="D89" s="278">
        <v>512.58333333333337</v>
      </c>
      <c r="E89" s="278">
        <v>502.66666666666674</v>
      </c>
      <c r="F89" s="278">
        <v>496.08333333333337</v>
      </c>
      <c r="G89" s="278">
        <v>486.16666666666674</v>
      </c>
      <c r="H89" s="278">
        <v>519.16666666666674</v>
      </c>
      <c r="I89" s="278">
        <v>529.08333333333348</v>
      </c>
      <c r="J89" s="278">
        <v>535.66666666666674</v>
      </c>
      <c r="K89" s="276">
        <v>522.5</v>
      </c>
      <c r="L89" s="276">
        <v>506</v>
      </c>
      <c r="M89" s="276">
        <v>1.4334100000000001</v>
      </c>
    </row>
    <row r="90" spans="1:13">
      <c r="A90" s="300">
        <v>81</v>
      </c>
      <c r="B90" s="276" t="s">
        <v>104</v>
      </c>
      <c r="C90" s="276">
        <v>696.2</v>
      </c>
      <c r="D90" s="278">
        <v>700.44999999999993</v>
      </c>
      <c r="E90" s="278">
        <v>687.89999999999986</v>
      </c>
      <c r="F90" s="278">
        <v>679.59999999999991</v>
      </c>
      <c r="G90" s="278">
        <v>667.04999999999984</v>
      </c>
      <c r="H90" s="278">
        <v>708.74999999999989</v>
      </c>
      <c r="I90" s="278">
        <v>721.29999999999984</v>
      </c>
      <c r="J90" s="278">
        <v>729.59999999999991</v>
      </c>
      <c r="K90" s="276">
        <v>713</v>
      </c>
      <c r="L90" s="276">
        <v>692.15</v>
      </c>
      <c r="M90" s="276">
        <v>14.199769999999999</v>
      </c>
    </row>
    <row r="91" spans="1:13">
      <c r="A91" s="300">
        <v>82</v>
      </c>
      <c r="B91" s="276" t="s">
        <v>247</v>
      </c>
      <c r="C91" s="276">
        <v>410.35</v>
      </c>
      <c r="D91" s="278">
        <v>413.5</v>
      </c>
      <c r="E91" s="278">
        <v>403.45</v>
      </c>
      <c r="F91" s="278">
        <v>396.55</v>
      </c>
      <c r="G91" s="278">
        <v>386.5</v>
      </c>
      <c r="H91" s="278">
        <v>420.4</v>
      </c>
      <c r="I91" s="278">
        <v>430.44999999999993</v>
      </c>
      <c r="J91" s="278">
        <v>437.34999999999997</v>
      </c>
      <c r="K91" s="276">
        <v>423.55</v>
      </c>
      <c r="L91" s="276">
        <v>406.6</v>
      </c>
      <c r="M91" s="276">
        <v>1.1959500000000001</v>
      </c>
    </row>
    <row r="92" spans="1:13">
      <c r="A92" s="300">
        <v>83</v>
      </c>
      <c r="B92" s="276" t="s">
        <v>248</v>
      </c>
      <c r="C92" s="276">
        <v>1083.55</v>
      </c>
      <c r="D92" s="278">
        <v>1100.8333333333333</v>
      </c>
      <c r="E92" s="278">
        <v>1057.5166666666664</v>
      </c>
      <c r="F92" s="278">
        <v>1031.4833333333331</v>
      </c>
      <c r="G92" s="278">
        <v>988.16666666666629</v>
      </c>
      <c r="H92" s="278">
        <v>1126.8666666666666</v>
      </c>
      <c r="I92" s="278">
        <v>1170.1833333333336</v>
      </c>
      <c r="J92" s="278">
        <v>1196.2166666666667</v>
      </c>
      <c r="K92" s="276">
        <v>1144.1500000000001</v>
      </c>
      <c r="L92" s="276">
        <v>1074.8</v>
      </c>
      <c r="M92" s="276">
        <v>16.148119999999999</v>
      </c>
    </row>
    <row r="93" spans="1:13">
      <c r="A93" s="300">
        <v>84</v>
      </c>
      <c r="B93" s="276" t="s">
        <v>105</v>
      </c>
      <c r="C93" s="276">
        <v>843.1</v>
      </c>
      <c r="D93" s="278">
        <v>852.31666666666661</v>
      </c>
      <c r="E93" s="278">
        <v>830.83333333333326</v>
      </c>
      <c r="F93" s="278">
        <v>818.56666666666661</v>
      </c>
      <c r="G93" s="278">
        <v>797.08333333333326</v>
      </c>
      <c r="H93" s="278">
        <v>864.58333333333326</v>
      </c>
      <c r="I93" s="278">
        <v>886.06666666666661</v>
      </c>
      <c r="J93" s="278">
        <v>898.33333333333326</v>
      </c>
      <c r="K93" s="276">
        <v>873.8</v>
      </c>
      <c r="L93" s="276">
        <v>840.05</v>
      </c>
      <c r="M93" s="276">
        <v>23.924240000000001</v>
      </c>
    </row>
    <row r="94" spans="1:13">
      <c r="A94" s="300">
        <v>85</v>
      </c>
      <c r="B94" s="276" t="s">
        <v>250</v>
      </c>
      <c r="C94" s="276">
        <v>205.45</v>
      </c>
      <c r="D94" s="278">
        <v>206.83333333333334</v>
      </c>
      <c r="E94" s="278">
        <v>202.11666666666667</v>
      </c>
      <c r="F94" s="278">
        <v>198.78333333333333</v>
      </c>
      <c r="G94" s="278">
        <v>194.06666666666666</v>
      </c>
      <c r="H94" s="278">
        <v>210.16666666666669</v>
      </c>
      <c r="I94" s="278">
        <v>214.88333333333333</v>
      </c>
      <c r="J94" s="278">
        <v>218.2166666666667</v>
      </c>
      <c r="K94" s="276">
        <v>211.55</v>
      </c>
      <c r="L94" s="276">
        <v>203.5</v>
      </c>
      <c r="M94" s="276">
        <v>5.0249300000000003</v>
      </c>
    </row>
    <row r="95" spans="1:13">
      <c r="A95" s="300">
        <v>86</v>
      </c>
      <c r="B95" s="276" t="s">
        <v>386</v>
      </c>
      <c r="C95" s="276">
        <v>338.05</v>
      </c>
      <c r="D95" s="278">
        <v>339.36666666666667</v>
      </c>
      <c r="E95" s="278">
        <v>333.18333333333334</v>
      </c>
      <c r="F95" s="278">
        <v>328.31666666666666</v>
      </c>
      <c r="G95" s="278">
        <v>322.13333333333333</v>
      </c>
      <c r="H95" s="278">
        <v>344.23333333333335</v>
      </c>
      <c r="I95" s="278">
        <v>350.41666666666674</v>
      </c>
      <c r="J95" s="278">
        <v>355.28333333333336</v>
      </c>
      <c r="K95" s="276">
        <v>345.55</v>
      </c>
      <c r="L95" s="276">
        <v>334.5</v>
      </c>
      <c r="M95" s="276">
        <v>18.009209999999999</v>
      </c>
    </row>
    <row r="96" spans="1:13">
      <c r="A96" s="300">
        <v>87</v>
      </c>
      <c r="B96" s="276" t="s">
        <v>106</v>
      </c>
      <c r="C96" s="276">
        <v>815.45</v>
      </c>
      <c r="D96" s="278">
        <v>820.2166666666667</v>
      </c>
      <c r="E96" s="278">
        <v>807.23333333333335</v>
      </c>
      <c r="F96" s="278">
        <v>799.01666666666665</v>
      </c>
      <c r="G96" s="278">
        <v>786.0333333333333</v>
      </c>
      <c r="H96" s="278">
        <v>828.43333333333339</v>
      </c>
      <c r="I96" s="278">
        <v>841.41666666666674</v>
      </c>
      <c r="J96" s="278">
        <v>849.63333333333344</v>
      </c>
      <c r="K96" s="276">
        <v>833.2</v>
      </c>
      <c r="L96" s="276">
        <v>812</v>
      </c>
      <c r="M96" s="276">
        <v>14.1</v>
      </c>
    </row>
    <row r="97" spans="1:13">
      <c r="A97" s="300">
        <v>88</v>
      </c>
      <c r="B97" s="276" t="s">
        <v>108</v>
      </c>
      <c r="C97" s="276">
        <v>824.7</v>
      </c>
      <c r="D97" s="278">
        <v>831.06666666666661</v>
      </c>
      <c r="E97" s="278">
        <v>816.13333333333321</v>
      </c>
      <c r="F97" s="278">
        <v>807.56666666666661</v>
      </c>
      <c r="G97" s="278">
        <v>792.63333333333321</v>
      </c>
      <c r="H97" s="278">
        <v>839.63333333333321</v>
      </c>
      <c r="I97" s="278">
        <v>854.56666666666661</v>
      </c>
      <c r="J97" s="278">
        <v>863.13333333333321</v>
      </c>
      <c r="K97" s="276">
        <v>846</v>
      </c>
      <c r="L97" s="276">
        <v>822.5</v>
      </c>
      <c r="M97" s="276">
        <v>56.102319999999999</v>
      </c>
    </row>
    <row r="98" spans="1:13">
      <c r="A98" s="300">
        <v>89</v>
      </c>
      <c r="B98" s="276" t="s">
        <v>109</v>
      </c>
      <c r="C98" s="276">
        <v>2191.35</v>
      </c>
      <c r="D98" s="278">
        <v>2207.6</v>
      </c>
      <c r="E98" s="278">
        <v>2163.0499999999997</v>
      </c>
      <c r="F98" s="278">
        <v>2134.75</v>
      </c>
      <c r="G98" s="278">
        <v>2090.1999999999998</v>
      </c>
      <c r="H98" s="278">
        <v>2235.8999999999996</v>
      </c>
      <c r="I98" s="278">
        <v>2280.4499999999998</v>
      </c>
      <c r="J98" s="278">
        <v>2308.7499999999995</v>
      </c>
      <c r="K98" s="276">
        <v>2252.15</v>
      </c>
      <c r="L98" s="276">
        <v>2179.3000000000002</v>
      </c>
      <c r="M98" s="276">
        <v>61.504829999999998</v>
      </c>
    </row>
    <row r="99" spans="1:13">
      <c r="A99" s="300">
        <v>90</v>
      </c>
      <c r="B99" s="276" t="s">
        <v>252</v>
      </c>
      <c r="C99" s="276">
        <v>2513.4</v>
      </c>
      <c r="D99" s="278">
        <v>2520.6166666666668</v>
      </c>
      <c r="E99" s="278">
        <v>2472.7833333333338</v>
      </c>
      <c r="F99" s="278">
        <v>2432.166666666667</v>
      </c>
      <c r="G99" s="278">
        <v>2384.3333333333339</v>
      </c>
      <c r="H99" s="278">
        <v>2561.2333333333336</v>
      </c>
      <c r="I99" s="278">
        <v>2609.0666666666666</v>
      </c>
      <c r="J99" s="278">
        <v>2649.6833333333334</v>
      </c>
      <c r="K99" s="276">
        <v>2568.4499999999998</v>
      </c>
      <c r="L99" s="276">
        <v>2480</v>
      </c>
      <c r="M99" s="276">
        <v>11.630710000000001</v>
      </c>
    </row>
    <row r="100" spans="1:13">
      <c r="A100" s="300">
        <v>91</v>
      </c>
      <c r="B100" s="276" t="s">
        <v>110</v>
      </c>
      <c r="C100" s="276">
        <v>1402.8</v>
      </c>
      <c r="D100" s="278">
        <v>1421.3999999999999</v>
      </c>
      <c r="E100" s="278">
        <v>1378.3999999999996</v>
      </c>
      <c r="F100" s="278">
        <v>1353.9999999999998</v>
      </c>
      <c r="G100" s="278">
        <v>1310.9999999999995</v>
      </c>
      <c r="H100" s="278">
        <v>1445.7999999999997</v>
      </c>
      <c r="I100" s="278">
        <v>1488.8000000000002</v>
      </c>
      <c r="J100" s="278">
        <v>1513.1999999999998</v>
      </c>
      <c r="K100" s="276">
        <v>1464.4</v>
      </c>
      <c r="L100" s="276">
        <v>1397</v>
      </c>
      <c r="M100" s="276">
        <v>120.76300999999999</v>
      </c>
    </row>
    <row r="101" spans="1:13">
      <c r="A101" s="300">
        <v>92</v>
      </c>
      <c r="B101" s="276" t="s">
        <v>253</v>
      </c>
      <c r="C101" s="276">
        <v>665.1</v>
      </c>
      <c r="D101" s="278">
        <v>671.81666666666661</v>
      </c>
      <c r="E101" s="278">
        <v>655.13333333333321</v>
      </c>
      <c r="F101" s="278">
        <v>645.16666666666663</v>
      </c>
      <c r="G101" s="278">
        <v>628.48333333333323</v>
      </c>
      <c r="H101" s="278">
        <v>681.78333333333319</v>
      </c>
      <c r="I101" s="278">
        <v>698.46666666666658</v>
      </c>
      <c r="J101" s="278">
        <v>708.43333333333317</v>
      </c>
      <c r="K101" s="276">
        <v>688.5</v>
      </c>
      <c r="L101" s="276">
        <v>661.85</v>
      </c>
      <c r="M101" s="276">
        <v>67.989739999999998</v>
      </c>
    </row>
    <row r="102" spans="1:13">
      <c r="A102" s="300">
        <v>93</v>
      </c>
      <c r="B102" s="276" t="s">
        <v>111</v>
      </c>
      <c r="C102" s="276">
        <v>3008.75</v>
      </c>
      <c r="D102" s="278">
        <v>3034.8666666666668</v>
      </c>
      <c r="E102" s="278">
        <v>2974.8833333333337</v>
      </c>
      <c r="F102" s="278">
        <v>2941.0166666666669</v>
      </c>
      <c r="G102" s="278">
        <v>2881.0333333333338</v>
      </c>
      <c r="H102" s="278">
        <v>3068.7333333333336</v>
      </c>
      <c r="I102" s="278">
        <v>3128.7166666666672</v>
      </c>
      <c r="J102" s="278">
        <v>3162.5833333333335</v>
      </c>
      <c r="K102" s="276">
        <v>3094.85</v>
      </c>
      <c r="L102" s="276">
        <v>3001</v>
      </c>
      <c r="M102" s="276">
        <v>11.10258</v>
      </c>
    </row>
    <row r="103" spans="1:13">
      <c r="A103" s="300">
        <v>94</v>
      </c>
      <c r="B103" s="276" t="s">
        <v>114</v>
      </c>
      <c r="C103" s="276">
        <v>223.45</v>
      </c>
      <c r="D103" s="278">
        <v>225.15</v>
      </c>
      <c r="E103" s="278">
        <v>220.3</v>
      </c>
      <c r="F103" s="278">
        <v>217.15</v>
      </c>
      <c r="G103" s="278">
        <v>212.3</v>
      </c>
      <c r="H103" s="278">
        <v>228.3</v>
      </c>
      <c r="I103" s="278">
        <v>233.14999999999998</v>
      </c>
      <c r="J103" s="278">
        <v>236.3</v>
      </c>
      <c r="K103" s="276">
        <v>230</v>
      </c>
      <c r="L103" s="276">
        <v>222</v>
      </c>
      <c r="M103" s="276">
        <v>185.91189</v>
      </c>
    </row>
    <row r="104" spans="1:13">
      <c r="A104" s="300">
        <v>95</v>
      </c>
      <c r="B104" s="276" t="s">
        <v>115</v>
      </c>
      <c r="C104" s="276">
        <v>212.05</v>
      </c>
      <c r="D104" s="278">
        <v>212.91666666666666</v>
      </c>
      <c r="E104" s="278">
        <v>209.88333333333333</v>
      </c>
      <c r="F104" s="278">
        <v>207.71666666666667</v>
      </c>
      <c r="G104" s="278">
        <v>204.68333333333334</v>
      </c>
      <c r="H104" s="278">
        <v>215.08333333333331</v>
      </c>
      <c r="I104" s="278">
        <v>218.11666666666667</v>
      </c>
      <c r="J104" s="278">
        <v>220.2833333333333</v>
      </c>
      <c r="K104" s="276">
        <v>215.95</v>
      </c>
      <c r="L104" s="276">
        <v>210.75</v>
      </c>
      <c r="M104" s="276">
        <v>55.950780000000002</v>
      </c>
    </row>
    <row r="105" spans="1:13">
      <c r="A105" s="300">
        <v>96</v>
      </c>
      <c r="B105" s="276" t="s">
        <v>116</v>
      </c>
      <c r="C105" s="276">
        <v>2135.85</v>
      </c>
      <c r="D105" s="278">
        <v>2144.9500000000003</v>
      </c>
      <c r="E105" s="278">
        <v>2118.9000000000005</v>
      </c>
      <c r="F105" s="278">
        <v>2101.9500000000003</v>
      </c>
      <c r="G105" s="278">
        <v>2075.9000000000005</v>
      </c>
      <c r="H105" s="278">
        <v>2161.9000000000005</v>
      </c>
      <c r="I105" s="278">
        <v>2187.9500000000007</v>
      </c>
      <c r="J105" s="278">
        <v>2204.9000000000005</v>
      </c>
      <c r="K105" s="276">
        <v>2171</v>
      </c>
      <c r="L105" s="276">
        <v>2128</v>
      </c>
      <c r="M105" s="276">
        <v>17.865359999999999</v>
      </c>
    </row>
    <row r="106" spans="1:13">
      <c r="A106" s="300">
        <v>97</v>
      </c>
      <c r="B106" s="276" t="s">
        <v>254</v>
      </c>
      <c r="C106" s="276">
        <v>219.4</v>
      </c>
      <c r="D106" s="278">
        <v>220.25</v>
      </c>
      <c r="E106" s="278">
        <v>217.15</v>
      </c>
      <c r="F106" s="278">
        <v>214.9</v>
      </c>
      <c r="G106" s="278">
        <v>211.8</v>
      </c>
      <c r="H106" s="278">
        <v>222.5</v>
      </c>
      <c r="I106" s="278">
        <v>225.60000000000002</v>
      </c>
      <c r="J106" s="278">
        <v>227.85</v>
      </c>
      <c r="K106" s="276">
        <v>223.35</v>
      </c>
      <c r="L106" s="276">
        <v>218</v>
      </c>
      <c r="M106" s="276">
        <v>6.3333700000000004</v>
      </c>
    </row>
    <row r="107" spans="1:13">
      <c r="A107" s="300">
        <v>98</v>
      </c>
      <c r="B107" s="276" t="s">
        <v>255</v>
      </c>
      <c r="C107" s="276">
        <v>35.200000000000003</v>
      </c>
      <c r="D107" s="278">
        <v>35.266666666666673</v>
      </c>
      <c r="E107" s="278">
        <v>34.583333333333343</v>
      </c>
      <c r="F107" s="278">
        <v>33.966666666666669</v>
      </c>
      <c r="G107" s="278">
        <v>33.283333333333339</v>
      </c>
      <c r="H107" s="278">
        <v>35.883333333333347</v>
      </c>
      <c r="I107" s="278">
        <v>36.56666666666667</v>
      </c>
      <c r="J107" s="278">
        <v>37.183333333333351</v>
      </c>
      <c r="K107" s="276">
        <v>35.950000000000003</v>
      </c>
      <c r="L107" s="276">
        <v>34.65</v>
      </c>
      <c r="M107" s="276">
        <v>16.34647</v>
      </c>
    </row>
    <row r="108" spans="1:13">
      <c r="A108" s="300">
        <v>99</v>
      </c>
      <c r="B108" s="276" t="s">
        <v>117</v>
      </c>
      <c r="C108" s="276">
        <v>185.35</v>
      </c>
      <c r="D108" s="278">
        <v>188.31666666666669</v>
      </c>
      <c r="E108" s="278">
        <v>180.73333333333338</v>
      </c>
      <c r="F108" s="278">
        <v>176.11666666666667</v>
      </c>
      <c r="G108" s="278">
        <v>168.53333333333336</v>
      </c>
      <c r="H108" s="278">
        <v>192.93333333333339</v>
      </c>
      <c r="I108" s="278">
        <v>200.51666666666671</v>
      </c>
      <c r="J108" s="278">
        <v>205.13333333333341</v>
      </c>
      <c r="K108" s="276">
        <v>195.9</v>
      </c>
      <c r="L108" s="276">
        <v>183.7</v>
      </c>
      <c r="M108" s="276">
        <v>524.96096</v>
      </c>
    </row>
    <row r="109" spans="1:13">
      <c r="A109" s="300">
        <v>100</v>
      </c>
      <c r="B109" s="276" t="s">
        <v>118</v>
      </c>
      <c r="C109" s="276">
        <v>472.7</v>
      </c>
      <c r="D109" s="278">
        <v>477.91666666666669</v>
      </c>
      <c r="E109" s="278">
        <v>465.88333333333338</v>
      </c>
      <c r="F109" s="278">
        <v>459.06666666666672</v>
      </c>
      <c r="G109" s="278">
        <v>447.03333333333342</v>
      </c>
      <c r="H109" s="278">
        <v>484.73333333333335</v>
      </c>
      <c r="I109" s="278">
        <v>496.76666666666665</v>
      </c>
      <c r="J109" s="278">
        <v>503.58333333333331</v>
      </c>
      <c r="K109" s="276">
        <v>489.95</v>
      </c>
      <c r="L109" s="276">
        <v>471.1</v>
      </c>
      <c r="M109" s="276">
        <v>341.68304999999998</v>
      </c>
    </row>
    <row r="110" spans="1:13">
      <c r="A110" s="300">
        <v>101</v>
      </c>
      <c r="B110" s="276" t="s">
        <v>256</v>
      </c>
      <c r="C110" s="276">
        <v>1382.85</v>
      </c>
      <c r="D110" s="278">
        <v>1383.8</v>
      </c>
      <c r="E110" s="278">
        <v>1369.8999999999999</v>
      </c>
      <c r="F110" s="278">
        <v>1356.9499999999998</v>
      </c>
      <c r="G110" s="278">
        <v>1343.0499999999997</v>
      </c>
      <c r="H110" s="278">
        <v>1396.75</v>
      </c>
      <c r="I110" s="278">
        <v>1410.65</v>
      </c>
      <c r="J110" s="278">
        <v>1423.6000000000001</v>
      </c>
      <c r="K110" s="276">
        <v>1397.7</v>
      </c>
      <c r="L110" s="276">
        <v>1370.85</v>
      </c>
      <c r="M110" s="276">
        <v>8.3823399999999992</v>
      </c>
    </row>
    <row r="111" spans="1:13">
      <c r="A111" s="300">
        <v>102</v>
      </c>
      <c r="B111" s="276" t="s">
        <v>119</v>
      </c>
      <c r="C111" s="276">
        <v>447.8</v>
      </c>
      <c r="D111" s="278">
        <v>450.56666666666666</v>
      </c>
      <c r="E111" s="278">
        <v>441.43333333333334</v>
      </c>
      <c r="F111" s="278">
        <v>435.06666666666666</v>
      </c>
      <c r="G111" s="278">
        <v>425.93333333333334</v>
      </c>
      <c r="H111" s="278">
        <v>456.93333333333334</v>
      </c>
      <c r="I111" s="278">
        <v>466.06666666666666</v>
      </c>
      <c r="J111" s="278">
        <v>472.43333333333334</v>
      </c>
      <c r="K111" s="276">
        <v>459.7</v>
      </c>
      <c r="L111" s="276">
        <v>444.2</v>
      </c>
      <c r="M111" s="276">
        <v>26.465160000000001</v>
      </c>
    </row>
    <row r="112" spans="1:13">
      <c r="A112" s="300">
        <v>103</v>
      </c>
      <c r="B112" s="276" t="s">
        <v>257</v>
      </c>
      <c r="C112" s="276">
        <v>37.9</v>
      </c>
      <c r="D112" s="278">
        <v>38.199999999999996</v>
      </c>
      <c r="E112" s="278">
        <v>37.249999999999993</v>
      </c>
      <c r="F112" s="278">
        <v>36.599999999999994</v>
      </c>
      <c r="G112" s="278">
        <v>35.649999999999991</v>
      </c>
      <c r="H112" s="278">
        <v>38.849999999999994</v>
      </c>
      <c r="I112" s="278">
        <v>39.799999999999997</v>
      </c>
      <c r="J112" s="278">
        <v>40.449999999999996</v>
      </c>
      <c r="K112" s="276">
        <v>39.15</v>
      </c>
      <c r="L112" s="276">
        <v>37.549999999999997</v>
      </c>
      <c r="M112" s="276">
        <v>29.090869999999999</v>
      </c>
    </row>
    <row r="113" spans="1:13">
      <c r="A113" s="300">
        <v>104</v>
      </c>
      <c r="B113" s="276" t="s">
        <v>120</v>
      </c>
      <c r="C113" s="276">
        <v>9.6999999999999993</v>
      </c>
      <c r="D113" s="278">
        <v>9.8999999999999986</v>
      </c>
      <c r="E113" s="278">
        <v>9.4499999999999975</v>
      </c>
      <c r="F113" s="278">
        <v>9.1999999999999993</v>
      </c>
      <c r="G113" s="278">
        <v>8.7499999999999982</v>
      </c>
      <c r="H113" s="278">
        <v>10.149999999999997</v>
      </c>
      <c r="I113" s="278">
        <v>10.6</v>
      </c>
      <c r="J113" s="278">
        <v>10.849999999999996</v>
      </c>
      <c r="K113" s="276">
        <v>10.35</v>
      </c>
      <c r="L113" s="276">
        <v>9.65</v>
      </c>
      <c r="M113" s="276">
        <v>4449.6029699999999</v>
      </c>
    </row>
    <row r="114" spans="1:13">
      <c r="A114" s="300">
        <v>105</v>
      </c>
      <c r="B114" s="276" t="s">
        <v>121</v>
      </c>
      <c r="C114" s="276">
        <v>35.799999999999997</v>
      </c>
      <c r="D114" s="278">
        <v>36.233333333333327</v>
      </c>
      <c r="E114" s="278">
        <v>35.166666666666657</v>
      </c>
      <c r="F114" s="278">
        <v>34.533333333333331</v>
      </c>
      <c r="G114" s="278">
        <v>33.466666666666661</v>
      </c>
      <c r="H114" s="278">
        <v>36.866666666666653</v>
      </c>
      <c r="I114" s="278">
        <v>37.93333333333333</v>
      </c>
      <c r="J114" s="278">
        <v>38.566666666666649</v>
      </c>
      <c r="K114" s="276">
        <v>37.299999999999997</v>
      </c>
      <c r="L114" s="276">
        <v>35.6</v>
      </c>
      <c r="M114" s="276">
        <v>434.34692999999999</v>
      </c>
    </row>
    <row r="115" spans="1:13">
      <c r="A115" s="300">
        <v>106</v>
      </c>
      <c r="B115" s="276" t="s">
        <v>122</v>
      </c>
      <c r="C115" s="276">
        <v>450.1</v>
      </c>
      <c r="D115" s="278">
        <v>453.36666666666662</v>
      </c>
      <c r="E115" s="278">
        <v>445.33333333333326</v>
      </c>
      <c r="F115" s="278">
        <v>440.56666666666666</v>
      </c>
      <c r="G115" s="278">
        <v>432.5333333333333</v>
      </c>
      <c r="H115" s="278">
        <v>458.13333333333321</v>
      </c>
      <c r="I115" s="278">
        <v>466.16666666666663</v>
      </c>
      <c r="J115" s="278">
        <v>470.93333333333317</v>
      </c>
      <c r="K115" s="276">
        <v>461.4</v>
      </c>
      <c r="L115" s="276">
        <v>448.6</v>
      </c>
      <c r="M115" s="276">
        <v>23.11637</v>
      </c>
    </row>
    <row r="116" spans="1:13">
      <c r="A116" s="300">
        <v>107</v>
      </c>
      <c r="B116" s="276" t="s">
        <v>260</v>
      </c>
      <c r="C116" s="276">
        <v>110.7</v>
      </c>
      <c r="D116" s="278">
        <v>112.13333333333333</v>
      </c>
      <c r="E116" s="278">
        <v>108.16666666666666</v>
      </c>
      <c r="F116" s="278">
        <v>105.63333333333333</v>
      </c>
      <c r="G116" s="278">
        <v>101.66666666666666</v>
      </c>
      <c r="H116" s="278">
        <v>114.66666666666666</v>
      </c>
      <c r="I116" s="278">
        <v>118.63333333333333</v>
      </c>
      <c r="J116" s="278">
        <v>121.16666666666666</v>
      </c>
      <c r="K116" s="276">
        <v>116.1</v>
      </c>
      <c r="L116" s="276">
        <v>109.6</v>
      </c>
      <c r="M116" s="276">
        <v>32.373309999999996</v>
      </c>
    </row>
    <row r="117" spans="1:13">
      <c r="A117" s="300">
        <v>108</v>
      </c>
      <c r="B117" s="276" t="s">
        <v>123</v>
      </c>
      <c r="C117" s="276">
        <v>1590.65</v>
      </c>
      <c r="D117" s="278">
        <v>1611.6499999999999</v>
      </c>
      <c r="E117" s="278">
        <v>1561.4499999999998</v>
      </c>
      <c r="F117" s="278">
        <v>1532.25</v>
      </c>
      <c r="G117" s="278">
        <v>1482.05</v>
      </c>
      <c r="H117" s="278">
        <v>1640.8499999999997</v>
      </c>
      <c r="I117" s="278">
        <v>1691.05</v>
      </c>
      <c r="J117" s="278">
        <v>1720.2499999999995</v>
      </c>
      <c r="K117" s="276">
        <v>1661.85</v>
      </c>
      <c r="L117" s="276">
        <v>1582.45</v>
      </c>
      <c r="M117" s="276">
        <v>18.120429999999999</v>
      </c>
    </row>
    <row r="118" spans="1:13">
      <c r="A118" s="300">
        <v>109</v>
      </c>
      <c r="B118" s="276" t="s">
        <v>124</v>
      </c>
      <c r="C118" s="276">
        <v>855.05</v>
      </c>
      <c r="D118" s="278">
        <v>858.4</v>
      </c>
      <c r="E118" s="278">
        <v>841.9</v>
      </c>
      <c r="F118" s="278">
        <v>828.75</v>
      </c>
      <c r="G118" s="278">
        <v>812.25</v>
      </c>
      <c r="H118" s="278">
        <v>871.55</v>
      </c>
      <c r="I118" s="278">
        <v>888.05</v>
      </c>
      <c r="J118" s="278">
        <v>901.19999999999993</v>
      </c>
      <c r="K118" s="276">
        <v>874.9</v>
      </c>
      <c r="L118" s="276">
        <v>845.25</v>
      </c>
      <c r="M118" s="276">
        <v>242.15222</v>
      </c>
    </row>
    <row r="119" spans="1:13">
      <c r="A119" s="300">
        <v>110</v>
      </c>
      <c r="B119" s="276" t="s">
        <v>125</v>
      </c>
      <c r="C119" s="276">
        <v>215.2</v>
      </c>
      <c r="D119" s="278">
        <v>218.75</v>
      </c>
      <c r="E119" s="278">
        <v>210.5</v>
      </c>
      <c r="F119" s="278">
        <v>205.8</v>
      </c>
      <c r="G119" s="278">
        <v>197.55</v>
      </c>
      <c r="H119" s="278">
        <v>223.45</v>
      </c>
      <c r="I119" s="278">
        <v>231.7</v>
      </c>
      <c r="J119" s="278">
        <v>236.39999999999998</v>
      </c>
      <c r="K119" s="276">
        <v>227</v>
      </c>
      <c r="L119" s="276">
        <v>214.05</v>
      </c>
      <c r="M119" s="276">
        <v>143.00926999999999</v>
      </c>
    </row>
    <row r="120" spans="1:13">
      <c r="A120" s="300">
        <v>111</v>
      </c>
      <c r="B120" s="276" t="s">
        <v>126</v>
      </c>
      <c r="C120" s="276">
        <v>1115.6500000000001</v>
      </c>
      <c r="D120" s="278">
        <v>1123.4666666666667</v>
      </c>
      <c r="E120" s="278">
        <v>1103.4333333333334</v>
      </c>
      <c r="F120" s="278">
        <v>1091.2166666666667</v>
      </c>
      <c r="G120" s="278">
        <v>1071.1833333333334</v>
      </c>
      <c r="H120" s="278">
        <v>1135.6833333333334</v>
      </c>
      <c r="I120" s="278">
        <v>1155.7166666666667</v>
      </c>
      <c r="J120" s="278">
        <v>1167.9333333333334</v>
      </c>
      <c r="K120" s="276">
        <v>1143.5</v>
      </c>
      <c r="L120" s="276">
        <v>1111.25</v>
      </c>
      <c r="M120" s="276">
        <v>89.587010000000006</v>
      </c>
    </row>
    <row r="121" spans="1:13">
      <c r="A121" s="300">
        <v>112</v>
      </c>
      <c r="B121" s="276" t="s">
        <v>127</v>
      </c>
      <c r="C121" s="276">
        <v>85.75</v>
      </c>
      <c r="D121" s="278">
        <v>86.116666666666674</v>
      </c>
      <c r="E121" s="278">
        <v>85.133333333333354</v>
      </c>
      <c r="F121" s="278">
        <v>84.51666666666668</v>
      </c>
      <c r="G121" s="278">
        <v>83.53333333333336</v>
      </c>
      <c r="H121" s="278">
        <v>86.733333333333348</v>
      </c>
      <c r="I121" s="278">
        <v>87.716666666666669</v>
      </c>
      <c r="J121" s="278">
        <v>88.333333333333343</v>
      </c>
      <c r="K121" s="276">
        <v>87.1</v>
      </c>
      <c r="L121" s="276">
        <v>85.5</v>
      </c>
      <c r="M121" s="276">
        <v>171.02078</v>
      </c>
    </row>
    <row r="122" spans="1:13">
      <c r="A122" s="300">
        <v>113</v>
      </c>
      <c r="B122" s="276" t="s">
        <v>262</v>
      </c>
      <c r="C122" s="276">
        <v>2124.15</v>
      </c>
      <c r="D122" s="278">
        <v>2144.4500000000003</v>
      </c>
      <c r="E122" s="278">
        <v>2060.7000000000007</v>
      </c>
      <c r="F122" s="278">
        <v>1997.2500000000005</v>
      </c>
      <c r="G122" s="278">
        <v>1913.5000000000009</v>
      </c>
      <c r="H122" s="278">
        <v>2207.9000000000005</v>
      </c>
      <c r="I122" s="278">
        <v>2291.6499999999996</v>
      </c>
      <c r="J122" s="278">
        <v>2355.1000000000004</v>
      </c>
      <c r="K122" s="276">
        <v>2228.1999999999998</v>
      </c>
      <c r="L122" s="276">
        <v>2081</v>
      </c>
      <c r="M122" s="276">
        <v>8.8895199999999992</v>
      </c>
    </row>
    <row r="123" spans="1:13">
      <c r="A123" s="300">
        <v>114</v>
      </c>
      <c r="B123" s="276" t="s">
        <v>2931</v>
      </c>
      <c r="C123" s="276">
        <v>1353.9</v>
      </c>
      <c r="D123" s="278">
        <v>1358.9666666666667</v>
      </c>
      <c r="E123" s="278">
        <v>1347.9333333333334</v>
      </c>
      <c r="F123" s="278">
        <v>1341.9666666666667</v>
      </c>
      <c r="G123" s="278">
        <v>1330.9333333333334</v>
      </c>
      <c r="H123" s="278">
        <v>1364.9333333333334</v>
      </c>
      <c r="I123" s="278">
        <v>1375.9666666666667</v>
      </c>
      <c r="J123" s="278">
        <v>1381.9333333333334</v>
      </c>
      <c r="K123" s="276">
        <v>1370</v>
      </c>
      <c r="L123" s="276">
        <v>1353</v>
      </c>
      <c r="M123" s="276">
        <v>1.8992800000000001</v>
      </c>
    </row>
    <row r="124" spans="1:13">
      <c r="A124" s="300">
        <v>115</v>
      </c>
      <c r="B124" s="276" t="s">
        <v>128</v>
      </c>
      <c r="C124" s="276">
        <v>193.85</v>
      </c>
      <c r="D124" s="278">
        <v>194.76666666666665</v>
      </c>
      <c r="E124" s="278">
        <v>191.58333333333331</v>
      </c>
      <c r="F124" s="278">
        <v>189.31666666666666</v>
      </c>
      <c r="G124" s="278">
        <v>186.13333333333333</v>
      </c>
      <c r="H124" s="278">
        <v>197.0333333333333</v>
      </c>
      <c r="I124" s="278">
        <v>200.21666666666664</v>
      </c>
      <c r="J124" s="278">
        <v>202.48333333333329</v>
      </c>
      <c r="K124" s="276">
        <v>197.95</v>
      </c>
      <c r="L124" s="276">
        <v>192.5</v>
      </c>
      <c r="M124" s="276">
        <v>416.59179</v>
      </c>
    </row>
    <row r="125" spans="1:13">
      <c r="A125" s="300">
        <v>116</v>
      </c>
      <c r="B125" s="276" t="s">
        <v>129</v>
      </c>
      <c r="C125" s="276">
        <v>235.2</v>
      </c>
      <c r="D125" s="278">
        <v>238.4</v>
      </c>
      <c r="E125" s="278">
        <v>228.8</v>
      </c>
      <c r="F125" s="278">
        <v>222.4</v>
      </c>
      <c r="G125" s="278">
        <v>212.8</v>
      </c>
      <c r="H125" s="278">
        <v>244.8</v>
      </c>
      <c r="I125" s="278">
        <v>254.39999999999998</v>
      </c>
      <c r="J125" s="278">
        <v>260.8</v>
      </c>
      <c r="K125" s="276">
        <v>248</v>
      </c>
      <c r="L125" s="276">
        <v>232</v>
      </c>
      <c r="M125" s="276">
        <v>113.44961000000001</v>
      </c>
    </row>
    <row r="126" spans="1:13">
      <c r="A126" s="300">
        <v>117</v>
      </c>
      <c r="B126" s="276" t="s">
        <v>263</v>
      </c>
      <c r="C126" s="276">
        <v>60.65</v>
      </c>
      <c r="D126" s="278">
        <v>61.25</v>
      </c>
      <c r="E126" s="278">
        <v>59.85</v>
      </c>
      <c r="F126" s="278">
        <v>59.050000000000004</v>
      </c>
      <c r="G126" s="278">
        <v>57.650000000000006</v>
      </c>
      <c r="H126" s="278">
        <v>62.05</v>
      </c>
      <c r="I126" s="278">
        <v>63.45</v>
      </c>
      <c r="J126" s="278">
        <v>64.25</v>
      </c>
      <c r="K126" s="276">
        <v>62.65</v>
      </c>
      <c r="L126" s="276">
        <v>60.45</v>
      </c>
      <c r="M126" s="276">
        <v>9.4709000000000003</v>
      </c>
    </row>
    <row r="127" spans="1:13">
      <c r="A127" s="300">
        <v>118</v>
      </c>
      <c r="B127" s="276" t="s">
        <v>130</v>
      </c>
      <c r="C127" s="276">
        <v>338.25</v>
      </c>
      <c r="D127" s="278">
        <v>340.38333333333333</v>
      </c>
      <c r="E127" s="278">
        <v>334.86666666666667</v>
      </c>
      <c r="F127" s="278">
        <v>331.48333333333335</v>
      </c>
      <c r="G127" s="278">
        <v>325.9666666666667</v>
      </c>
      <c r="H127" s="278">
        <v>343.76666666666665</v>
      </c>
      <c r="I127" s="278">
        <v>349.2833333333333</v>
      </c>
      <c r="J127" s="278">
        <v>352.66666666666663</v>
      </c>
      <c r="K127" s="276">
        <v>345.9</v>
      </c>
      <c r="L127" s="276">
        <v>337</v>
      </c>
      <c r="M127" s="276">
        <v>61.957949999999997</v>
      </c>
    </row>
    <row r="128" spans="1:13">
      <c r="A128" s="300">
        <v>119</v>
      </c>
      <c r="B128" s="276" t="s">
        <v>264</v>
      </c>
      <c r="C128" s="276">
        <v>708.75</v>
      </c>
      <c r="D128" s="278">
        <v>715.41666666666663</v>
      </c>
      <c r="E128" s="278">
        <v>699.33333333333326</v>
      </c>
      <c r="F128" s="278">
        <v>689.91666666666663</v>
      </c>
      <c r="G128" s="278">
        <v>673.83333333333326</v>
      </c>
      <c r="H128" s="278">
        <v>724.83333333333326</v>
      </c>
      <c r="I128" s="278">
        <v>740.91666666666652</v>
      </c>
      <c r="J128" s="278">
        <v>750.33333333333326</v>
      </c>
      <c r="K128" s="276">
        <v>731.5</v>
      </c>
      <c r="L128" s="276">
        <v>706</v>
      </c>
      <c r="M128" s="276">
        <v>2.0274999999999999</v>
      </c>
    </row>
    <row r="129" spans="1:13">
      <c r="A129" s="300">
        <v>120</v>
      </c>
      <c r="B129" s="276" t="s">
        <v>131</v>
      </c>
      <c r="C129" s="276">
        <v>2426.1999999999998</v>
      </c>
      <c r="D129" s="278">
        <v>2469.4</v>
      </c>
      <c r="E129" s="278">
        <v>2376.8000000000002</v>
      </c>
      <c r="F129" s="278">
        <v>2327.4</v>
      </c>
      <c r="G129" s="278">
        <v>2234.8000000000002</v>
      </c>
      <c r="H129" s="278">
        <v>2518.8000000000002</v>
      </c>
      <c r="I129" s="278">
        <v>2611.3999999999996</v>
      </c>
      <c r="J129" s="278">
        <v>2660.8</v>
      </c>
      <c r="K129" s="276">
        <v>2562</v>
      </c>
      <c r="L129" s="276">
        <v>2420</v>
      </c>
      <c r="M129" s="276">
        <v>12.776619999999999</v>
      </c>
    </row>
    <row r="130" spans="1:13">
      <c r="A130" s="300">
        <v>121</v>
      </c>
      <c r="B130" s="276" t="s">
        <v>133</v>
      </c>
      <c r="C130" s="276">
        <v>1862.45</v>
      </c>
      <c r="D130" s="278">
        <v>1884.8499999999997</v>
      </c>
      <c r="E130" s="278">
        <v>1830.6999999999994</v>
      </c>
      <c r="F130" s="278">
        <v>1798.9499999999996</v>
      </c>
      <c r="G130" s="278">
        <v>1744.7999999999993</v>
      </c>
      <c r="H130" s="278">
        <v>1916.5999999999995</v>
      </c>
      <c r="I130" s="278">
        <v>1970.7499999999995</v>
      </c>
      <c r="J130" s="278">
        <v>2002.4999999999995</v>
      </c>
      <c r="K130" s="276">
        <v>1939</v>
      </c>
      <c r="L130" s="276">
        <v>1853.1</v>
      </c>
      <c r="M130" s="276">
        <v>68.371690000000001</v>
      </c>
    </row>
    <row r="131" spans="1:13">
      <c r="A131" s="300">
        <v>122</v>
      </c>
      <c r="B131" s="276" t="s">
        <v>134</v>
      </c>
      <c r="C131" s="276">
        <v>74.349999999999994</v>
      </c>
      <c r="D131" s="278">
        <v>74.666666666666671</v>
      </c>
      <c r="E131" s="278">
        <v>72.983333333333348</v>
      </c>
      <c r="F131" s="278">
        <v>71.616666666666674</v>
      </c>
      <c r="G131" s="278">
        <v>69.933333333333351</v>
      </c>
      <c r="H131" s="278">
        <v>76.033333333333346</v>
      </c>
      <c r="I131" s="278">
        <v>77.716666666666654</v>
      </c>
      <c r="J131" s="278">
        <v>79.083333333333343</v>
      </c>
      <c r="K131" s="276">
        <v>76.349999999999994</v>
      </c>
      <c r="L131" s="276">
        <v>73.3</v>
      </c>
      <c r="M131" s="276">
        <v>338.70411000000001</v>
      </c>
    </row>
    <row r="132" spans="1:13">
      <c r="A132" s="300">
        <v>123</v>
      </c>
      <c r="B132" s="276" t="s">
        <v>358</v>
      </c>
      <c r="C132" s="276">
        <v>2237.9499999999998</v>
      </c>
      <c r="D132" s="278">
        <v>2234.9166666666665</v>
      </c>
      <c r="E132" s="278">
        <v>2195.1833333333329</v>
      </c>
      <c r="F132" s="278">
        <v>2152.4166666666665</v>
      </c>
      <c r="G132" s="278">
        <v>2112.6833333333329</v>
      </c>
      <c r="H132" s="278">
        <v>2277.6833333333329</v>
      </c>
      <c r="I132" s="278">
        <v>2317.4166666666665</v>
      </c>
      <c r="J132" s="278">
        <v>2360.1833333333329</v>
      </c>
      <c r="K132" s="276">
        <v>2274.65</v>
      </c>
      <c r="L132" s="276">
        <v>2192.15</v>
      </c>
      <c r="M132" s="276">
        <v>1.39991</v>
      </c>
    </row>
    <row r="133" spans="1:13">
      <c r="A133" s="300">
        <v>124</v>
      </c>
      <c r="B133" s="276" t="s">
        <v>135</v>
      </c>
      <c r="C133" s="276">
        <v>322.85000000000002</v>
      </c>
      <c r="D133" s="278">
        <v>325.3</v>
      </c>
      <c r="E133" s="278">
        <v>318.65000000000003</v>
      </c>
      <c r="F133" s="278">
        <v>314.45000000000005</v>
      </c>
      <c r="G133" s="278">
        <v>307.80000000000007</v>
      </c>
      <c r="H133" s="278">
        <v>329.5</v>
      </c>
      <c r="I133" s="278">
        <v>336.15</v>
      </c>
      <c r="J133" s="278">
        <v>340.34999999999997</v>
      </c>
      <c r="K133" s="276">
        <v>331.95</v>
      </c>
      <c r="L133" s="276">
        <v>321.10000000000002</v>
      </c>
      <c r="M133" s="276">
        <v>79.080939999999998</v>
      </c>
    </row>
    <row r="134" spans="1:13">
      <c r="A134" s="300">
        <v>125</v>
      </c>
      <c r="B134" s="276" t="s">
        <v>136</v>
      </c>
      <c r="C134" s="276">
        <v>1116</v>
      </c>
      <c r="D134" s="278">
        <v>1125.4166666666667</v>
      </c>
      <c r="E134" s="278">
        <v>1103.0333333333335</v>
      </c>
      <c r="F134" s="278">
        <v>1090.0666666666668</v>
      </c>
      <c r="G134" s="278">
        <v>1067.6833333333336</v>
      </c>
      <c r="H134" s="278">
        <v>1138.3833333333334</v>
      </c>
      <c r="I134" s="278">
        <v>1160.7666666666667</v>
      </c>
      <c r="J134" s="278">
        <v>1173.7333333333333</v>
      </c>
      <c r="K134" s="276">
        <v>1147.8</v>
      </c>
      <c r="L134" s="276">
        <v>1112.45</v>
      </c>
      <c r="M134" s="276">
        <v>46.519109999999998</v>
      </c>
    </row>
    <row r="135" spans="1:13">
      <c r="A135" s="300">
        <v>126</v>
      </c>
      <c r="B135" s="276" t="s">
        <v>266</v>
      </c>
      <c r="C135" s="276">
        <v>3108.4</v>
      </c>
      <c r="D135" s="278">
        <v>3188.0500000000006</v>
      </c>
      <c r="E135" s="278">
        <v>3000.5500000000011</v>
      </c>
      <c r="F135" s="278">
        <v>2892.7000000000003</v>
      </c>
      <c r="G135" s="278">
        <v>2705.2000000000007</v>
      </c>
      <c r="H135" s="278">
        <v>3295.9000000000015</v>
      </c>
      <c r="I135" s="278">
        <v>3483.4000000000005</v>
      </c>
      <c r="J135" s="278">
        <v>3591.2500000000018</v>
      </c>
      <c r="K135" s="276">
        <v>3375.55</v>
      </c>
      <c r="L135" s="276">
        <v>3080.2</v>
      </c>
      <c r="M135" s="276">
        <v>5.98</v>
      </c>
    </row>
    <row r="136" spans="1:13">
      <c r="A136" s="300">
        <v>127</v>
      </c>
      <c r="B136" s="276" t="s">
        <v>265</v>
      </c>
      <c r="C136" s="276">
        <v>1695.05</v>
      </c>
      <c r="D136" s="278">
        <v>1690.5</v>
      </c>
      <c r="E136" s="278">
        <v>1676</v>
      </c>
      <c r="F136" s="278">
        <v>1656.95</v>
      </c>
      <c r="G136" s="278">
        <v>1642.45</v>
      </c>
      <c r="H136" s="278">
        <v>1709.55</v>
      </c>
      <c r="I136" s="278">
        <v>1724.05</v>
      </c>
      <c r="J136" s="278">
        <v>1743.1</v>
      </c>
      <c r="K136" s="276">
        <v>1705</v>
      </c>
      <c r="L136" s="276">
        <v>1671.45</v>
      </c>
      <c r="M136" s="276">
        <v>1.2842</v>
      </c>
    </row>
    <row r="137" spans="1:13">
      <c r="A137" s="300">
        <v>128</v>
      </c>
      <c r="B137" s="276" t="s">
        <v>137</v>
      </c>
      <c r="C137" s="276">
        <v>894.55</v>
      </c>
      <c r="D137" s="278">
        <v>896.71666666666658</v>
      </c>
      <c r="E137" s="278">
        <v>886.13333333333321</v>
      </c>
      <c r="F137" s="278">
        <v>877.71666666666658</v>
      </c>
      <c r="G137" s="278">
        <v>867.13333333333321</v>
      </c>
      <c r="H137" s="278">
        <v>905.13333333333321</v>
      </c>
      <c r="I137" s="278">
        <v>915.71666666666647</v>
      </c>
      <c r="J137" s="278">
        <v>924.13333333333321</v>
      </c>
      <c r="K137" s="276">
        <v>907.3</v>
      </c>
      <c r="L137" s="276">
        <v>888.3</v>
      </c>
      <c r="M137" s="276">
        <v>48.559460000000001</v>
      </c>
    </row>
    <row r="138" spans="1:13">
      <c r="A138" s="300">
        <v>129</v>
      </c>
      <c r="B138" s="276" t="s">
        <v>138</v>
      </c>
      <c r="C138" s="276">
        <v>719.95</v>
      </c>
      <c r="D138" s="278">
        <v>722.9666666666667</v>
      </c>
      <c r="E138" s="278">
        <v>712.98333333333335</v>
      </c>
      <c r="F138" s="278">
        <v>706.01666666666665</v>
      </c>
      <c r="G138" s="278">
        <v>696.0333333333333</v>
      </c>
      <c r="H138" s="278">
        <v>729.93333333333339</v>
      </c>
      <c r="I138" s="278">
        <v>739.91666666666674</v>
      </c>
      <c r="J138" s="278">
        <v>746.88333333333344</v>
      </c>
      <c r="K138" s="276">
        <v>732.95</v>
      </c>
      <c r="L138" s="276">
        <v>716</v>
      </c>
      <c r="M138" s="276">
        <v>54.230339999999998</v>
      </c>
    </row>
    <row r="139" spans="1:13">
      <c r="A139" s="300">
        <v>130</v>
      </c>
      <c r="B139" s="276" t="s">
        <v>139</v>
      </c>
      <c r="C139" s="276">
        <v>161.25</v>
      </c>
      <c r="D139" s="278">
        <v>163.44999999999999</v>
      </c>
      <c r="E139" s="278">
        <v>158.24999999999997</v>
      </c>
      <c r="F139" s="278">
        <v>155.24999999999997</v>
      </c>
      <c r="G139" s="278">
        <v>150.04999999999995</v>
      </c>
      <c r="H139" s="278">
        <v>166.45</v>
      </c>
      <c r="I139" s="278">
        <v>171.65000000000003</v>
      </c>
      <c r="J139" s="278">
        <v>174.65</v>
      </c>
      <c r="K139" s="276">
        <v>168.65</v>
      </c>
      <c r="L139" s="276">
        <v>160.44999999999999</v>
      </c>
      <c r="M139" s="276">
        <v>106.17823</v>
      </c>
    </row>
    <row r="140" spans="1:13">
      <c r="A140" s="300">
        <v>131</v>
      </c>
      <c r="B140" s="276" t="s">
        <v>140</v>
      </c>
      <c r="C140" s="276">
        <v>167.3</v>
      </c>
      <c r="D140" s="278">
        <v>167.65</v>
      </c>
      <c r="E140" s="278">
        <v>162.55000000000001</v>
      </c>
      <c r="F140" s="278">
        <v>157.80000000000001</v>
      </c>
      <c r="G140" s="278">
        <v>152.70000000000002</v>
      </c>
      <c r="H140" s="278">
        <v>172.4</v>
      </c>
      <c r="I140" s="278">
        <v>177.49999999999997</v>
      </c>
      <c r="J140" s="278">
        <v>182.25</v>
      </c>
      <c r="K140" s="276">
        <v>172.75</v>
      </c>
      <c r="L140" s="276">
        <v>162.9</v>
      </c>
      <c r="M140" s="276">
        <v>160.60122999999999</v>
      </c>
    </row>
    <row r="141" spans="1:13">
      <c r="A141" s="300">
        <v>132</v>
      </c>
      <c r="B141" s="276" t="s">
        <v>141</v>
      </c>
      <c r="C141" s="276">
        <v>369.3</v>
      </c>
      <c r="D141" s="278">
        <v>372.09999999999997</v>
      </c>
      <c r="E141" s="278">
        <v>364.39999999999992</v>
      </c>
      <c r="F141" s="278">
        <v>359.49999999999994</v>
      </c>
      <c r="G141" s="278">
        <v>351.7999999999999</v>
      </c>
      <c r="H141" s="278">
        <v>376.99999999999994</v>
      </c>
      <c r="I141" s="278">
        <v>384.7</v>
      </c>
      <c r="J141" s="278">
        <v>389.59999999999997</v>
      </c>
      <c r="K141" s="276">
        <v>379.8</v>
      </c>
      <c r="L141" s="276">
        <v>367.2</v>
      </c>
      <c r="M141" s="276">
        <v>17.529689999999999</v>
      </c>
    </row>
    <row r="142" spans="1:13">
      <c r="A142" s="300">
        <v>133</v>
      </c>
      <c r="B142" s="276" t="s">
        <v>142</v>
      </c>
      <c r="C142" s="276">
        <v>7055.7</v>
      </c>
      <c r="D142" s="278">
        <v>7108.3499999999995</v>
      </c>
      <c r="E142" s="278">
        <v>6964.3499999999985</v>
      </c>
      <c r="F142" s="278">
        <v>6872.9999999999991</v>
      </c>
      <c r="G142" s="278">
        <v>6728.9999999999982</v>
      </c>
      <c r="H142" s="278">
        <v>7199.6999999999989</v>
      </c>
      <c r="I142" s="278">
        <v>7343.7000000000007</v>
      </c>
      <c r="J142" s="278">
        <v>7435.0499999999993</v>
      </c>
      <c r="K142" s="276">
        <v>7252.35</v>
      </c>
      <c r="L142" s="276">
        <v>7017</v>
      </c>
      <c r="M142" s="276">
        <v>9.4774200000000004</v>
      </c>
    </row>
    <row r="143" spans="1:13">
      <c r="A143" s="300">
        <v>134</v>
      </c>
      <c r="B143" s="276" t="s">
        <v>143</v>
      </c>
      <c r="C143" s="276">
        <v>550.20000000000005</v>
      </c>
      <c r="D143" s="278">
        <v>555.71666666666658</v>
      </c>
      <c r="E143" s="278">
        <v>541.53333333333319</v>
      </c>
      <c r="F143" s="278">
        <v>532.86666666666656</v>
      </c>
      <c r="G143" s="278">
        <v>518.68333333333317</v>
      </c>
      <c r="H143" s="278">
        <v>564.38333333333321</v>
      </c>
      <c r="I143" s="278">
        <v>578.56666666666661</v>
      </c>
      <c r="J143" s="278">
        <v>587.23333333333323</v>
      </c>
      <c r="K143" s="276">
        <v>569.9</v>
      </c>
      <c r="L143" s="276">
        <v>547.04999999999995</v>
      </c>
      <c r="M143" s="276">
        <v>20.96322</v>
      </c>
    </row>
    <row r="144" spans="1:13">
      <c r="A144" s="300">
        <v>135</v>
      </c>
      <c r="B144" s="276" t="s">
        <v>144</v>
      </c>
      <c r="C144" s="276">
        <v>630.04999999999995</v>
      </c>
      <c r="D144" s="278">
        <v>634.98333333333323</v>
      </c>
      <c r="E144" s="278">
        <v>623.46666666666647</v>
      </c>
      <c r="F144" s="278">
        <v>616.88333333333321</v>
      </c>
      <c r="G144" s="278">
        <v>605.36666666666645</v>
      </c>
      <c r="H144" s="278">
        <v>641.56666666666649</v>
      </c>
      <c r="I144" s="278">
        <v>653.08333333333314</v>
      </c>
      <c r="J144" s="278">
        <v>659.66666666666652</v>
      </c>
      <c r="K144" s="276">
        <v>646.5</v>
      </c>
      <c r="L144" s="276">
        <v>628.4</v>
      </c>
      <c r="M144" s="276">
        <v>15.11323</v>
      </c>
    </row>
    <row r="145" spans="1:13">
      <c r="A145" s="300">
        <v>136</v>
      </c>
      <c r="B145" s="276" t="s">
        <v>145</v>
      </c>
      <c r="C145" s="276">
        <v>930.5</v>
      </c>
      <c r="D145" s="278">
        <v>936.06666666666661</v>
      </c>
      <c r="E145" s="278">
        <v>922.13333333333321</v>
      </c>
      <c r="F145" s="278">
        <v>913.76666666666665</v>
      </c>
      <c r="G145" s="278">
        <v>899.83333333333326</v>
      </c>
      <c r="H145" s="278">
        <v>944.43333333333317</v>
      </c>
      <c r="I145" s="278">
        <v>958.36666666666656</v>
      </c>
      <c r="J145" s="278">
        <v>966.73333333333312</v>
      </c>
      <c r="K145" s="276">
        <v>950</v>
      </c>
      <c r="L145" s="276">
        <v>927.7</v>
      </c>
      <c r="M145" s="276">
        <v>5.6811999999999996</v>
      </c>
    </row>
    <row r="146" spans="1:13">
      <c r="A146" s="300">
        <v>137</v>
      </c>
      <c r="B146" s="276" t="s">
        <v>146</v>
      </c>
      <c r="C146" s="276">
        <v>1376.1</v>
      </c>
      <c r="D146" s="278">
        <v>1390.8333333333333</v>
      </c>
      <c r="E146" s="278">
        <v>1357.9666666666665</v>
      </c>
      <c r="F146" s="278">
        <v>1339.8333333333333</v>
      </c>
      <c r="G146" s="278">
        <v>1306.9666666666665</v>
      </c>
      <c r="H146" s="278">
        <v>1408.9666666666665</v>
      </c>
      <c r="I146" s="278">
        <v>1441.8333333333333</v>
      </c>
      <c r="J146" s="278">
        <v>1459.9666666666665</v>
      </c>
      <c r="K146" s="276">
        <v>1423.7</v>
      </c>
      <c r="L146" s="276">
        <v>1372.7</v>
      </c>
      <c r="M146" s="276">
        <v>9.3181600000000007</v>
      </c>
    </row>
    <row r="147" spans="1:13">
      <c r="A147" s="300">
        <v>138</v>
      </c>
      <c r="B147" s="276" t="s">
        <v>147</v>
      </c>
      <c r="C147" s="276">
        <v>142.65</v>
      </c>
      <c r="D147" s="278">
        <v>144.23333333333335</v>
      </c>
      <c r="E147" s="278">
        <v>140.16666666666669</v>
      </c>
      <c r="F147" s="278">
        <v>137.68333333333334</v>
      </c>
      <c r="G147" s="278">
        <v>133.61666666666667</v>
      </c>
      <c r="H147" s="278">
        <v>146.7166666666667</v>
      </c>
      <c r="I147" s="278">
        <v>150.78333333333336</v>
      </c>
      <c r="J147" s="278">
        <v>153.26666666666671</v>
      </c>
      <c r="K147" s="276">
        <v>148.30000000000001</v>
      </c>
      <c r="L147" s="276">
        <v>141.75</v>
      </c>
      <c r="M147" s="276">
        <v>105.45062</v>
      </c>
    </row>
    <row r="148" spans="1:13">
      <c r="A148" s="300">
        <v>139</v>
      </c>
      <c r="B148" s="276" t="s">
        <v>268</v>
      </c>
      <c r="C148" s="276">
        <v>1325.65</v>
      </c>
      <c r="D148" s="278">
        <v>1334.5166666666667</v>
      </c>
      <c r="E148" s="278">
        <v>1311.1333333333332</v>
      </c>
      <c r="F148" s="278">
        <v>1296.6166666666666</v>
      </c>
      <c r="G148" s="278">
        <v>1273.2333333333331</v>
      </c>
      <c r="H148" s="278">
        <v>1349.0333333333333</v>
      </c>
      <c r="I148" s="278">
        <v>1372.416666666667</v>
      </c>
      <c r="J148" s="278">
        <v>1386.9333333333334</v>
      </c>
      <c r="K148" s="276">
        <v>1357.9</v>
      </c>
      <c r="L148" s="276">
        <v>1320</v>
      </c>
      <c r="M148" s="276">
        <v>3.1741000000000001</v>
      </c>
    </row>
    <row r="149" spans="1:13">
      <c r="A149" s="300">
        <v>140</v>
      </c>
      <c r="B149" s="276" t="s">
        <v>148</v>
      </c>
      <c r="C149" s="276">
        <v>76311.75</v>
      </c>
      <c r="D149" s="278">
        <v>77588.25</v>
      </c>
      <c r="E149" s="278">
        <v>74376.5</v>
      </c>
      <c r="F149" s="278">
        <v>72441.25</v>
      </c>
      <c r="G149" s="278">
        <v>69229.5</v>
      </c>
      <c r="H149" s="278">
        <v>79523.5</v>
      </c>
      <c r="I149" s="278">
        <v>82735.25</v>
      </c>
      <c r="J149" s="278">
        <v>84670.5</v>
      </c>
      <c r="K149" s="276">
        <v>80800</v>
      </c>
      <c r="L149" s="276">
        <v>75653</v>
      </c>
      <c r="M149" s="276">
        <v>0.52952999999999995</v>
      </c>
    </row>
    <row r="150" spans="1:13">
      <c r="A150" s="300">
        <v>141</v>
      </c>
      <c r="B150" s="276" t="s">
        <v>267</v>
      </c>
      <c r="C150" s="276">
        <v>29.25</v>
      </c>
      <c r="D150" s="278">
        <v>29.349999999999998</v>
      </c>
      <c r="E150" s="278">
        <v>28.899999999999995</v>
      </c>
      <c r="F150" s="278">
        <v>28.549999999999997</v>
      </c>
      <c r="G150" s="278">
        <v>28.099999999999994</v>
      </c>
      <c r="H150" s="278">
        <v>29.699999999999996</v>
      </c>
      <c r="I150" s="278">
        <v>30.15</v>
      </c>
      <c r="J150" s="278">
        <v>30.499999999999996</v>
      </c>
      <c r="K150" s="276">
        <v>29.8</v>
      </c>
      <c r="L150" s="276">
        <v>29</v>
      </c>
      <c r="M150" s="276">
        <v>19.239339999999999</v>
      </c>
    </row>
    <row r="151" spans="1:13">
      <c r="A151" s="300">
        <v>142</v>
      </c>
      <c r="B151" s="276" t="s">
        <v>149</v>
      </c>
      <c r="C151" s="276">
        <v>1118.5</v>
      </c>
      <c r="D151" s="278">
        <v>1128.1833333333334</v>
      </c>
      <c r="E151" s="278">
        <v>1105.3166666666668</v>
      </c>
      <c r="F151" s="278">
        <v>1092.1333333333334</v>
      </c>
      <c r="G151" s="278">
        <v>1069.2666666666669</v>
      </c>
      <c r="H151" s="278">
        <v>1141.3666666666668</v>
      </c>
      <c r="I151" s="278">
        <v>1164.2333333333336</v>
      </c>
      <c r="J151" s="278">
        <v>1177.4166666666667</v>
      </c>
      <c r="K151" s="276">
        <v>1151.05</v>
      </c>
      <c r="L151" s="276">
        <v>1115</v>
      </c>
      <c r="M151" s="276">
        <v>40.704389999999997</v>
      </c>
    </row>
    <row r="152" spans="1:13">
      <c r="A152" s="300">
        <v>143</v>
      </c>
      <c r="B152" s="276" t="s">
        <v>3161</v>
      </c>
      <c r="C152" s="276">
        <v>292.25</v>
      </c>
      <c r="D152" s="278">
        <v>294.68333333333334</v>
      </c>
      <c r="E152" s="278">
        <v>287.36666666666667</v>
      </c>
      <c r="F152" s="278">
        <v>282.48333333333335</v>
      </c>
      <c r="G152" s="278">
        <v>275.16666666666669</v>
      </c>
      <c r="H152" s="278">
        <v>299.56666666666666</v>
      </c>
      <c r="I152" s="278">
        <v>306.88333333333338</v>
      </c>
      <c r="J152" s="278">
        <v>311.76666666666665</v>
      </c>
      <c r="K152" s="276">
        <v>302</v>
      </c>
      <c r="L152" s="276">
        <v>289.8</v>
      </c>
      <c r="M152" s="276">
        <v>11.75109</v>
      </c>
    </row>
    <row r="153" spans="1:13">
      <c r="A153" s="300">
        <v>144</v>
      </c>
      <c r="B153" s="276" t="s">
        <v>269</v>
      </c>
      <c r="C153" s="276">
        <v>897.05</v>
      </c>
      <c r="D153" s="278">
        <v>903.35</v>
      </c>
      <c r="E153" s="278">
        <v>887.7</v>
      </c>
      <c r="F153" s="278">
        <v>878.35</v>
      </c>
      <c r="G153" s="278">
        <v>862.7</v>
      </c>
      <c r="H153" s="278">
        <v>912.7</v>
      </c>
      <c r="I153" s="278">
        <v>928.34999999999991</v>
      </c>
      <c r="J153" s="278">
        <v>937.7</v>
      </c>
      <c r="K153" s="276">
        <v>919</v>
      </c>
      <c r="L153" s="276">
        <v>894</v>
      </c>
      <c r="M153" s="276">
        <v>2.38618</v>
      </c>
    </row>
    <row r="154" spans="1:13">
      <c r="A154" s="300">
        <v>145</v>
      </c>
      <c r="B154" s="276" t="s">
        <v>150</v>
      </c>
      <c r="C154" s="276">
        <v>35.75</v>
      </c>
      <c r="D154" s="278">
        <v>35.966666666666669</v>
      </c>
      <c r="E154" s="278">
        <v>35.183333333333337</v>
      </c>
      <c r="F154" s="278">
        <v>34.616666666666667</v>
      </c>
      <c r="G154" s="278">
        <v>33.833333333333336</v>
      </c>
      <c r="H154" s="278">
        <v>36.533333333333339</v>
      </c>
      <c r="I154" s="278">
        <v>37.31666666666667</v>
      </c>
      <c r="J154" s="278">
        <v>37.88333333333334</v>
      </c>
      <c r="K154" s="276">
        <v>36.75</v>
      </c>
      <c r="L154" s="276">
        <v>35.4</v>
      </c>
      <c r="M154" s="276">
        <v>111.76514</v>
      </c>
    </row>
    <row r="155" spans="1:13">
      <c r="A155" s="300">
        <v>146</v>
      </c>
      <c r="B155" s="276" t="s">
        <v>261</v>
      </c>
      <c r="C155" s="276">
        <v>4041.8</v>
      </c>
      <c r="D155" s="278">
        <v>4044.7000000000003</v>
      </c>
      <c r="E155" s="278">
        <v>3998.4000000000005</v>
      </c>
      <c r="F155" s="278">
        <v>3955.0000000000005</v>
      </c>
      <c r="G155" s="278">
        <v>3908.7000000000007</v>
      </c>
      <c r="H155" s="278">
        <v>4088.1000000000004</v>
      </c>
      <c r="I155" s="278">
        <v>4134.4000000000005</v>
      </c>
      <c r="J155" s="278">
        <v>4177.8</v>
      </c>
      <c r="K155" s="276">
        <v>4091</v>
      </c>
      <c r="L155" s="276">
        <v>4001.3</v>
      </c>
      <c r="M155" s="276">
        <v>2.8011699999999999</v>
      </c>
    </row>
    <row r="156" spans="1:13">
      <c r="A156" s="300">
        <v>147</v>
      </c>
      <c r="B156" s="276" t="s">
        <v>153</v>
      </c>
      <c r="C156" s="276">
        <v>17520.2</v>
      </c>
      <c r="D156" s="278">
        <v>17549.733333333334</v>
      </c>
      <c r="E156" s="278">
        <v>17310.466666666667</v>
      </c>
      <c r="F156" s="278">
        <v>17100.733333333334</v>
      </c>
      <c r="G156" s="278">
        <v>16861.466666666667</v>
      </c>
      <c r="H156" s="278">
        <v>17759.466666666667</v>
      </c>
      <c r="I156" s="278">
        <v>17998.733333333337</v>
      </c>
      <c r="J156" s="278">
        <v>18208.466666666667</v>
      </c>
      <c r="K156" s="276">
        <v>17789</v>
      </c>
      <c r="L156" s="276">
        <v>17340</v>
      </c>
      <c r="M156" s="276">
        <v>1.06508</v>
      </c>
    </row>
    <row r="157" spans="1:13">
      <c r="A157" s="300">
        <v>148</v>
      </c>
      <c r="B157" s="276" t="s">
        <v>270</v>
      </c>
      <c r="C157" s="276">
        <v>20.8</v>
      </c>
      <c r="D157" s="278">
        <v>20.833333333333332</v>
      </c>
      <c r="E157" s="278">
        <v>20.666666666666664</v>
      </c>
      <c r="F157" s="278">
        <v>20.533333333333331</v>
      </c>
      <c r="G157" s="278">
        <v>20.366666666666664</v>
      </c>
      <c r="H157" s="278">
        <v>20.966666666666665</v>
      </c>
      <c r="I157" s="278">
        <v>21.133333333333329</v>
      </c>
      <c r="J157" s="278">
        <v>21.266666666666666</v>
      </c>
      <c r="K157" s="276">
        <v>21</v>
      </c>
      <c r="L157" s="276">
        <v>20.7</v>
      </c>
      <c r="M157" s="276">
        <v>61.485050000000001</v>
      </c>
    </row>
    <row r="158" spans="1:13">
      <c r="A158" s="300">
        <v>149</v>
      </c>
      <c r="B158" s="276" t="s">
        <v>155</v>
      </c>
      <c r="C158" s="276">
        <v>93.1</v>
      </c>
      <c r="D158" s="278">
        <v>93.75</v>
      </c>
      <c r="E158" s="278">
        <v>92.15</v>
      </c>
      <c r="F158" s="278">
        <v>91.2</v>
      </c>
      <c r="G158" s="278">
        <v>89.600000000000009</v>
      </c>
      <c r="H158" s="278">
        <v>94.7</v>
      </c>
      <c r="I158" s="278">
        <v>96.3</v>
      </c>
      <c r="J158" s="278">
        <v>97.25</v>
      </c>
      <c r="K158" s="276">
        <v>95.35</v>
      </c>
      <c r="L158" s="276">
        <v>92.8</v>
      </c>
      <c r="M158" s="276">
        <v>96.287120000000002</v>
      </c>
    </row>
    <row r="159" spans="1:13">
      <c r="A159" s="300">
        <v>150</v>
      </c>
      <c r="B159" s="276" t="s">
        <v>156</v>
      </c>
      <c r="C159" s="276">
        <v>93.95</v>
      </c>
      <c r="D159" s="278">
        <v>93.90000000000002</v>
      </c>
      <c r="E159" s="278">
        <v>92.900000000000034</v>
      </c>
      <c r="F159" s="278">
        <v>91.850000000000009</v>
      </c>
      <c r="G159" s="278">
        <v>90.850000000000023</v>
      </c>
      <c r="H159" s="278">
        <v>94.950000000000045</v>
      </c>
      <c r="I159" s="278">
        <v>95.950000000000017</v>
      </c>
      <c r="J159" s="278">
        <v>97.000000000000057</v>
      </c>
      <c r="K159" s="276">
        <v>94.9</v>
      </c>
      <c r="L159" s="276">
        <v>92.85</v>
      </c>
      <c r="M159" s="276">
        <v>324.64332000000002</v>
      </c>
    </row>
    <row r="160" spans="1:13">
      <c r="A160" s="300">
        <v>151</v>
      </c>
      <c r="B160" s="276" t="s">
        <v>271</v>
      </c>
      <c r="C160" s="276">
        <v>450.45</v>
      </c>
      <c r="D160" s="278">
        <v>453.65000000000003</v>
      </c>
      <c r="E160" s="278">
        <v>441.00000000000006</v>
      </c>
      <c r="F160" s="278">
        <v>431.55</v>
      </c>
      <c r="G160" s="278">
        <v>418.90000000000003</v>
      </c>
      <c r="H160" s="278">
        <v>463.10000000000008</v>
      </c>
      <c r="I160" s="278">
        <v>475.75000000000006</v>
      </c>
      <c r="J160" s="278">
        <v>485.2000000000001</v>
      </c>
      <c r="K160" s="276">
        <v>466.3</v>
      </c>
      <c r="L160" s="276">
        <v>444.2</v>
      </c>
      <c r="M160" s="276">
        <v>2.6598600000000001</v>
      </c>
    </row>
    <row r="161" spans="1:13">
      <c r="A161" s="300">
        <v>152</v>
      </c>
      <c r="B161" s="276" t="s">
        <v>272</v>
      </c>
      <c r="C161" s="276">
        <v>3018.5</v>
      </c>
      <c r="D161" s="278">
        <v>3030.6833333333329</v>
      </c>
      <c r="E161" s="278">
        <v>2997.8166666666657</v>
      </c>
      <c r="F161" s="278">
        <v>2977.1333333333328</v>
      </c>
      <c r="G161" s="278">
        <v>2944.2666666666655</v>
      </c>
      <c r="H161" s="278">
        <v>3051.3666666666659</v>
      </c>
      <c r="I161" s="278">
        <v>3084.2333333333336</v>
      </c>
      <c r="J161" s="278">
        <v>3104.9166666666661</v>
      </c>
      <c r="K161" s="276">
        <v>3063.55</v>
      </c>
      <c r="L161" s="276">
        <v>3010</v>
      </c>
      <c r="M161" s="276">
        <v>0.30260999999999999</v>
      </c>
    </row>
    <row r="162" spans="1:13">
      <c r="A162" s="300">
        <v>153</v>
      </c>
      <c r="B162" s="276" t="s">
        <v>157</v>
      </c>
      <c r="C162" s="276">
        <v>97.3</v>
      </c>
      <c r="D162" s="278">
        <v>97.116666666666674</v>
      </c>
      <c r="E162" s="278">
        <v>96.183333333333351</v>
      </c>
      <c r="F162" s="278">
        <v>95.066666666666677</v>
      </c>
      <c r="G162" s="278">
        <v>94.133333333333354</v>
      </c>
      <c r="H162" s="278">
        <v>98.233333333333348</v>
      </c>
      <c r="I162" s="278">
        <v>99.166666666666686</v>
      </c>
      <c r="J162" s="278">
        <v>100.28333333333335</v>
      </c>
      <c r="K162" s="276">
        <v>98.05</v>
      </c>
      <c r="L162" s="276">
        <v>96</v>
      </c>
      <c r="M162" s="276">
        <v>30.400649999999999</v>
      </c>
    </row>
    <row r="163" spans="1:13">
      <c r="A163" s="300">
        <v>154</v>
      </c>
      <c r="B163" s="276" t="s">
        <v>158</v>
      </c>
      <c r="C163" s="276">
        <v>80.8</v>
      </c>
      <c r="D163" s="278">
        <v>79.916666666666671</v>
      </c>
      <c r="E163" s="278">
        <v>78.033333333333346</v>
      </c>
      <c r="F163" s="278">
        <v>75.26666666666668</v>
      </c>
      <c r="G163" s="278">
        <v>73.383333333333354</v>
      </c>
      <c r="H163" s="278">
        <v>82.683333333333337</v>
      </c>
      <c r="I163" s="278">
        <v>84.566666666666663</v>
      </c>
      <c r="J163" s="278">
        <v>87.333333333333329</v>
      </c>
      <c r="K163" s="276">
        <v>81.8</v>
      </c>
      <c r="L163" s="276">
        <v>77.150000000000006</v>
      </c>
      <c r="M163" s="276">
        <v>870.40162999999995</v>
      </c>
    </row>
    <row r="164" spans="1:13">
      <c r="A164" s="300">
        <v>155</v>
      </c>
      <c r="B164" s="276" t="s">
        <v>159</v>
      </c>
      <c r="C164" s="276">
        <v>22309.55</v>
      </c>
      <c r="D164" s="278">
        <v>22403.183333333334</v>
      </c>
      <c r="E164" s="278">
        <v>22006.366666666669</v>
      </c>
      <c r="F164" s="278">
        <v>21703.183333333334</v>
      </c>
      <c r="G164" s="278">
        <v>21306.366666666669</v>
      </c>
      <c r="H164" s="278">
        <v>22706.366666666669</v>
      </c>
      <c r="I164" s="278">
        <v>23103.183333333334</v>
      </c>
      <c r="J164" s="278">
        <v>23406.366666666669</v>
      </c>
      <c r="K164" s="276">
        <v>22800</v>
      </c>
      <c r="L164" s="276">
        <v>22100</v>
      </c>
      <c r="M164" s="276">
        <v>0.43817</v>
      </c>
    </row>
    <row r="165" spans="1:13">
      <c r="A165" s="300">
        <v>156</v>
      </c>
      <c r="B165" s="276" t="s">
        <v>160</v>
      </c>
      <c r="C165" s="276">
        <v>1388.55</v>
      </c>
      <c r="D165" s="278">
        <v>1408.1000000000001</v>
      </c>
      <c r="E165" s="278">
        <v>1364.9500000000003</v>
      </c>
      <c r="F165" s="278">
        <v>1341.3500000000001</v>
      </c>
      <c r="G165" s="278">
        <v>1298.2000000000003</v>
      </c>
      <c r="H165" s="278">
        <v>1431.7000000000003</v>
      </c>
      <c r="I165" s="278">
        <v>1474.8500000000004</v>
      </c>
      <c r="J165" s="278">
        <v>1498.4500000000003</v>
      </c>
      <c r="K165" s="276">
        <v>1451.25</v>
      </c>
      <c r="L165" s="276">
        <v>1384.5</v>
      </c>
      <c r="M165" s="276">
        <v>13.380890000000001</v>
      </c>
    </row>
    <row r="166" spans="1:13">
      <c r="A166" s="300">
        <v>157</v>
      </c>
      <c r="B166" s="276" t="s">
        <v>161</v>
      </c>
      <c r="C166" s="276">
        <v>257</v>
      </c>
      <c r="D166" s="278">
        <v>257.31666666666666</v>
      </c>
      <c r="E166" s="278">
        <v>253.18333333333334</v>
      </c>
      <c r="F166" s="278">
        <v>249.36666666666667</v>
      </c>
      <c r="G166" s="278">
        <v>245.23333333333335</v>
      </c>
      <c r="H166" s="278">
        <v>261.13333333333333</v>
      </c>
      <c r="I166" s="278">
        <v>265.26666666666665</v>
      </c>
      <c r="J166" s="278">
        <v>269.08333333333331</v>
      </c>
      <c r="K166" s="276">
        <v>261.45</v>
      </c>
      <c r="L166" s="276">
        <v>253.5</v>
      </c>
      <c r="M166" s="276">
        <v>34.269419999999997</v>
      </c>
    </row>
    <row r="167" spans="1:13">
      <c r="A167" s="300">
        <v>158</v>
      </c>
      <c r="B167" s="276" t="s">
        <v>162</v>
      </c>
      <c r="C167" s="276">
        <v>105.45</v>
      </c>
      <c r="D167" s="278">
        <v>105.91666666666667</v>
      </c>
      <c r="E167" s="278">
        <v>104.23333333333335</v>
      </c>
      <c r="F167" s="278">
        <v>103.01666666666668</v>
      </c>
      <c r="G167" s="278">
        <v>101.33333333333336</v>
      </c>
      <c r="H167" s="278">
        <v>107.13333333333334</v>
      </c>
      <c r="I167" s="278">
        <v>108.81666666666665</v>
      </c>
      <c r="J167" s="278">
        <v>110.03333333333333</v>
      </c>
      <c r="K167" s="276">
        <v>107.6</v>
      </c>
      <c r="L167" s="276">
        <v>104.7</v>
      </c>
      <c r="M167" s="276">
        <v>85.996260000000007</v>
      </c>
    </row>
    <row r="168" spans="1:13">
      <c r="A168" s="300">
        <v>159</v>
      </c>
      <c r="B168" s="276" t="s">
        <v>275</v>
      </c>
      <c r="C168" s="276">
        <v>5100.8</v>
      </c>
      <c r="D168" s="278">
        <v>5105.5999999999995</v>
      </c>
      <c r="E168" s="278">
        <v>5066.1999999999989</v>
      </c>
      <c r="F168" s="278">
        <v>5031.5999999999995</v>
      </c>
      <c r="G168" s="278">
        <v>4992.1999999999989</v>
      </c>
      <c r="H168" s="278">
        <v>5140.1999999999989</v>
      </c>
      <c r="I168" s="278">
        <v>5179.5999999999985</v>
      </c>
      <c r="J168" s="278">
        <v>5214.1999999999989</v>
      </c>
      <c r="K168" s="276">
        <v>5145</v>
      </c>
      <c r="L168" s="276">
        <v>5071</v>
      </c>
      <c r="M168" s="276">
        <v>0.59918000000000005</v>
      </c>
    </row>
    <row r="169" spans="1:13">
      <c r="A169" s="300">
        <v>160</v>
      </c>
      <c r="B169" s="276" t="s">
        <v>277</v>
      </c>
      <c r="C169" s="276">
        <v>10663.75</v>
      </c>
      <c r="D169" s="278">
        <v>10685.816666666668</v>
      </c>
      <c r="E169" s="278">
        <v>10552.933333333334</v>
      </c>
      <c r="F169" s="278">
        <v>10442.116666666667</v>
      </c>
      <c r="G169" s="278">
        <v>10309.233333333334</v>
      </c>
      <c r="H169" s="278">
        <v>10796.633333333335</v>
      </c>
      <c r="I169" s="278">
        <v>10929.51666666667</v>
      </c>
      <c r="J169" s="278">
        <v>11040.333333333336</v>
      </c>
      <c r="K169" s="276">
        <v>10818.7</v>
      </c>
      <c r="L169" s="276">
        <v>10575</v>
      </c>
      <c r="M169" s="276">
        <v>0.12579000000000001</v>
      </c>
    </row>
    <row r="170" spans="1:13">
      <c r="A170" s="300">
        <v>161</v>
      </c>
      <c r="B170" s="276" t="s">
        <v>163</v>
      </c>
      <c r="C170" s="276">
        <v>1544.1</v>
      </c>
      <c r="D170" s="278">
        <v>1558.9666666666665</v>
      </c>
      <c r="E170" s="278">
        <v>1525.133333333333</v>
      </c>
      <c r="F170" s="278">
        <v>1506.1666666666665</v>
      </c>
      <c r="G170" s="278">
        <v>1472.333333333333</v>
      </c>
      <c r="H170" s="278">
        <v>1577.9333333333329</v>
      </c>
      <c r="I170" s="278">
        <v>1611.7666666666664</v>
      </c>
      <c r="J170" s="278">
        <v>1630.7333333333329</v>
      </c>
      <c r="K170" s="276">
        <v>1592.8</v>
      </c>
      <c r="L170" s="276">
        <v>1540</v>
      </c>
      <c r="M170" s="276">
        <v>6.2552199999999996</v>
      </c>
    </row>
    <row r="171" spans="1:13">
      <c r="A171" s="300">
        <v>162</v>
      </c>
      <c r="B171" s="276" t="s">
        <v>273</v>
      </c>
      <c r="C171" s="276">
        <v>2227.75</v>
      </c>
      <c r="D171" s="278">
        <v>2263.9333333333334</v>
      </c>
      <c r="E171" s="278">
        <v>2153.8666666666668</v>
      </c>
      <c r="F171" s="278">
        <v>2079.9833333333336</v>
      </c>
      <c r="G171" s="278">
        <v>1969.916666666667</v>
      </c>
      <c r="H171" s="278">
        <v>2337.8166666666666</v>
      </c>
      <c r="I171" s="278">
        <v>2447.8833333333332</v>
      </c>
      <c r="J171" s="278">
        <v>2521.7666666666664</v>
      </c>
      <c r="K171" s="276">
        <v>2374</v>
      </c>
      <c r="L171" s="276">
        <v>2190.0500000000002</v>
      </c>
      <c r="M171" s="276">
        <v>8.7148099999999999</v>
      </c>
    </row>
    <row r="172" spans="1:13">
      <c r="A172" s="300">
        <v>163</v>
      </c>
      <c r="B172" s="276" t="s">
        <v>164</v>
      </c>
      <c r="C172" s="276">
        <v>31.35</v>
      </c>
      <c r="D172" s="278">
        <v>31.5</v>
      </c>
      <c r="E172" s="278">
        <v>30.4</v>
      </c>
      <c r="F172" s="278">
        <v>29.45</v>
      </c>
      <c r="G172" s="278">
        <v>28.349999999999998</v>
      </c>
      <c r="H172" s="278">
        <v>32.450000000000003</v>
      </c>
      <c r="I172" s="278">
        <v>33.549999999999997</v>
      </c>
      <c r="J172" s="278">
        <v>34.5</v>
      </c>
      <c r="K172" s="276">
        <v>32.6</v>
      </c>
      <c r="L172" s="276">
        <v>30.55</v>
      </c>
      <c r="M172" s="276">
        <v>996.21015999999997</v>
      </c>
    </row>
    <row r="173" spans="1:13">
      <c r="A173" s="300">
        <v>164</v>
      </c>
      <c r="B173" s="276" t="s">
        <v>274</v>
      </c>
      <c r="C173" s="276">
        <v>371.4</v>
      </c>
      <c r="D173" s="278">
        <v>373.4666666666667</v>
      </c>
      <c r="E173" s="278">
        <v>364.88333333333338</v>
      </c>
      <c r="F173" s="278">
        <v>358.36666666666667</v>
      </c>
      <c r="G173" s="278">
        <v>349.78333333333336</v>
      </c>
      <c r="H173" s="278">
        <v>379.98333333333341</v>
      </c>
      <c r="I173" s="278">
        <v>388.56666666666666</v>
      </c>
      <c r="J173" s="278">
        <v>395.08333333333343</v>
      </c>
      <c r="K173" s="276">
        <v>382.05</v>
      </c>
      <c r="L173" s="276">
        <v>366.95</v>
      </c>
      <c r="M173" s="276">
        <v>1.7626999999999999</v>
      </c>
    </row>
    <row r="174" spans="1:13">
      <c r="A174" s="300">
        <v>165</v>
      </c>
      <c r="B174" s="276" t="s">
        <v>491</v>
      </c>
      <c r="C174" s="276">
        <v>927.4</v>
      </c>
      <c r="D174" s="278">
        <v>928.7833333333333</v>
      </c>
      <c r="E174" s="278">
        <v>913.61666666666656</v>
      </c>
      <c r="F174" s="278">
        <v>899.83333333333326</v>
      </c>
      <c r="G174" s="278">
        <v>884.66666666666652</v>
      </c>
      <c r="H174" s="278">
        <v>942.56666666666661</v>
      </c>
      <c r="I174" s="278">
        <v>957.73333333333335</v>
      </c>
      <c r="J174" s="278">
        <v>971.51666666666665</v>
      </c>
      <c r="K174" s="276">
        <v>943.95</v>
      </c>
      <c r="L174" s="276">
        <v>915</v>
      </c>
      <c r="M174" s="276">
        <v>7.5925900000000004</v>
      </c>
    </row>
    <row r="175" spans="1:13">
      <c r="A175" s="300">
        <v>166</v>
      </c>
      <c r="B175" s="276" t="s">
        <v>165</v>
      </c>
      <c r="C175" s="276">
        <v>195.3</v>
      </c>
      <c r="D175" s="278">
        <v>195.43333333333331</v>
      </c>
      <c r="E175" s="278">
        <v>193.41666666666663</v>
      </c>
      <c r="F175" s="278">
        <v>191.53333333333333</v>
      </c>
      <c r="G175" s="278">
        <v>189.51666666666665</v>
      </c>
      <c r="H175" s="278">
        <v>197.31666666666661</v>
      </c>
      <c r="I175" s="278">
        <v>199.33333333333331</v>
      </c>
      <c r="J175" s="278">
        <v>201.21666666666658</v>
      </c>
      <c r="K175" s="276">
        <v>197.45</v>
      </c>
      <c r="L175" s="276">
        <v>193.55</v>
      </c>
      <c r="M175" s="276">
        <v>111.68324</v>
      </c>
    </row>
    <row r="176" spans="1:13">
      <c r="A176" s="300">
        <v>167</v>
      </c>
      <c r="B176" s="276" t="s">
        <v>276</v>
      </c>
      <c r="C176" s="276">
        <v>275.45</v>
      </c>
      <c r="D176" s="278">
        <v>278.63333333333333</v>
      </c>
      <c r="E176" s="278">
        <v>271.81666666666666</v>
      </c>
      <c r="F176" s="278">
        <v>268.18333333333334</v>
      </c>
      <c r="G176" s="278">
        <v>261.36666666666667</v>
      </c>
      <c r="H176" s="278">
        <v>282.26666666666665</v>
      </c>
      <c r="I176" s="278">
        <v>289.08333333333326</v>
      </c>
      <c r="J176" s="278">
        <v>292.71666666666664</v>
      </c>
      <c r="K176" s="276">
        <v>285.45</v>
      </c>
      <c r="L176" s="276">
        <v>275</v>
      </c>
      <c r="M176" s="276">
        <v>6.3070199999999996</v>
      </c>
    </row>
    <row r="177" spans="1:13">
      <c r="A177" s="300">
        <v>168</v>
      </c>
      <c r="B177" s="276" t="s">
        <v>278</v>
      </c>
      <c r="C177" s="276">
        <v>470.8</v>
      </c>
      <c r="D177" s="278">
        <v>473.31666666666666</v>
      </c>
      <c r="E177" s="278">
        <v>459.5333333333333</v>
      </c>
      <c r="F177" s="278">
        <v>448.26666666666665</v>
      </c>
      <c r="G177" s="278">
        <v>434.48333333333329</v>
      </c>
      <c r="H177" s="278">
        <v>484.58333333333331</v>
      </c>
      <c r="I177" s="278">
        <v>498.36666666666673</v>
      </c>
      <c r="J177" s="278">
        <v>509.63333333333333</v>
      </c>
      <c r="K177" s="276">
        <v>487.1</v>
      </c>
      <c r="L177" s="276">
        <v>462.05</v>
      </c>
      <c r="M177" s="276">
        <v>5.0554399999999999</v>
      </c>
    </row>
    <row r="178" spans="1:13">
      <c r="A178" s="300">
        <v>169</v>
      </c>
      <c r="B178" s="276" t="s">
        <v>279</v>
      </c>
      <c r="C178" s="276">
        <v>448.35</v>
      </c>
      <c r="D178" s="278">
        <v>450.55</v>
      </c>
      <c r="E178" s="278">
        <v>445.3</v>
      </c>
      <c r="F178" s="278">
        <v>442.25</v>
      </c>
      <c r="G178" s="278">
        <v>437</v>
      </c>
      <c r="H178" s="278">
        <v>453.6</v>
      </c>
      <c r="I178" s="278">
        <v>458.85</v>
      </c>
      <c r="J178" s="278">
        <v>461.90000000000003</v>
      </c>
      <c r="K178" s="276">
        <v>455.8</v>
      </c>
      <c r="L178" s="276">
        <v>447.5</v>
      </c>
      <c r="M178" s="276">
        <v>0.91849000000000003</v>
      </c>
    </row>
    <row r="179" spans="1:13">
      <c r="A179" s="300">
        <v>170</v>
      </c>
      <c r="B179" s="276" t="s">
        <v>167</v>
      </c>
      <c r="C179" s="276">
        <v>854.15</v>
      </c>
      <c r="D179" s="278">
        <v>862.65</v>
      </c>
      <c r="E179" s="278">
        <v>842.3</v>
      </c>
      <c r="F179" s="278">
        <v>830.44999999999993</v>
      </c>
      <c r="G179" s="278">
        <v>810.09999999999991</v>
      </c>
      <c r="H179" s="278">
        <v>874.5</v>
      </c>
      <c r="I179" s="278">
        <v>894.85000000000014</v>
      </c>
      <c r="J179" s="278">
        <v>906.7</v>
      </c>
      <c r="K179" s="276">
        <v>883</v>
      </c>
      <c r="L179" s="276">
        <v>850.8</v>
      </c>
      <c r="M179" s="276">
        <v>4.8759399999999999</v>
      </c>
    </row>
    <row r="180" spans="1:13">
      <c r="A180" s="300">
        <v>171</v>
      </c>
      <c r="B180" s="276" t="s">
        <v>168</v>
      </c>
      <c r="C180" s="276">
        <v>226.6</v>
      </c>
      <c r="D180" s="278">
        <v>228.41666666666666</v>
      </c>
      <c r="E180" s="278">
        <v>220.83333333333331</v>
      </c>
      <c r="F180" s="278">
        <v>215.06666666666666</v>
      </c>
      <c r="G180" s="278">
        <v>207.48333333333332</v>
      </c>
      <c r="H180" s="278">
        <v>234.18333333333331</v>
      </c>
      <c r="I180" s="278">
        <v>241.76666666666662</v>
      </c>
      <c r="J180" s="278">
        <v>247.5333333333333</v>
      </c>
      <c r="K180" s="276">
        <v>236</v>
      </c>
      <c r="L180" s="276">
        <v>222.65</v>
      </c>
      <c r="M180" s="276">
        <v>391.23334999999997</v>
      </c>
    </row>
    <row r="181" spans="1:13">
      <c r="A181" s="300">
        <v>172</v>
      </c>
      <c r="B181" s="276" t="s">
        <v>169</v>
      </c>
      <c r="C181" s="276">
        <v>116.85</v>
      </c>
      <c r="D181" s="278">
        <v>117.33333333333333</v>
      </c>
      <c r="E181" s="278">
        <v>115.31666666666666</v>
      </c>
      <c r="F181" s="278">
        <v>113.78333333333333</v>
      </c>
      <c r="G181" s="278">
        <v>111.76666666666667</v>
      </c>
      <c r="H181" s="278">
        <v>118.86666666666666</v>
      </c>
      <c r="I181" s="278">
        <v>120.88333333333334</v>
      </c>
      <c r="J181" s="278">
        <v>122.41666666666666</v>
      </c>
      <c r="K181" s="276">
        <v>119.35</v>
      </c>
      <c r="L181" s="276">
        <v>115.8</v>
      </c>
      <c r="M181" s="276">
        <v>82.864099999999993</v>
      </c>
    </row>
    <row r="182" spans="1:13">
      <c r="A182" s="300">
        <v>173</v>
      </c>
      <c r="B182" s="276" t="s">
        <v>170</v>
      </c>
      <c r="C182" s="276">
        <v>1947.8</v>
      </c>
      <c r="D182" s="278">
        <v>1960.9833333333333</v>
      </c>
      <c r="E182" s="278">
        <v>1929.0166666666667</v>
      </c>
      <c r="F182" s="278">
        <v>1910.2333333333333</v>
      </c>
      <c r="G182" s="278">
        <v>1878.2666666666667</v>
      </c>
      <c r="H182" s="278">
        <v>1979.7666666666667</v>
      </c>
      <c r="I182" s="278">
        <v>2011.7333333333333</v>
      </c>
      <c r="J182" s="278">
        <v>2030.5166666666667</v>
      </c>
      <c r="K182" s="276">
        <v>1992.95</v>
      </c>
      <c r="L182" s="276">
        <v>1942.2</v>
      </c>
      <c r="M182" s="276">
        <v>150.62376</v>
      </c>
    </row>
    <row r="183" spans="1:13">
      <c r="A183" s="300">
        <v>174</v>
      </c>
      <c r="B183" s="276" t="s">
        <v>171</v>
      </c>
      <c r="C183" s="276">
        <v>43.05</v>
      </c>
      <c r="D183" s="278">
        <v>43.483333333333327</v>
      </c>
      <c r="E183" s="278">
        <v>42.116666666666653</v>
      </c>
      <c r="F183" s="278">
        <v>41.183333333333323</v>
      </c>
      <c r="G183" s="278">
        <v>39.816666666666649</v>
      </c>
      <c r="H183" s="278">
        <v>44.416666666666657</v>
      </c>
      <c r="I183" s="278">
        <v>45.783333333333331</v>
      </c>
      <c r="J183" s="278">
        <v>46.716666666666661</v>
      </c>
      <c r="K183" s="276">
        <v>44.85</v>
      </c>
      <c r="L183" s="276">
        <v>42.55</v>
      </c>
      <c r="M183" s="276">
        <v>286.8245</v>
      </c>
    </row>
    <row r="184" spans="1:13">
      <c r="A184" s="300">
        <v>175</v>
      </c>
      <c r="B184" s="276" t="s">
        <v>3523</v>
      </c>
      <c r="C184" s="276">
        <v>806.1</v>
      </c>
      <c r="D184" s="278">
        <v>809.38333333333321</v>
      </c>
      <c r="E184" s="278">
        <v>800.76666666666642</v>
      </c>
      <c r="F184" s="278">
        <v>795.43333333333317</v>
      </c>
      <c r="G184" s="278">
        <v>786.81666666666638</v>
      </c>
      <c r="H184" s="278">
        <v>814.71666666666647</v>
      </c>
      <c r="I184" s="278">
        <v>823.33333333333326</v>
      </c>
      <c r="J184" s="278">
        <v>828.66666666666652</v>
      </c>
      <c r="K184" s="276">
        <v>818</v>
      </c>
      <c r="L184" s="276">
        <v>804.05</v>
      </c>
      <c r="M184" s="276">
        <v>9.6094600000000003</v>
      </c>
    </row>
    <row r="185" spans="1:13">
      <c r="A185" s="300">
        <v>176</v>
      </c>
      <c r="B185" s="276" t="s">
        <v>280</v>
      </c>
      <c r="C185" s="276">
        <v>849.05</v>
      </c>
      <c r="D185" s="278">
        <v>852.56666666666661</v>
      </c>
      <c r="E185" s="278">
        <v>840.48333333333323</v>
      </c>
      <c r="F185" s="278">
        <v>831.91666666666663</v>
      </c>
      <c r="G185" s="278">
        <v>819.83333333333326</v>
      </c>
      <c r="H185" s="278">
        <v>861.13333333333321</v>
      </c>
      <c r="I185" s="278">
        <v>873.2166666666667</v>
      </c>
      <c r="J185" s="278">
        <v>881.78333333333319</v>
      </c>
      <c r="K185" s="276">
        <v>864.65</v>
      </c>
      <c r="L185" s="276">
        <v>844</v>
      </c>
      <c r="M185" s="276">
        <v>24.071449999999999</v>
      </c>
    </row>
    <row r="186" spans="1:13">
      <c r="A186" s="300">
        <v>177</v>
      </c>
      <c r="B186" s="276" t="s">
        <v>172</v>
      </c>
      <c r="C186" s="276">
        <v>243</v>
      </c>
      <c r="D186" s="278">
        <v>244.83333333333334</v>
      </c>
      <c r="E186" s="278">
        <v>239.76666666666668</v>
      </c>
      <c r="F186" s="278">
        <v>236.53333333333333</v>
      </c>
      <c r="G186" s="278">
        <v>231.46666666666667</v>
      </c>
      <c r="H186" s="278">
        <v>248.06666666666669</v>
      </c>
      <c r="I186" s="278">
        <v>253.13333333333335</v>
      </c>
      <c r="J186" s="278">
        <v>256.36666666666667</v>
      </c>
      <c r="K186" s="276">
        <v>249.9</v>
      </c>
      <c r="L186" s="276">
        <v>241.6</v>
      </c>
      <c r="M186" s="276">
        <v>747.67232000000001</v>
      </c>
    </row>
    <row r="187" spans="1:13">
      <c r="A187" s="300">
        <v>178</v>
      </c>
      <c r="B187" s="276" t="s">
        <v>173</v>
      </c>
      <c r="C187" s="276">
        <v>23698.799999999999</v>
      </c>
      <c r="D187" s="278">
        <v>23980.600000000002</v>
      </c>
      <c r="E187" s="278">
        <v>23265.250000000004</v>
      </c>
      <c r="F187" s="278">
        <v>22831.7</v>
      </c>
      <c r="G187" s="278">
        <v>22116.350000000002</v>
      </c>
      <c r="H187" s="278">
        <v>24414.150000000005</v>
      </c>
      <c r="I187" s="278">
        <v>25129.500000000004</v>
      </c>
      <c r="J187" s="278">
        <v>25563.050000000007</v>
      </c>
      <c r="K187" s="276">
        <v>24695.95</v>
      </c>
      <c r="L187" s="276">
        <v>23547.05</v>
      </c>
      <c r="M187" s="276">
        <v>0.83059000000000005</v>
      </c>
    </row>
    <row r="188" spans="1:13">
      <c r="A188" s="300">
        <v>179</v>
      </c>
      <c r="B188" s="276" t="s">
        <v>174</v>
      </c>
      <c r="C188" s="276">
        <v>1364.25</v>
      </c>
      <c r="D188" s="278">
        <v>1378.7166666666665</v>
      </c>
      <c r="E188" s="278">
        <v>1343.5333333333328</v>
      </c>
      <c r="F188" s="278">
        <v>1322.8166666666664</v>
      </c>
      <c r="G188" s="278">
        <v>1287.6333333333328</v>
      </c>
      <c r="H188" s="278">
        <v>1399.4333333333329</v>
      </c>
      <c r="I188" s="278">
        <v>1434.6166666666668</v>
      </c>
      <c r="J188" s="278">
        <v>1455.333333333333</v>
      </c>
      <c r="K188" s="276">
        <v>1413.9</v>
      </c>
      <c r="L188" s="276">
        <v>1358</v>
      </c>
      <c r="M188" s="276">
        <v>5.6866300000000001</v>
      </c>
    </row>
    <row r="189" spans="1:13">
      <c r="A189" s="300">
        <v>180</v>
      </c>
      <c r="B189" s="276" t="s">
        <v>175</v>
      </c>
      <c r="C189" s="276">
        <v>5105.75</v>
      </c>
      <c r="D189" s="278">
        <v>5180.3833333333332</v>
      </c>
      <c r="E189" s="278">
        <v>5007.7666666666664</v>
      </c>
      <c r="F189" s="278">
        <v>4909.7833333333328</v>
      </c>
      <c r="G189" s="278">
        <v>4737.1666666666661</v>
      </c>
      <c r="H189" s="278">
        <v>5278.3666666666668</v>
      </c>
      <c r="I189" s="278">
        <v>5450.9833333333336</v>
      </c>
      <c r="J189" s="278">
        <v>5548.9666666666672</v>
      </c>
      <c r="K189" s="276">
        <v>5353</v>
      </c>
      <c r="L189" s="276">
        <v>5082.3999999999996</v>
      </c>
      <c r="M189" s="276">
        <v>2.7606099999999998</v>
      </c>
    </row>
    <row r="190" spans="1:13">
      <c r="A190" s="300">
        <v>181</v>
      </c>
      <c r="B190" s="276" t="s">
        <v>176</v>
      </c>
      <c r="C190" s="276">
        <v>1065</v>
      </c>
      <c r="D190" s="278">
        <v>1061.8666666666666</v>
      </c>
      <c r="E190" s="278">
        <v>1036.1333333333332</v>
      </c>
      <c r="F190" s="278">
        <v>1007.2666666666667</v>
      </c>
      <c r="G190" s="278">
        <v>981.5333333333333</v>
      </c>
      <c r="H190" s="278">
        <v>1090.7333333333331</v>
      </c>
      <c r="I190" s="278">
        <v>1116.4666666666662</v>
      </c>
      <c r="J190" s="278">
        <v>1145.333333333333</v>
      </c>
      <c r="K190" s="276">
        <v>1087.5999999999999</v>
      </c>
      <c r="L190" s="276">
        <v>1033</v>
      </c>
      <c r="M190" s="276">
        <v>87.384379999999993</v>
      </c>
    </row>
    <row r="191" spans="1:13">
      <c r="A191" s="300">
        <v>182</v>
      </c>
      <c r="B191" s="276" t="s">
        <v>178</v>
      </c>
      <c r="C191" s="276">
        <v>506.2</v>
      </c>
      <c r="D191" s="278">
        <v>512.11666666666667</v>
      </c>
      <c r="E191" s="278">
        <v>498.23333333333335</v>
      </c>
      <c r="F191" s="278">
        <v>490.26666666666665</v>
      </c>
      <c r="G191" s="278">
        <v>476.38333333333333</v>
      </c>
      <c r="H191" s="278">
        <v>520.08333333333337</v>
      </c>
      <c r="I191" s="278">
        <v>533.96666666666681</v>
      </c>
      <c r="J191" s="278">
        <v>541.93333333333339</v>
      </c>
      <c r="K191" s="276">
        <v>526</v>
      </c>
      <c r="L191" s="276">
        <v>504.15</v>
      </c>
      <c r="M191" s="276">
        <v>106.73809</v>
      </c>
    </row>
    <row r="192" spans="1:13">
      <c r="A192" s="300">
        <v>183</v>
      </c>
      <c r="B192" s="276" t="s">
        <v>179</v>
      </c>
      <c r="C192" s="276">
        <v>416.1</v>
      </c>
      <c r="D192" s="278">
        <v>420.59999999999997</v>
      </c>
      <c r="E192" s="278">
        <v>410.04999999999995</v>
      </c>
      <c r="F192" s="278">
        <v>404</v>
      </c>
      <c r="G192" s="278">
        <v>393.45</v>
      </c>
      <c r="H192" s="278">
        <v>426.64999999999992</v>
      </c>
      <c r="I192" s="278">
        <v>437.2</v>
      </c>
      <c r="J192" s="278">
        <v>443.24999999999989</v>
      </c>
      <c r="K192" s="276">
        <v>431.15</v>
      </c>
      <c r="L192" s="276">
        <v>414.55</v>
      </c>
      <c r="M192" s="276">
        <v>17.03464</v>
      </c>
    </row>
    <row r="193" spans="1:13">
      <c r="A193" s="300">
        <v>184</v>
      </c>
      <c r="B193" s="276" t="s">
        <v>282</v>
      </c>
      <c r="C193" s="276">
        <v>563.35</v>
      </c>
      <c r="D193" s="278">
        <v>567.0333333333333</v>
      </c>
      <c r="E193" s="278">
        <v>556.21666666666658</v>
      </c>
      <c r="F193" s="278">
        <v>549.08333333333326</v>
      </c>
      <c r="G193" s="278">
        <v>538.26666666666654</v>
      </c>
      <c r="H193" s="278">
        <v>574.16666666666663</v>
      </c>
      <c r="I193" s="278">
        <v>584.98333333333323</v>
      </c>
      <c r="J193" s="278">
        <v>592.11666666666667</v>
      </c>
      <c r="K193" s="276">
        <v>577.85</v>
      </c>
      <c r="L193" s="276">
        <v>559.9</v>
      </c>
      <c r="M193" s="276">
        <v>3.6087799999999999</v>
      </c>
    </row>
    <row r="194" spans="1:13">
      <c r="A194" s="300">
        <v>185</v>
      </c>
      <c r="B194" s="276" t="s">
        <v>3464</v>
      </c>
      <c r="C194" s="276">
        <v>514.79999999999995</v>
      </c>
      <c r="D194" s="278">
        <v>517.5333333333333</v>
      </c>
      <c r="E194" s="278">
        <v>505.66666666666663</v>
      </c>
      <c r="F194" s="278">
        <v>496.5333333333333</v>
      </c>
      <c r="G194" s="278">
        <v>484.66666666666663</v>
      </c>
      <c r="H194" s="278">
        <v>526.66666666666663</v>
      </c>
      <c r="I194" s="278">
        <v>538.53333333333342</v>
      </c>
      <c r="J194" s="278">
        <v>547.66666666666663</v>
      </c>
      <c r="K194" s="276">
        <v>529.4</v>
      </c>
      <c r="L194" s="276">
        <v>508.4</v>
      </c>
      <c r="M194" s="276">
        <v>29.41845</v>
      </c>
    </row>
    <row r="195" spans="1:13">
      <c r="A195" s="300">
        <v>186</v>
      </c>
      <c r="B195" s="276" t="s">
        <v>183</v>
      </c>
      <c r="C195" s="276">
        <v>171.45</v>
      </c>
      <c r="D195" s="278">
        <v>172.5</v>
      </c>
      <c r="E195" s="278">
        <v>168.2</v>
      </c>
      <c r="F195" s="278">
        <v>164.95</v>
      </c>
      <c r="G195" s="278">
        <v>160.64999999999998</v>
      </c>
      <c r="H195" s="278">
        <v>175.75</v>
      </c>
      <c r="I195" s="278">
        <v>180.05</v>
      </c>
      <c r="J195" s="278">
        <v>183.3</v>
      </c>
      <c r="K195" s="276">
        <v>176.8</v>
      </c>
      <c r="L195" s="276">
        <v>169.25</v>
      </c>
      <c r="M195" s="276">
        <v>543.66607999999997</v>
      </c>
    </row>
    <row r="196" spans="1:13">
      <c r="A196" s="300">
        <v>187</v>
      </c>
      <c r="B196" s="276" t="s">
        <v>185</v>
      </c>
      <c r="C196" s="276">
        <v>61.5</v>
      </c>
      <c r="D196" s="278">
        <v>61.866666666666674</v>
      </c>
      <c r="E196" s="278">
        <v>59.83333333333335</v>
      </c>
      <c r="F196" s="278">
        <v>58.166666666666679</v>
      </c>
      <c r="G196" s="278">
        <v>56.133333333333354</v>
      </c>
      <c r="H196" s="278">
        <v>63.533333333333346</v>
      </c>
      <c r="I196" s="278">
        <v>65.566666666666677</v>
      </c>
      <c r="J196" s="278">
        <v>67.233333333333348</v>
      </c>
      <c r="K196" s="276">
        <v>63.9</v>
      </c>
      <c r="L196" s="276">
        <v>60.2</v>
      </c>
      <c r="M196" s="276">
        <v>759.49154999999996</v>
      </c>
    </row>
    <row r="197" spans="1:13">
      <c r="A197" s="300">
        <v>188</v>
      </c>
      <c r="B197" s="267" t="s">
        <v>186</v>
      </c>
      <c r="C197" s="267">
        <v>541.25</v>
      </c>
      <c r="D197" s="307">
        <v>546.4666666666667</v>
      </c>
      <c r="E197" s="307">
        <v>534.28333333333342</v>
      </c>
      <c r="F197" s="307">
        <v>527.31666666666672</v>
      </c>
      <c r="G197" s="307">
        <v>515.13333333333344</v>
      </c>
      <c r="H197" s="307">
        <v>553.43333333333339</v>
      </c>
      <c r="I197" s="307">
        <v>565.61666666666679</v>
      </c>
      <c r="J197" s="307">
        <v>572.58333333333337</v>
      </c>
      <c r="K197" s="267">
        <v>558.65</v>
      </c>
      <c r="L197" s="267">
        <v>539.5</v>
      </c>
      <c r="M197" s="267">
        <v>176.80989</v>
      </c>
    </row>
    <row r="198" spans="1:13">
      <c r="A198" s="300">
        <v>189</v>
      </c>
      <c r="B198" s="267" t="s">
        <v>187</v>
      </c>
      <c r="C198" s="267">
        <v>2701.3</v>
      </c>
      <c r="D198" s="307">
        <v>2707.4833333333331</v>
      </c>
      <c r="E198" s="307">
        <v>2682.0166666666664</v>
      </c>
      <c r="F198" s="307">
        <v>2662.7333333333331</v>
      </c>
      <c r="G198" s="307">
        <v>2637.2666666666664</v>
      </c>
      <c r="H198" s="307">
        <v>2726.7666666666664</v>
      </c>
      <c r="I198" s="307">
        <v>2752.2333333333327</v>
      </c>
      <c r="J198" s="307">
        <v>2771.5166666666664</v>
      </c>
      <c r="K198" s="267">
        <v>2732.95</v>
      </c>
      <c r="L198" s="267">
        <v>2688.2</v>
      </c>
      <c r="M198" s="267">
        <v>33.022489999999998</v>
      </c>
    </row>
    <row r="199" spans="1:13">
      <c r="A199" s="300">
        <v>190</v>
      </c>
      <c r="B199" s="267" t="s">
        <v>188</v>
      </c>
      <c r="C199" s="267">
        <v>862.25</v>
      </c>
      <c r="D199" s="307">
        <v>865.83333333333337</v>
      </c>
      <c r="E199" s="307">
        <v>851.66666666666674</v>
      </c>
      <c r="F199" s="307">
        <v>841.08333333333337</v>
      </c>
      <c r="G199" s="307">
        <v>826.91666666666674</v>
      </c>
      <c r="H199" s="307">
        <v>876.41666666666674</v>
      </c>
      <c r="I199" s="307">
        <v>890.58333333333348</v>
      </c>
      <c r="J199" s="307">
        <v>901.16666666666674</v>
      </c>
      <c r="K199" s="267">
        <v>880</v>
      </c>
      <c r="L199" s="267">
        <v>855.25</v>
      </c>
      <c r="M199" s="267">
        <v>44.45185</v>
      </c>
    </row>
    <row r="200" spans="1:13">
      <c r="A200" s="300">
        <v>191</v>
      </c>
      <c r="B200" s="267" t="s">
        <v>189</v>
      </c>
      <c r="C200" s="267">
        <v>1306.95</v>
      </c>
      <c r="D200" s="307">
        <v>1317.4333333333332</v>
      </c>
      <c r="E200" s="307">
        <v>1289.8666666666663</v>
      </c>
      <c r="F200" s="307">
        <v>1272.7833333333331</v>
      </c>
      <c r="G200" s="307">
        <v>1245.2166666666662</v>
      </c>
      <c r="H200" s="307">
        <v>1334.5166666666664</v>
      </c>
      <c r="I200" s="307">
        <v>1362.0833333333335</v>
      </c>
      <c r="J200" s="307">
        <v>1379.1666666666665</v>
      </c>
      <c r="K200" s="267">
        <v>1345</v>
      </c>
      <c r="L200" s="267">
        <v>1300.3499999999999</v>
      </c>
      <c r="M200" s="267">
        <v>34.178179999999998</v>
      </c>
    </row>
    <row r="201" spans="1:13">
      <c r="A201" s="300">
        <v>192</v>
      </c>
      <c r="B201" s="267" t="s">
        <v>190</v>
      </c>
      <c r="C201" s="267">
        <v>2584.8000000000002</v>
      </c>
      <c r="D201" s="307">
        <v>2599.6833333333334</v>
      </c>
      <c r="E201" s="307">
        <v>2560.3166666666666</v>
      </c>
      <c r="F201" s="307">
        <v>2535.833333333333</v>
      </c>
      <c r="G201" s="307">
        <v>2496.4666666666662</v>
      </c>
      <c r="H201" s="307">
        <v>2624.166666666667</v>
      </c>
      <c r="I201" s="307">
        <v>2663.5333333333338</v>
      </c>
      <c r="J201" s="307">
        <v>2688.0166666666673</v>
      </c>
      <c r="K201" s="267">
        <v>2639.05</v>
      </c>
      <c r="L201" s="267">
        <v>2575.1999999999998</v>
      </c>
      <c r="M201" s="267">
        <v>3.22296</v>
      </c>
    </row>
    <row r="202" spans="1:13">
      <c r="A202" s="300">
        <v>193</v>
      </c>
      <c r="B202" s="267" t="s">
        <v>191</v>
      </c>
      <c r="C202" s="267">
        <v>308.60000000000002</v>
      </c>
      <c r="D202" s="307">
        <v>310.26666666666665</v>
      </c>
      <c r="E202" s="307">
        <v>305.08333333333331</v>
      </c>
      <c r="F202" s="307">
        <v>301.56666666666666</v>
      </c>
      <c r="G202" s="307">
        <v>296.38333333333333</v>
      </c>
      <c r="H202" s="307">
        <v>313.7833333333333</v>
      </c>
      <c r="I202" s="307">
        <v>318.9666666666667</v>
      </c>
      <c r="J202" s="307">
        <v>322.48333333333329</v>
      </c>
      <c r="K202" s="267">
        <v>315.45</v>
      </c>
      <c r="L202" s="267">
        <v>306.75</v>
      </c>
      <c r="M202" s="267">
        <v>10.859870000000001</v>
      </c>
    </row>
    <row r="203" spans="1:13">
      <c r="A203" s="300">
        <v>194</v>
      </c>
      <c r="B203" s="267" t="s">
        <v>550</v>
      </c>
      <c r="C203" s="267">
        <v>731.35</v>
      </c>
      <c r="D203" s="307">
        <v>745.36666666666667</v>
      </c>
      <c r="E203" s="307">
        <v>710.98333333333335</v>
      </c>
      <c r="F203" s="307">
        <v>690.61666666666667</v>
      </c>
      <c r="G203" s="307">
        <v>656.23333333333335</v>
      </c>
      <c r="H203" s="307">
        <v>765.73333333333335</v>
      </c>
      <c r="I203" s="307">
        <v>800.11666666666679</v>
      </c>
      <c r="J203" s="307">
        <v>820.48333333333335</v>
      </c>
      <c r="K203" s="267">
        <v>779.75</v>
      </c>
      <c r="L203" s="267">
        <v>725</v>
      </c>
      <c r="M203" s="267">
        <v>8.5411300000000008</v>
      </c>
    </row>
    <row r="204" spans="1:13">
      <c r="A204" s="300">
        <v>195</v>
      </c>
      <c r="B204" s="267" t="s">
        <v>192</v>
      </c>
      <c r="C204" s="267">
        <v>475.15</v>
      </c>
      <c r="D204" s="307">
        <v>474.25</v>
      </c>
      <c r="E204" s="307">
        <v>469.5</v>
      </c>
      <c r="F204" s="307">
        <v>463.85</v>
      </c>
      <c r="G204" s="307">
        <v>459.1</v>
      </c>
      <c r="H204" s="307">
        <v>479.9</v>
      </c>
      <c r="I204" s="307">
        <v>484.65</v>
      </c>
      <c r="J204" s="307">
        <v>490.29999999999995</v>
      </c>
      <c r="K204" s="267">
        <v>479</v>
      </c>
      <c r="L204" s="267">
        <v>468.6</v>
      </c>
      <c r="M204" s="267">
        <v>27.343789999999998</v>
      </c>
    </row>
    <row r="205" spans="1:13">
      <c r="A205" s="300">
        <v>196</v>
      </c>
      <c r="B205" s="267" t="s">
        <v>193</v>
      </c>
      <c r="C205" s="267">
        <v>1046.1500000000001</v>
      </c>
      <c r="D205" s="307">
        <v>1058.7833333333335</v>
      </c>
      <c r="E205" s="307">
        <v>1030.366666666667</v>
      </c>
      <c r="F205" s="307">
        <v>1014.5833333333335</v>
      </c>
      <c r="G205" s="307">
        <v>986.16666666666697</v>
      </c>
      <c r="H205" s="307">
        <v>1074.5666666666671</v>
      </c>
      <c r="I205" s="307">
        <v>1102.9833333333336</v>
      </c>
      <c r="J205" s="307">
        <v>1118.7666666666671</v>
      </c>
      <c r="K205" s="267">
        <v>1087.2</v>
      </c>
      <c r="L205" s="267">
        <v>1043</v>
      </c>
      <c r="M205" s="267">
        <v>5.3622199999999998</v>
      </c>
    </row>
    <row r="206" spans="1:13">
      <c r="A206" s="300">
        <v>197</v>
      </c>
      <c r="B206" s="267" t="s">
        <v>195</v>
      </c>
      <c r="C206" s="267">
        <v>4819.8500000000004</v>
      </c>
      <c r="D206" s="307">
        <v>4849.9666666666672</v>
      </c>
      <c r="E206" s="307">
        <v>4770.9333333333343</v>
      </c>
      <c r="F206" s="307">
        <v>4722.0166666666673</v>
      </c>
      <c r="G206" s="307">
        <v>4642.9833333333345</v>
      </c>
      <c r="H206" s="307">
        <v>4898.8833333333341</v>
      </c>
      <c r="I206" s="307">
        <v>4977.916666666667</v>
      </c>
      <c r="J206" s="307">
        <v>5026.8333333333339</v>
      </c>
      <c r="K206" s="267">
        <v>4929</v>
      </c>
      <c r="L206" s="267">
        <v>4801.05</v>
      </c>
      <c r="M206" s="267">
        <v>4.8174400000000004</v>
      </c>
    </row>
    <row r="207" spans="1:13">
      <c r="A207" s="300">
        <v>198</v>
      </c>
      <c r="B207" s="267" t="s">
        <v>196</v>
      </c>
      <c r="C207" s="267">
        <v>26.7</v>
      </c>
      <c r="D207" s="307">
        <v>26.616666666666664</v>
      </c>
      <c r="E207" s="307">
        <v>26.083333333333329</v>
      </c>
      <c r="F207" s="307">
        <v>25.466666666666665</v>
      </c>
      <c r="G207" s="307">
        <v>24.93333333333333</v>
      </c>
      <c r="H207" s="307">
        <v>27.233333333333327</v>
      </c>
      <c r="I207" s="307">
        <v>27.766666666666666</v>
      </c>
      <c r="J207" s="307">
        <v>28.383333333333326</v>
      </c>
      <c r="K207" s="267">
        <v>27.15</v>
      </c>
      <c r="L207" s="267">
        <v>26</v>
      </c>
      <c r="M207" s="267">
        <v>127.86008</v>
      </c>
    </row>
    <row r="208" spans="1:13">
      <c r="A208" s="300">
        <v>199</v>
      </c>
      <c r="B208" s="267" t="s">
        <v>197</v>
      </c>
      <c r="C208" s="267">
        <v>418.6</v>
      </c>
      <c r="D208" s="307">
        <v>422.11666666666662</v>
      </c>
      <c r="E208" s="307">
        <v>414.08333333333326</v>
      </c>
      <c r="F208" s="307">
        <v>409.56666666666666</v>
      </c>
      <c r="G208" s="307">
        <v>401.5333333333333</v>
      </c>
      <c r="H208" s="307">
        <v>426.63333333333321</v>
      </c>
      <c r="I208" s="307">
        <v>434.66666666666663</v>
      </c>
      <c r="J208" s="307">
        <v>439.18333333333317</v>
      </c>
      <c r="K208" s="267">
        <v>430.15</v>
      </c>
      <c r="L208" s="267">
        <v>417.6</v>
      </c>
      <c r="M208" s="267">
        <v>47.535919999999997</v>
      </c>
    </row>
    <row r="209" spans="1:13">
      <c r="A209" s="300">
        <v>200</v>
      </c>
      <c r="B209" s="267" t="s">
        <v>563</v>
      </c>
      <c r="C209" s="267">
        <v>754.4</v>
      </c>
      <c r="D209" s="307">
        <v>758.4666666666667</v>
      </c>
      <c r="E209" s="307">
        <v>746.93333333333339</v>
      </c>
      <c r="F209" s="307">
        <v>739.4666666666667</v>
      </c>
      <c r="G209" s="307">
        <v>727.93333333333339</v>
      </c>
      <c r="H209" s="307">
        <v>765.93333333333339</v>
      </c>
      <c r="I209" s="307">
        <v>777.4666666666667</v>
      </c>
      <c r="J209" s="307">
        <v>784.93333333333339</v>
      </c>
      <c r="K209" s="267">
        <v>770</v>
      </c>
      <c r="L209" s="267">
        <v>751</v>
      </c>
      <c r="M209" s="267">
        <v>1.3043199999999999</v>
      </c>
    </row>
    <row r="210" spans="1:13">
      <c r="A210" s="300">
        <v>201</v>
      </c>
      <c r="B210" s="267" t="s">
        <v>284</v>
      </c>
      <c r="C210" s="267">
        <v>178.9</v>
      </c>
      <c r="D210" s="307">
        <v>178.98333333333335</v>
      </c>
      <c r="E210" s="307">
        <v>176.6166666666667</v>
      </c>
      <c r="F210" s="307">
        <v>174.33333333333334</v>
      </c>
      <c r="G210" s="307">
        <v>171.9666666666667</v>
      </c>
      <c r="H210" s="307">
        <v>181.26666666666671</v>
      </c>
      <c r="I210" s="307">
        <v>183.63333333333338</v>
      </c>
      <c r="J210" s="307">
        <v>185.91666666666671</v>
      </c>
      <c r="K210" s="267">
        <v>181.35</v>
      </c>
      <c r="L210" s="267">
        <v>176.7</v>
      </c>
      <c r="M210" s="267">
        <v>6.7921699999999996</v>
      </c>
    </row>
    <row r="211" spans="1:13">
      <c r="A211" s="300">
        <v>202</v>
      </c>
      <c r="B211" s="267" t="s">
        <v>199</v>
      </c>
      <c r="C211" s="267">
        <v>753.35</v>
      </c>
      <c r="D211" s="307">
        <v>762.65</v>
      </c>
      <c r="E211" s="307">
        <v>739.05</v>
      </c>
      <c r="F211" s="307">
        <v>724.75</v>
      </c>
      <c r="G211" s="307">
        <v>701.15</v>
      </c>
      <c r="H211" s="307">
        <v>776.94999999999993</v>
      </c>
      <c r="I211" s="307">
        <v>800.55000000000007</v>
      </c>
      <c r="J211" s="307">
        <v>814.84999999999991</v>
      </c>
      <c r="K211" s="267">
        <v>786.25</v>
      </c>
      <c r="L211" s="267">
        <v>748.35</v>
      </c>
      <c r="M211" s="267">
        <v>17.213080000000001</v>
      </c>
    </row>
    <row r="212" spans="1:13">
      <c r="A212" s="300">
        <v>203</v>
      </c>
      <c r="B212" s="267" t="s">
        <v>569</v>
      </c>
      <c r="C212" s="267">
        <v>2169.3000000000002</v>
      </c>
      <c r="D212" s="307">
        <v>2197.1333333333332</v>
      </c>
      <c r="E212" s="307">
        <v>2132.2666666666664</v>
      </c>
      <c r="F212" s="307">
        <v>2095.2333333333331</v>
      </c>
      <c r="G212" s="307">
        <v>2030.3666666666663</v>
      </c>
      <c r="H212" s="307">
        <v>2234.1666666666665</v>
      </c>
      <c r="I212" s="307">
        <v>2299.0333333333333</v>
      </c>
      <c r="J212" s="307">
        <v>2336.0666666666666</v>
      </c>
      <c r="K212" s="267">
        <v>2262</v>
      </c>
      <c r="L212" s="267">
        <v>2160.1</v>
      </c>
      <c r="M212" s="267">
        <v>0.86619999999999997</v>
      </c>
    </row>
    <row r="213" spans="1:13">
      <c r="A213" s="300">
        <v>204</v>
      </c>
      <c r="B213" s="267" t="s">
        <v>200</v>
      </c>
      <c r="C213" s="267">
        <v>350</v>
      </c>
      <c r="D213" s="307">
        <v>352.7833333333333</v>
      </c>
      <c r="E213" s="307">
        <v>346.76666666666659</v>
      </c>
      <c r="F213" s="307">
        <v>343.5333333333333</v>
      </c>
      <c r="G213" s="307">
        <v>337.51666666666659</v>
      </c>
      <c r="H213" s="307">
        <v>356.01666666666659</v>
      </c>
      <c r="I213" s="307">
        <v>362.03333333333325</v>
      </c>
      <c r="J213" s="307">
        <v>365.26666666666659</v>
      </c>
      <c r="K213" s="267">
        <v>358.8</v>
      </c>
      <c r="L213" s="267">
        <v>349.55</v>
      </c>
      <c r="M213" s="267">
        <v>68.123379999999997</v>
      </c>
    </row>
    <row r="214" spans="1:13">
      <c r="A214" s="300">
        <v>205</v>
      </c>
      <c r="B214" s="267" t="s">
        <v>202</v>
      </c>
      <c r="C214" s="267">
        <v>188.4</v>
      </c>
      <c r="D214" s="307">
        <v>189.63333333333333</v>
      </c>
      <c r="E214" s="307">
        <v>185.76666666666665</v>
      </c>
      <c r="F214" s="307">
        <v>183.13333333333333</v>
      </c>
      <c r="G214" s="307">
        <v>179.26666666666665</v>
      </c>
      <c r="H214" s="307">
        <v>192.26666666666665</v>
      </c>
      <c r="I214" s="307">
        <v>196.13333333333333</v>
      </c>
      <c r="J214" s="307">
        <v>198.76666666666665</v>
      </c>
      <c r="K214" s="267">
        <v>193.5</v>
      </c>
      <c r="L214" s="267">
        <v>187</v>
      </c>
      <c r="M214" s="267">
        <v>193.66032000000001</v>
      </c>
    </row>
    <row r="215" spans="1:13">
      <c r="A215" s="300"/>
      <c r="B215" s="267"/>
      <c r="C215" s="307"/>
      <c r="D215" s="307"/>
      <c r="E215" s="307"/>
      <c r="F215" s="307"/>
      <c r="G215" s="307"/>
      <c r="H215" s="307"/>
      <c r="I215" s="307"/>
      <c r="J215" s="307"/>
      <c r="K215" s="307"/>
      <c r="L215" s="307"/>
      <c r="M215" s="307"/>
    </row>
    <row r="216" spans="1:13">
      <c r="A216" s="300"/>
      <c r="B216" s="267"/>
      <c r="C216" s="307"/>
      <c r="D216" s="307"/>
      <c r="E216" s="307"/>
      <c r="F216" s="307"/>
      <c r="G216" s="307"/>
      <c r="H216" s="307"/>
      <c r="I216" s="307"/>
      <c r="J216" s="307"/>
      <c r="K216" s="307"/>
      <c r="L216" s="307"/>
      <c r="M216" s="307"/>
    </row>
    <row r="217" spans="1:13">
      <c r="A217" s="300"/>
      <c r="B217" s="267"/>
      <c r="C217" s="307"/>
      <c r="D217" s="307"/>
      <c r="E217" s="307"/>
      <c r="F217" s="307"/>
      <c r="G217" s="307"/>
      <c r="H217" s="307"/>
      <c r="I217" s="307"/>
      <c r="J217" s="307"/>
      <c r="K217" s="307"/>
      <c r="L217" s="307"/>
      <c r="M217" s="307"/>
    </row>
    <row r="218" spans="1:13">
      <c r="A218" s="300"/>
      <c r="B218" s="267"/>
      <c r="C218" s="307"/>
      <c r="D218" s="307"/>
      <c r="E218" s="307"/>
      <c r="F218" s="307"/>
      <c r="G218" s="307"/>
      <c r="H218" s="307"/>
      <c r="I218" s="307"/>
      <c r="J218" s="307"/>
      <c r="K218" s="307"/>
      <c r="L218" s="307"/>
      <c r="M218" s="307"/>
    </row>
    <row r="219" spans="1:13">
      <c r="A219" s="41"/>
      <c r="B219" s="291"/>
      <c r="C219" s="290"/>
      <c r="D219" s="290"/>
      <c r="E219" s="290"/>
      <c r="F219" s="290"/>
      <c r="G219" s="290"/>
      <c r="H219" s="290"/>
      <c r="I219" s="290"/>
      <c r="J219" s="290"/>
      <c r="K219" s="290"/>
      <c r="L219" s="311"/>
      <c r="M219" s="16"/>
    </row>
    <row r="220" spans="1:13">
      <c r="A220" s="41"/>
      <c r="B220" s="16"/>
      <c r="C220" s="290"/>
      <c r="D220" s="290"/>
      <c r="E220" s="290"/>
      <c r="F220" s="290"/>
      <c r="G220" s="290"/>
      <c r="H220" s="290"/>
      <c r="I220" s="290"/>
      <c r="J220" s="290"/>
      <c r="K220" s="290"/>
      <c r="L220" s="311"/>
      <c r="M220" s="16"/>
    </row>
    <row r="221" spans="1:13">
      <c r="A221" s="41"/>
      <c r="B221" s="16"/>
      <c r="C221" s="290"/>
      <c r="D221" s="290"/>
      <c r="E221" s="290"/>
      <c r="F221" s="290"/>
      <c r="G221" s="290"/>
      <c r="H221" s="290"/>
      <c r="I221" s="290"/>
      <c r="J221" s="290"/>
      <c r="K221" s="290"/>
      <c r="L221" s="311"/>
      <c r="M221" s="16"/>
    </row>
    <row r="222" spans="1:13">
      <c r="A222" s="308" t="s">
        <v>286</v>
      </c>
      <c r="B222" s="16"/>
      <c r="C222" s="290"/>
      <c r="D222" s="290"/>
      <c r="E222" s="290"/>
      <c r="F222" s="290"/>
      <c r="G222" s="290"/>
      <c r="H222" s="290"/>
      <c r="I222" s="290"/>
      <c r="J222" s="290"/>
      <c r="K222" s="290"/>
      <c r="L222" s="311"/>
      <c r="M222" s="16"/>
    </row>
    <row r="223" spans="1:13">
      <c r="B223" s="16"/>
      <c r="C223" s="290"/>
      <c r="D223" s="290"/>
      <c r="E223" s="290"/>
      <c r="F223" s="290"/>
      <c r="G223" s="290"/>
      <c r="H223" s="290"/>
      <c r="I223" s="290"/>
      <c r="J223" s="290"/>
      <c r="K223" s="290"/>
      <c r="L223" s="311"/>
      <c r="M223" s="16"/>
    </row>
    <row r="224" spans="1:13">
      <c r="B224" s="16"/>
      <c r="C224" s="290"/>
      <c r="D224" s="290"/>
      <c r="E224" s="290"/>
      <c r="F224" s="290"/>
      <c r="G224" s="290"/>
      <c r="H224" s="290"/>
      <c r="I224" s="290"/>
      <c r="J224" s="290"/>
      <c r="K224" s="290"/>
      <c r="L224" s="311"/>
      <c r="M224" s="16"/>
    </row>
    <row r="225" spans="1:15">
      <c r="A225" s="309" t="s">
        <v>287</v>
      </c>
      <c r="B225" s="16"/>
      <c r="C225" s="290"/>
      <c r="D225" s="290"/>
      <c r="E225" s="290"/>
      <c r="F225" s="290"/>
      <c r="G225" s="290"/>
      <c r="H225" s="290"/>
      <c r="I225" s="290"/>
      <c r="J225" s="290"/>
      <c r="K225" s="290"/>
      <c r="L225" s="311"/>
      <c r="M225" s="16"/>
    </row>
    <row r="226" spans="1:15">
      <c r="A226" s="310"/>
      <c r="B226" s="16"/>
      <c r="C226" s="290"/>
      <c r="D226" s="290"/>
      <c r="E226" s="290"/>
      <c r="F226" s="290"/>
      <c r="G226" s="290"/>
      <c r="H226" s="290"/>
      <c r="I226" s="290"/>
      <c r="J226" s="290"/>
      <c r="K226" s="290"/>
      <c r="L226" s="311"/>
      <c r="M226" s="16"/>
    </row>
    <row r="227" spans="1:15">
      <c r="A227" s="294" t="s">
        <v>288</v>
      </c>
      <c r="B227" s="16"/>
      <c r="C227" s="290"/>
      <c r="D227" s="290"/>
      <c r="E227" s="290"/>
      <c r="F227" s="290"/>
      <c r="G227" s="290"/>
      <c r="H227" s="290"/>
      <c r="I227" s="290"/>
      <c r="J227" s="290"/>
      <c r="K227" s="290"/>
      <c r="L227" s="311"/>
      <c r="M227" s="16"/>
    </row>
    <row r="228" spans="1:15">
      <c r="A228" s="295" t="s">
        <v>203</v>
      </c>
      <c r="B228" s="16"/>
      <c r="C228" s="290"/>
      <c r="D228" s="290"/>
      <c r="E228" s="290"/>
      <c r="F228" s="290"/>
      <c r="G228" s="290"/>
      <c r="H228" s="290"/>
      <c r="I228" s="290"/>
      <c r="J228" s="290"/>
      <c r="K228" s="290"/>
      <c r="L228" s="311"/>
      <c r="M228" s="16"/>
      <c r="N228" s="16"/>
      <c r="O228" s="16"/>
    </row>
    <row r="229" spans="1:15">
      <c r="A229" s="295" t="s">
        <v>204</v>
      </c>
      <c r="B229" s="16"/>
      <c r="C229" s="290"/>
      <c r="D229" s="290"/>
      <c r="E229" s="290"/>
      <c r="F229" s="290"/>
      <c r="G229" s="290"/>
      <c r="H229" s="290"/>
      <c r="I229" s="290"/>
      <c r="J229" s="290"/>
      <c r="K229" s="290"/>
      <c r="L229" s="311"/>
      <c r="M229" s="16"/>
      <c r="N229" s="16"/>
      <c r="O229" s="16"/>
    </row>
    <row r="230" spans="1:15">
      <c r="A230" s="295" t="s">
        <v>205</v>
      </c>
      <c r="B230" s="16"/>
      <c r="C230" s="292"/>
      <c r="D230" s="292"/>
      <c r="E230" s="292"/>
      <c r="F230" s="292"/>
      <c r="G230" s="292"/>
      <c r="H230" s="292"/>
      <c r="I230" s="292"/>
      <c r="J230" s="292"/>
      <c r="K230" s="292"/>
      <c r="L230" s="311"/>
      <c r="M230" s="16"/>
      <c r="N230" s="16"/>
      <c r="O230" s="16"/>
    </row>
    <row r="231" spans="1:15">
      <c r="A231" s="295" t="s">
        <v>206</v>
      </c>
      <c r="B231" s="16"/>
      <c r="C231" s="290"/>
      <c r="D231" s="290"/>
      <c r="E231" s="290"/>
      <c r="F231" s="290"/>
      <c r="G231" s="290"/>
      <c r="H231" s="290"/>
      <c r="I231" s="290"/>
      <c r="J231" s="290"/>
      <c r="K231" s="290"/>
      <c r="L231" s="311"/>
      <c r="M231" s="16"/>
      <c r="N231" s="16"/>
      <c r="O231" s="16"/>
    </row>
    <row r="232" spans="1:15">
      <c r="A232" s="295" t="s">
        <v>207</v>
      </c>
      <c r="B232" s="16"/>
      <c r="C232" s="290"/>
      <c r="D232" s="290"/>
      <c r="E232" s="290"/>
      <c r="F232" s="290"/>
      <c r="G232" s="290"/>
      <c r="H232" s="290"/>
      <c r="I232" s="290"/>
      <c r="J232" s="290"/>
      <c r="K232" s="290"/>
      <c r="L232" s="311"/>
      <c r="M232" s="16"/>
      <c r="N232" s="16"/>
      <c r="O232" s="16"/>
    </row>
    <row r="233" spans="1:15">
      <c r="A233" s="296"/>
      <c r="B233" s="16"/>
      <c r="C233" s="290"/>
      <c r="D233" s="290"/>
      <c r="E233" s="290"/>
      <c r="F233" s="290"/>
      <c r="G233" s="290"/>
      <c r="H233" s="290"/>
      <c r="I233" s="290"/>
      <c r="J233" s="290"/>
      <c r="K233" s="290"/>
      <c r="L233" s="311"/>
      <c r="M233" s="16"/>
      <c r="N233" s="16"/>
      <c r="O233" s="16"/>
    </row>
    <row r="234" spans="1:15">
      <c r="A234" s="16"/>
      <c r="B234" s="16"/>
      <c r="C234" s="290"/>
      <c r="D234" s="290"/>
      <c r="E234" s="290"/>
      <c r="F234" s="290"/>
      <c r="G234" s="290"/>
      <c r="H234" s="290"/>
      <c r="I234" s="290"/>
      <c r="J234" s="290"/>
      <c r="K234" s="290"/>
      <c r="L234" s="311"/>
      <c r="M234" s="16"/>
      <c r="N234" s="16"/>
      <c r="O234" s="16"/>
    </row>
    <row r="235" spans="1:15">
      <c r="A235" s="16"/>
      <c r="B235" s="16"/>
      <c r="C235" s="290"/>
      <c r="D235" s="290"/>
      <c r="E235" s="290"/>
      <c r="F235" s="290"/>
      <c r="G235" s="290"/>
      <c r="H235" s="290"/>
      <c r="I235" s="290"/>
      <c r="J235" s="290"/>
      <c r="K235" s="290"/>
      <c r="L235" s="311"/>
      <c r="M235" s="16"/>
      <c r="N235" s="16"/>
      <c r="O235" s="16"/>
    </row>
    <row r="236" spans="1:15">
      <c r="A236" s="16"/>
      <c r="B236" s="16"/>
      <c r="C236" s="290"/>
      <c r="D236" s="290"/>
      <c r="E236" s="290"/>
      <c r="F236" s="290"/>
      <c r="G236" s="290"/>
      <c r="H236" s="290"/>
      <c r="I236" s="290"/>
      <c r="J236" s="290"/>
      <c r="K236" s="290"/>
      <c r="L236" s="311"/>
      <c r="M236" s="16"/>
      <c r="N236" s="16"/>
      <c r="O236" s="16"/>
    </row>
    <row r="237" spans="1:15">
      <c r="A237" s="16"/>
      <c r="B237" s="16"/>
      <c r="C237" s="290"/>
      <c r="D237" s="290"/>
      <c r="E237" s="290"/>
      <c r="F237" s="290"/>
      <c r="G237" s="290"/>
      <c r="H237" s="290"/>
      <c r="I237" s="290"/>
      <c r="J237" s="290"/>
      <c r="K237" s="290"/>
      <c r="L237" s="311"/>
      <c r="M237" s="16"/>
      <c r="N237" s="16"/>
      <c r="O237" s="16"/>
    </row>
    <row r="238" spans="1:15">
      <c r="A238" s="270" t="s">
        <v>208</v>
      </c>
      <c r="B238" s="16"/>
      <c r="C238" s="290"/>
      <c r="D238" s="290"/>
      <c r="E238" s="290"/>
      <c r="F238" s="290"/>
      <c r="G238" s="290"/>
      <c r="H238" s="290"/>
      <c r="I238" s="290"/>
      <c r="J238" s="290"/>
      <c r="K238" s="290"/>
      <c r="L238" s="311"/>
      <c r="M238" s="16"/>
      <c r="N238" s="16"/>
      <c r="O238" s="16"/>
    </row>
    <row r="239" spans="1:15">
      <c r="A239" s="293" t="s">
        <v>209</v>
      </c>
      <c r="B239" s="16"/>
      <c r="C239" s="290"/>
      <c r="D239" s="290"/>
      <c r="E239" s="290"/>
      <c r="F239" s="290"/>
      <c r="G239" s="290"/>
      <c r="H239" s="290"/>
      <c r="I239" s="290"/>
      <c r="J239" s="290"/>
      <c r="K239" s="290"/>
      <c r="L239" s="311"/>
      <c r="M239" s="16"/>
    </row>
    <row r="240" spans="1:15">
      <c r="A240" s="293" t="s">
        <v>210</v>
      </c>
      <c r="B240" s="16"/>
      <c r="C240" s="290"/>
      <c r="D240" s="290"/>
      <c r="E240" s="290"/>
      <c r="F240" s="290"/>
      <c r="G240" s="290"/>
      <c r="H240" s="290"/>
      <c r="I240" s="290"/>
      <c r="J240" s="290"/>
      <c r="K240" s="290"/>
      <c r="L240" s="311"/>
      <c r="M240" s="16"/>
    </row>
    <row r="241" spans="1:13">
      <c r="A241" s="293" t="s">
        <v>211</v>
      </c>
      <c r="B241" s="16"/>
      <c r="C241" s="290"/>
      <c r="D241" s="290"/>
      <c r="E241" s="290"/>
      <c r="F241" s="290"/>
      <c r="G241" s="290"/>
      <c r="H241" s="290"/>
      <c r="I241" s="290"/>
      <c r="J241" s="290"/>
      <c r="K241" s="290"/>
      <c r="L241" s="311"/>
      <c r="M241" s="16"/>
    </row>
    <row r="242" spans="1:13">
      <c r="A242" s="297" t="s">
        <v>212</v>
      </c>
      <c r="B242" s="16"/>
      <c r="C242" s="290"/>
      <c r="D242" s="290"/>
      <c r="E242" s="290"/>
      <c r="F242" s="290"/>
      <c r="G242" s="290"/>
      <c r="H242" s="290"/>
      <c r="I242" s="290"/>
      <c r="J242" s="290"/>
      <c r="K242" s="290"/>
      <c r="L242" s="311"/>
      <c r="M242" s="16"/>
    </row>
    <row r="243" spans="1:13">
      <c r="A243" s="297" t="s">
        <v>213</v>
      </c>
      <c r="B243" s="16"/>
      <c r="C243" s="290"/>
      <c r="D243" s="290"/>
      <c r="E243" s="290"/>
      <c r="F243" s="290"/>
      <c r="G243" s="290"/>
      <c r="H243" s="290"/>
      <c r="I243" s="290"/>
      <c r="J243" s="290"/>
      <c r="K243" s="290"/>
      <c r="L243" s="311"/>
      <c r="M243" s="16"/>
    </row>
    <row r="244" spans="1:13">
      <c r="A244" s="297" t="s">
        <v>214</v>
      </c>
      <c r="B244" s="16"/>
      <c r="C244" s="290"/>
      <c r="D244" s="290"/>
      <c r="E244" s="290"/>
      <c r="F244" s="290"/>
      <c r="G244" s="290"/>
      <c r="H244" s="290"/>
      <c r="I244" s="290"/>
      <c r="J244" s="290"/>
      <c r="K244" s="290"/>
      <c r="L244" s="311"/>
      <c r="M244" s="16"/>
    </row>
    <row r="245" spans="1:13">
      <c r="A245" s="297" t="s">
        <v>215</v>
      </c>
      <c r="B245" s="16"/>
      <c r="C245" s="290"/>
      <c r="D245" s="290"/>
      <c r="E245" s="290"/>
      <c r="F245" s="290"/>
      <c r="G245" s="290"/>
      <c r="H245" s="290"/>
      <c r="I245" s="290"/>
      <c r="J245" s="290"/>
      <c r="K245" s="290"/>
      <c r="L245" s="311"/>
      <c r="M245" s="16"/>
    </row>
    <row r="246" spans="1:13">
      <c r="A246" s="297" t="s">
        <v>216</v>
      </c>
      <c r="B246" s="16"/>
      <c r="C246" s="290"/>
      <c r="D246" s="290"/>
      <c r="E246" s="290"/>
      <c r="F246" s="290"/>
      <c r="G246" s="290"/>
      <c r="H246" s="290"/>
      <c r="I246" s="290"/>
      <c r="J246" s="290"/>
      <c r="K246" s="290"/>
      <c r="L246" s="311"/>
      <c r="M246" s="16"/>
    </row>
    <row r="247" spans="1:13">
      <c r="A247" s="297" t="s">
        <v>217</v>
      </c>
      <c r="B247" s="16"/>
      <c r="C247" s="292"/>
      <c r="D247" s="292"/>
      <c r="E247" s="292"/>
      <c r="F247" s="292"/>
      <c r="G247" s="292"/>
      <c r="H247" s="292"/>
      <c r="I247" s="292"/>
      <c r="J247" s="292"/>
      <c r="K247" s="292"/>
      <c r="L247" s="311"/>
      <c r="M247" s="16"/>
    </row>
    <row r="248" spans="1:13">
      <c r="B248" s="16"/>
      <c r="C248" s="290"/>
      <c r="D248" s="290"/>
      <c r="E248" s="290"/>
      <c r="F248" s="290"/>
      <c r="G248" s="290"/>
      <c r="H248" s="290"/>
      <c r="I248" s="290"/>
      <c r="J248" s="290"/>
      <c r="K248" s="290"/>
      <c r="L248" s="311"/>
      <c r="M248" s="16"/>
    </row>
    <row r="249" spans="1:13">
      <c r="B249" s="16"/>
      <c r="C249" s="290"/>
      <c r="D249" s="290"/>
      <c r="E249" s="290"/>
      <c r="F249" s="290"/>
      <c r="G249" s="290"/>
      <c r="H249" s="290"/>
      <c r="I249" s="290"/>
      <c r="J249" s="290"/>
      <c r="K249" s="290"/>
      <c r="L249" s="311"/>
      <c r="M249" s="16"/>
    </row>
    <row r="250" spans="1:13">
      <c r="B250" s="16"/>
      <c r="C250" s="290"/>
      <c r="D250" s="290"/>
      <c r="E250" s="290"/>
      <c r="F250" s="290"/>
      <c r="G250" s="290"/>
      <c r="H250" s="290"/>
      <c r="I250" s="290"/>
      <c r="J250" s="290"/>
      <c r="K250" s="290"/>
      <c r="L250" s="311"/>
      <c r="M250" s="16"/>
    </row>
    <row r="251" spans="1:13">
      <c r="B251" s="16"/>
      <c r="C251" s="290"/>
      <c r="D251" s="290"/>
      <c r="E251" s="290"/>
      <c r="F251" s="290"/>
      <c r="G251" s="290"/>
      <c r="H251" s="290"/>
      <c r="I251" s="290"/>
      <c r="J251" s="290"/>
      <c r="K251" s="290"/>
      <c r="L251" s="311"/>
      <c r="M251" s="16"/>
    </row>
    <row r="252" spans="1:13">
      <c r="B252" s="16"/>
      <c r="C252" s="290"/>
      <c r="D252" s="290"/>
      <c r="E252" s="290"/>
      <c r="F252" s="290"/>
      <c r="G252" s="290"/>
      <c r="H252" s="290"/>
      <c r="I252" s="290"/>
      <c r="J252" s="290"/>
      <c r="K252" s="290"/>
      <c r="L252" s="311"/>
      <c r="M252" s="16"/>
    </row>
    <row r="253" spans="1:13">
      <c r="B253" s="16"/>
      <c r="C253" s="290"/>
      <c r="D253" s="290"/>
      <c r="E253" s="290"/>
      <c r="F253" s="290"/>
      <c r="G253" s="290"/>
      <c r="H253" s="290"/>
      <c r="I253" s="290"/>
      <c r="J253" s="290"/>
      <c r="K253" s="290"/>
      <c r="L253" s="311"/>
      <c r="M253" s="16"/>
    </row>
    <row r="254" spans="1:13">
      <c r="B254" s="16"/>
      <c r="C254" s="290"/>
      <c r="D254" s="290"/>
      <c r="E254" s="290"/>
      <c r="F254" s="290"/>
      <c r="G254" s="290"/>
      <c r="H254" s="290"/>
      <c r="I254" s="290"/>
      <c r="J254" s="290"/>
      <c r="K254" s="290"/>
      <c r="L254" s="311"/>
      <c r="M254" s="16"/>
    </row>
    <row r="255" spans="1:13">
      <c r="B255" s="16"/>
      <c r="C255" s="290"/>
      <c r="D255" s="290"/>
      <c r="E255" s="290"/>
      <c r="F255" s="290"/>
      <c r="G255" s="290"/>
      <c r="H255" s="290"/>
      <c r="I255" s="290"/>
      <c r="J255" s="290"/>
      <c r="K255" s="290"/>
      <c r="L255" s="311"/>
      <c r="M255" s="16"/>
    </row>
    <row r="256" spans="1:13">
      <c r="B256" s="16"/>
      <c r="C256" s="290"/>
      <c r="D256" s="290"/>
      <c r="E256" s="290"/>
      <c r="F256" s="290"/>
      <c r="G256" s="290"/>
      <c r="H256" s="290"/>
      <c r="I256" s="290"/>
      <c r="J256" s="290"/>
      <c r="K256" s="290"/>
      <c r="L256" s="311"/>
      <c r="M256" s="16"/>
    </row>
    <row r="257" spans="2:13">
      <c r="B257" s="16"/>
      <c r="C257" s="290"/>
      <c r="D257" s="290"/>
      <c r="E257" s="290"/>
      <c r="F257" s="290"/>
      <c r="G257" s="290"/>
      <c r="H257" s="290"/>
      <c r="I257" s="290"/>
      <c r="J257" s="290"/>
      <c r="K257" s="290"/>
      <c r="L257" s="311"/>
      <c r="M257" s="16"/>
    </row>
    <row r="258" spans="2:13">
      <c r="B258" s="16"/>
      <c r="C258" s="290"/>
      <c r="D258" s="290"/>
      <c r="E258" s="290"/>
      <c r="F258" s="290"/>
      <c r="G258" s="290"/>
      <c r="H258" s="290"/>
      <c r="I258" s="290"/>
      <c r="J258" s="290"/>
      <c r="K258" s="290"/>
      <c r="L258" s="311"/>
      <c r="M258" s="16"/>
    </row>
    <row r="259" spans="2:13">
      <c r="B259" s="16"/>
      <c r="C259" s="290"/>
      <c r="D259" s="290"/>
      <c r="E259" s="290"/>
      <c r="F259" s="290"/>
      <c r="G259" s="290"/>
      <c r="H259" s="290"/>
      <c r="I259" s="290"/>
      <c r="J259" s="290"/>
      <c r="K259" s="290"/>
      <c r="L259" s="311"/>
      <c r="M259" s="16"/>
    </row>
    <row r="260" spans="2:13">
      <c r="B260" s="16"/>
      <c r="C260" s="290"/>
      <c r="D260" s="290"/>
      <c r="E260" s="290"/>
      <c r="F260" s="290"/>
      <c r="G260" s="290"/>
      <c r="H260" s="290"/>
      <c r="I260" s="290"/>
      <c r="J260" s="290"/>
      <c r="K260" s="290"/>
      <c r="L260" s="311"/>
      <c r="M260" s="16"/>
    </row>
    <row r="261" spans="2:13">
      <c r="B261" s="16"/>
      <c r="C261" s="290"/>
      <c r="D261" s="290"/>
      <c r="E261" s="290"/>
      <c r="F261" s="290"/>
      <c r="G261" s="290"/>
      <c r="H261" s="290"/>
      <c r="I261" s="290"/>
      <c r="J261" s="290"/>
      <c r="K261" s="290"/>
      <c r="L261" s="311"/>
      <c r="M261" s="16"/>
    </row>
    <row r="262" spans="2:13">
      <c r="B262" s="16"/>
      <c r="C262" s="290"/>
      <c r="D262" s="290"/>
      <c r="E262" s="290"/>
      <c r="F262" s="290"/>
      <c r="G262" s="290"/>
      <c r="H262" s="290"/>
      <c r="I262" s="290"/>
      <c r="J262" s="290"/>
      <c r="K262" s="290"/>
      <c r="L262" s="311"/>
      <c r="M262" s="16"/>
    </row>
    <row r="263" spans="2:13">
      <c r="B263" s="16"/>
      <c r="C263" s="290"/>
      <c r="D263" s="290"/>
      <c r="E263" s="290"/>
      <c r="F263" s="290"/>
      <c r="G263" s="290"/>
      <c r="H263" s="290"/>
      <c r="I263" s="290"/>
      <c r="J263" s="290"/>
      <c r="K263" s="290"/>
      <c r="L263" s="311"/>
      <c r="M263" s="16"/>
    </row>
    <row r="264" spans="2:13">
      <c r="B264" s="16"/>
      <c r="C264" s="290"/>
      <c r="D264" s="290"/>
      <c r="E264" s="290"/>
      <c r="F264" s="290"/>
      <c r="G264" s="290"/>
      <c r="H264" s="290"/>
      <c r="I264" s="290"/>
      <c r="J264" s="290"/>
      <c r="K264" s="290"/>
      <c r="L264" s="311"/>
      <c r="M264" s="16"/>
    </row>
    <row r="265" spans="2:13">
      <c r="B265" s="16"/>
      <c r="C265" s="290"/>
      <c r="D265" s="290"/>
      <c r="E265" s="290"/>
      <c r="F265" s="290"/>
      <c r="G265" s="290"/>
      <c r="H265" s="290"/>
      <c r="I265" s="290"/>
      <c r="J265" s="290"/>
      <c r="K265" s="290"/>
      <c r="L265" s="311"/>
      <c r="M265" s="16"/>
    </row>
    <row r="266" spans="2:13">
      <c r="B266" s="16"/>
      <c r="C266" s="290"/>
      <c r="D266" s="290"/>
      <c r="E266" s="290"/>
      <c r="F266" s="290"/>
      <c r="G266" s="290"/>
      <c r="H266" s="290"/>
      <c r="I266" s="290"/>
      <c r="J266" s="290"/>
      <c r="K266" s="290"/>
      <c r="L266" s="311"/>
      <c r="M266" s="16"/>
    </row>
    <row r="267" spans="2:13">
      <c r="B267" s="16"/>
      <c r="C267" s="290"/>
      <c r="D267" s="290"/>
      <c r="E267" s="290"/>
      <c r="F267" s="290"/>
      <c r="G267" s="290"/>
      <c r="H267" s="290"/>
      <c r="I267" s="290"/>
      <c r="J267" s="290"/>
      <c r="K267" s="290"/>
      <c r="L267" s="311"/>
      <c r="M267" s="16"/>
    </row>
    <row r="268" spans="2:13">
      <c r="B268" s="16"/>
      <c r="C268" s="290"/>
      <c r="D268" s="290"/>
      <c r="E268" s="290"/>
      <c r="F268" s="290"/>
      <c r="G268" s="290"/>
      <c r="H268" s="290"/>
      <c r="I268" s="290"/>
      <c r="J268" s="290"/>
      <c r="K268" s="290"/>
      <c r="L268" s="311"/>
      <c r="M268" s="16"/>
    </row>
    <row r="269" spans="2:13">
      <c r="B269" s="16"/>
      <c r="C269" s="290"/>
      <c r="D269" s="290"/>
      <c r="E269" s="290"/>
      <c r="F269" s="290"/>
      <c r="G269" s="290"/>
      <c r="H269" s="290"/>
      <c r="I269" s="290"/>
      <c r="J269" s="290"/>
      <c r="K269" s="290"/>
      <c r="L269" s="311"/>
      <c r="M269" s="16"/>
    </row>
    <row r="270" spans="2:13">
      <c r="B270" s="16"/>
      <c r="C270" s="290"/>
      <c r="D270" s="290"/>
      <c r="E270" s="290"/>
      <c r="F270" s="290"/>
      <c r="G270" s="290"/>
      <c r="H270" s="290"/>
      <c r="I270" s="290"/>
      <c r="J270" s="290"/>
      <c r="K270" s="290"/>
      <c r="L270" s="311"/>
      <c r="M270" s="16"/>
    </row>
    <row r="271" spans="2:13">
      <c r="B271" s="16"/>
      <c r="C271" s="290"/>
      <c r="D271" s="290"/>
      <c r="E271" s="290"/>
      <c r="F271" s="290"/>
      <c r="G271" s="290"/>
      <c r="H271" s="290"/>
      <c r="I271" s="290"/>
      <c r="J271" s="290"/>
      <c r="K271" s="290"/>
      <c r="L271" s="311"/>
      <c r="M271" s="16"/>
    </row>
    <row r="272" spans="2:13">
      <c r="B272" s="16"/>
      <c r="C272" s="290"/>
      <c r="D272" s="290"/>
      <c r="E272" s="290"/>
      <c r="F272" s="290"/>
      <c r="G272" s="290"/>
      <c r="H272" s="290"/>
      <c r="I272" s="290"/>
      <c r="J272" s="290"/>
      <c r="K272" s="290"/>
      <c r="L272" s="311"/>
      <c r="M272" s="16"/>
    </row>
    <row r="273" spans="2:13">
      <c r="B273" s="16"/>
      <c r="C273" s="290"/>
      <c r="D273" s="290"/>
      <c r="E273" s="290"/>
      <c r="F273" s="290"/>
      <c r="G273" s="290"/>
      <c r="H273" s="290"/>
      <c r="I273" s="290"/>
      <c r="J273" s="290"/>
      <c r="K273" s="290"/>
      <c r="L273" s="311"/>
      <c r="M273" s="16"/>
    </row>
    <row r="274" spans="2:13">
      <c r="B274" s="16"/>
      <c r="C274" s="290"/>
      <c r="D274" s="290"/>
      <c r="E274" s="290"/>
      <c r="F274" s="290"/>
      <c r="G274" s="290"/>
      <c r="H274" s="290"/>
      <c r="I274" s="290"/>
      <c r="J274" s="290"/>
      <c r="K274" s="290"/>
      <c r="L274" s="311"/>
      <c r="M274" s="16"/>
    </row>
    <row r="275" spans="2:13">
      <c r="B275" s="16"/>
      <c r="C275" s="290"/>
      <c r="D275" s="290"/>
      <c r="E275" s="290"/>
      <c r="F275" s="290"/>
      <c r="G275" s="290"/>
      <c r="H275" s="290"/>
      <c r="I275" s="290"/>
      <c r="J275" s="290"/>
      <c r="K275" s="290"/>
      <c r="L275" s="311"/>
      <c r="M275" s="16"/>
    </row>
    <row r="276" spans="2:13">
      <c r="B276" s="16"/>
      <c r="C276" s="290"/>
      <c r="D276" s="290"/>
      <c r="E276" s="290"/>
      <c r="F276" s="290"/>
      <c r="G276" s="290"/>
      <c r="H276" s="290"/>
      <c r="I276" s="290"/>
      <c r="J276" s="290"/>
      <c r="K276" s="290"/>
      <c r="L276" s="311"/>
      <c r="M276" s="16"/>
    </row>
    <row r="277" spans="2:13">
      <c r="B277" s="16"/>
      <c r="C277" s="290"/>
      <c r="D277" s="290"/>
      <c r="E277" s="290"/>
      <c r="F277" s="290"/>
      <c r="G277" s="290"/>
      <c r="H277" s="290"/>
      <c r="I277" s="290"/>
      <c r="J277" s="290"/>
      <c r="K277" s="290"/>
      <c r="L277" s="311"/>
      <c r="M277" s="16"/>
    </row>
    <row r="278" spans="2:13">
      <c r="B278" s="16"/>
      <c r="C278" s="290"/>
      <c r="D278" s="290"/>
      <c r="E278" s="290"/>
      <c r="F278" s="290"/>
      <c r="G278" s="290"/>
      <c r="H278" s="290"/>
      <c r="I278" s="290"/>
      <c r="J278" s="290"/>
      <c r="K278" s="290"/>
      <c r="L278" s="311"/>
      <c r="M278" s="16"/>
    </row>
    <row r="279" spans="2:13">
      <c r="B279" s="16"/>
      <c r="C279" s="290"/>
      <c r="D279" s="290"/>
      <c r="E279" s="290"/>
      <c r="F279" s="290"/>
      <c r="G279" s="290"/>
      <c r="H279" s="290"/>
      <c r="I279" s="290"/>
      <c r="J279" s="290"/>
      <c r="K279" s="290"/>
      <c r="L279" s="311"/>
      <c r="M279" s="16"/>
    </row>
    <row r="280" spans="2:13">
      <c r="B280" s="16"/>
      <c r="C280" s="290"/>
      <c r="D280" s="290"/>
      <c r="E280" s="290"/>
      <c r="F280" s="290"/>
      <c r="G280" s="290"/>
      <c r="H280" s="290"/>
      <c r="I280" s="290"/>
      <c r="J280" s="290"/>
      <c r="K280" s="290"/>
      <c r="L280" s="311"/>
      <c r="M280" s="16"/>
    </row>
    <row r="281" spans="2:13">
      <c r="B281" s="16"/>
      <c r="C281" s="290"/>
      <c r="D281" s="290"/>
      <c r="E281" s="290"/>
      <c r="F281" s="290"/>
      <c r="G281" s="290"/>
      <c r="H281" s="290"/>
      <c r="I281" s="290"/>
      <c r="J281" s="290"/>
      <c r="K281" s="290"/>
      <c r="L281" s="311"/>
      <c r="M281" s="16"/>
    </row>
    <row r="282" spans="2:13">
      <c r="B282" s="16"/>
      <c r="C282" s="290"/>
      <c r="D282" s="290"/>
      <c r="E282" s="290"/>
      <c r="F282" s="290"/>
      <c r="G282" s="290"/>
      <c r="H282" s="290"/>
      <c r="I282" s="290"/>
      <c r="J282" s="290"/>
      <c r="K282" s="290"/>
      <c r="L282" s="311"/>
      <c r="M282" s="16"/>
    </row>
    <row r="283" spans="2:13">
      <c r="B283" s="16"/>
      <c r="C283" s="290"/>
      <c r="D283" s="290"/>
      <c r="E283" s="290"/>
      <c r="F283" s="290"/>
      <c r="G283" s="290"/>
      <c r="H283" s="290"/>
      <c r="I283" s="290"/>
      <c r="J283" s="290"/>
      <c r="K283" s="290"/>
      <c r="L283" s="311"/>
      <c r="M283" s="16"/>
    </row>
    <row r="284" spans="2:13">
      <c r="B284" s="16"/>
      <c r="C284" s="290"/>
      <c r="D284" s="290"/>
      <c r="E284" s="290"/>
      <c r="F284" s="290"/>
      <c r="G284" s="290"/>
      <c r="H284" s="290"/>
      <c r="I284" s="290"/>
      <c r="J284" s="290"/>
      <c r="K284" s="290"/>
      <c r="L284" s="311"/>
      <c r="M284" s="16"/>
    </row>
    <row r="285" spans="2:13">
      <c r="B285" s="16"/>
      <c r="C285" s="290"/>
      <c r="D285" s="290"/>
      <c r="E285" s="290"/>
      <c r="F285" s="290"/>
      <c r="G285" s="290"/>
      <c r="H285" s="290"/>
      <c r="I285" s="290"/>
      <c r="J285" s="290"/>
      <c r="K285" s="290"/>
      <c r="L285" s="311"/>
      <c r="M285" s="16"/>
    </row>
    <row r="286" spans="2:13">
      <c r="B286" s="16"/>
      <c r="C286" s="290"/>
      <c r="D286" s="290"/>
      <c r="E286" s="290"/>
      <c r="F286" s="290"/>
      <c r="G286" s="290"/>
      <c r="H286" s="290"/>
      <c r="I286" s="290"/>
      <c r="J286" s="290"/>
      <c r="K286" s="290"/>
      <c r="L286" s="311"/>
      <c r="M286" s="16"/>
    </row>
    <row r="287" spans="2:13">
      <c r="B287" s="16"/>
      <c r="C287" s="290"/>
      <c r="D287" s="290"/>
      <c r="E287" s="290"/>
      <c r="F287" s="290"/>
      <c r="G287" s="290"/>
      <c r="H287" s="290"/>
      <c r="I287" s="290"/>
      <c r="J287" s="290"/>
      <c r="K287" s="290"/>
      <c r="L287" s="311"/>
      <c r="M287" s="16"/>
    </row>
    <row r="288" spans="2:13">
      <c r="B288" s="16"/>
      <c r="C288" s="290"/>
      <c r="D288" s="290"/>
      <c r="E288" s="290"/>
      <c r="F288" s="290"/>
      <c r="G288" s="290"/>
      <c r="H288" s="290"/>
      <c r="I288" s="290"/>
      <c r="J288" s="290"/>
      <c r="K288" s="290"/>
      <c r="L288" s="311"/>
      <c r="M288" s="16"/>
    </row>
    <row r="289" spans="2:13">
      <c r="B289" s="16"/>
      <c r="C289" s="290"/>
      <c r="D289" s="290"/>
      <c r="E289" s="290"/>
      <c r="F289" s="290"/>
      <c r="G289" s="290"/>
      <c r="H289" s="290"/>
      <c r="I289" s="290"/>
      <c r="J289" s="290"/>
      <c r="K289" s="290"/>
      <c r="L289" s="311"/>
      <c r="M289" s="16"/>
    </row>
    <row r="290" spans="2:13">
      <c r="B290" s="16"/>
      <c r="C290" s="290"/>
      <c r="D290" s="290"/>
      <c r="E290" s="290"/>
      <c r="F290" s="290"/>
      <c r="G290" s="290"/>
      <c r="H290" s="290"/>
      <c r="I290" s="290"/>
      <c r="J290" s="290"/>
      <c r="K290" s="290"/>
      <c r="L290" s="311"/>
      <c r="M290" s="16"/>
    </row>
    <row r="291" spans="2:13">
      <c r="B291" s="16"/>
      <c r="C291" s="290"/>
      <c r="D291" s="290"/>
      <c r="E291" s="290"/>
      <c r="F291" s="290"/>
      <c r="G291" s="290"/>
      <c r="H291" s="290"/>
      <c r="I291" s="290"/>
      <c r="J291" s="290"/>
      <c r="K291" s="290"/>
      <c r="L291" s="311"/>
      <c r="M291" s="16"/>
    </row>
    <row r="292" spans="2:13">
      <c r="B292" s="16"/>
      <c r="C292" s="290"/>
      <c r="D292" s="290"/>
      <c r="E292" s="290"/>
      <c r="F292" s="290"/>
      <c r="G292" s="290"/>
      <c r="H292" s="290"/>
      <c r="I292" s="290"/>
      <c r="J292" s="290"/>
      <c r="K292" s="290"/>
      <c r="L292" s="311"/>
      <c r="M292" s="16"/>
    </row>
    <row r="293" spans="2:13">
      <c r="B293" s="16"/>
      <c r="C293" s="290"/>
      <c r="D293" s="290"/>
      <c r="E293" s="290"/>
      <c r="F293" s="290"/>
      <c r="G293" s="290"/>
      <c r="H293" s="290"/>
      <c r="I293" s="290"/>
      <c r="J293" s="290"/>
      <c r="K293" s="290"/>
      <c r="L293" s="311"/>
      <c r="M293" s="16"/>
    </row>
    <row r="294" spans="2:13">
      <c r="B294" s="16"/>
      <c r="C294" s="290"/>
      <c r="D294" s="290"/>
      <c r="E294" s="290"/>
      <c r="F294" s="290"/>
      <c r="G294" s="290"/>
      <c r="H294" s="290"/>
      <c r="I294" s="290"/>
      <c r="J294" s="290"/>
      <c r="K294" s="290"/>
      <c r="L294" s="311"/>
      <c r="M294" s="16"/>
    </row>
    <row r="295" spans="2:13">
      <c r="B295" s="16"/>
      <c r="C295" s="292"/>
      <c r="D295" s="292"/>
      <c r="E295" s="292"/>
      <c r="F295" s="292"/>
      <c r="G295" s="292"/>
      <c r="H295" s="292"/>
      <c r="I295" s="292"/>
      <c r="J295" s="292"/>
      <c r="K295" s="292"/>
      <c r="L295" s="311"/>
      <c r="M295" s="16"/>
    </row>
    <row r="296" spans="2:13">
      <c r="B296" s="16"/>
      <c r="C296" s="290"/>
      <c r="D296" s="290"/>
      <c r="E296" s="290"/>
      <c r="F296" s="290"/>
      <c r="G296" s="290"/>
      <c r="H296" s="290"/>
      <c r="I296" s="290"/>
      <c r="J296" s="290"/>
      <c r="K296" s="290"/>
      <c r="L296" s="311"/>
      <c r="M296" s="16"/>
    </row>
    <row r="297" spans="2:13">
      <c r="B297" s="16"/>
      <c r="C297" s="290"/>
      <c r="D297" s="290"/>
      <c r="E297" s="290"/>
      <c r="F297" s="290"/>
      <c r="G297" s="290"/>
      <c r="H297" s="290"/>
      <c r="I297" s="290"/>
      <c r="J297" s="290"/>
      <c r="K297" s="290"/>
      <c r="L297" s="311"/>
      <c r="M297" s="16"/>
    </row>
    <row r="298" spans="2:13">
      <c r="B298" s="16"/>
      <c r="C298" s="290"/>
      <c r="D298" s="290"/>
      <c r="E298" s="290"/>
      <c r="F298" s="290"/>
      <c r="G298" s="290"/>
      <c r="H298" s="290"/>
      <c r="I298" s="290"/>
      <c r="J298" s="290"/>
      <c r="K298" s="290"/>
      <c r="L298" s="311"/>
      <c r="M298" s="16"/>
    </row>
    <row r="299" spans="2:13">
      <c r="B299" s="16"/>
      <c r="C299" s="290"/>
      <c r="D299" s="290"/>
      <c r="E299" s="290"/>
      <c r="F299" s="290"/>
      <c r="G299" s="290"/>
      <c r="H299" s="290"/>
      <c r="I299" s="290"/>
      <c r="J299" s="290"/>
      <c r="K299" s="290"/>
      <c r="L299" s="311"/>
      <c r="M299" s="16"/>
    </row>
    <row r="300" spans="2:13">
      <c r="B300" s="16"/>
      <c r="C300" s="290"/>
      <c r="D300" s="290"/>
      <c r="E300" s="290"/>
      <c r="F300" s="290"/>
      <c r="G300" s="290"/>
      <c r="H300" s="290"/>
      <c r="I300" s="290"/>
      <c r="J300" s="290"/>
      <c r="K300" s="290"/>
      <c r="L300" s="311"/>
      <c r="M300" s="16"/>
    </row>
    <row r="301" spans="2:13">
      <c r="B301" s="16"/>
      <c r="C301" s="290"/>
      <c r="D301" s="290"/>
      <c r="E301" s="290"/>
      <c r="F301" s="290"/>
      <c r="G301" s="290"/>
      <c r="H301" s="290"/>
      <c r="I301" s="290"/>
      <c r="J301" s="290"/>
      <c r="K301" s="290"/>
      <c r="L301" s="311"/>
      <c r="M301" s="16"/>
    </row>
    <row r="302" spans="2:13">
      <c r="B302" s="16"/>
      <c r="C302" s="290"/>
      <c r="D302" s="290"/>
      <c r="E302" s="290"/>
      <c r="F302" s="290"/>
      <c r="G302" s="290"/>
      <c r="H302" s="290"/>
      <c r="I302" s="290"/>
      <c r="J302" s="290"/>
      <c r="K302" s="290"/>
      <c r="L302" s="311"/>
      <c r="M302" s="16"/>
    </row>
    <row r="303" spans="2:13">
      <c r="B303" s="16"/>
      <c r="C303" s="290"/>
      <c r="D303" s="290"/>
      <c r="E303" s="290"/>
      <c r="F303" s="290"/>
      <c r="G303" s="290"/>
      <c r="H303" s="290"/>
      <c r="I303" s="290"/>
      <c r="J303" s="290"/>
      <c r="K303" s="290"/>
      <c r="L303" s="311"/>
      <c r="M303" s="16"/>
    </row>
    <row r="304" spans="2:13">
      <c r="B304" s="16"/>
      <c r="C304" s="290"/>
      <c r="D304" s="290"/>
      <c r="E304" s="290"/>
      <c r="F304" s="290"/>
      <c r="G304" s="290"/>
      <c r="H304" s="290"/>
      <c r="I304" s="290"/>
      <c r="J304" s="290"/>
      <c r="K304" s="290"/>
      <c r="L304" s="311"/>
      <c r="M304" s="16"/>
    </row>
    <row r="305" spans="2:13">
      <c r="B305" s="16"/>
      <c r="C305" s="290"/>
      <c r="D305" s="290"/>
      <c r="E305" s="290"/>
      <c r="F305" s="290"/>
      <c r="G305" s="290"/>
      <c r="H305" s="290"/>
      <c r="I305" s="290"/>
      <c r="J305" s="290"/>
      <c r="K305" s="290"/>
      <c r="L305" s="311"/>
      <c r="M305" s="16"/>
    </row>
    <row r="306" spans="2:13">
      <c r="B306" s="16"/>
      <c r="C306" s="290"/>
      <c r="D306" s="290"/>
      <c r="E306" s="290"/>
      <c r="F306" s="290"/>
      <c r="G306" s="290"/>
      <c r="H306" s="290"/>
      <c r="I306" s="290"/>
      <c r="J306" s="290"/>
      <c r="K306" s="290"/>
      <c r="L306" s="311"/>
      <c r="M306" s="16"/>
    </row>
    <row r="307" spans="2:13">
      <c r="B307" s="16"/>
      <c r="C307" s="290"/>
      <c r="D307" s="290"/>
      <c r="E307" s="290"/>
      <c r="F307" s="290"/>
      <c r="G307" s="290"/>
      <c r="H307" s="290"/>
      <c r="I307" s="290"/>
      <c r="J307" s="290"/>
      <c r="K307" s="290"/>
      <c r="L307" s="311"/>
      <c r="M307" s="16"/>
    </row>
    <row r="308" spans="2:13">
      <c r="B308" s="16"/>
      <c r="C308" s="290"/>
      <c r="D308" s="290"/>
      <c r="E308" s="290"/>
      <c r="F308" s="290"/>
      <c r="G308" s="290"/>
      <c r="H308" s="290"/>
      <c r="I308" s="290"/>
      <c r="J308" s="290"/>
      <c r="K308" s="290"/>
      <c r="L308" s="311"/>
      <c r="M308" s="16"/>
    </row>
    <row r="309" spans="2:13">
      <c r="B309" s="16"/>
      <c r="C309" s="290"/>
      <c r="D309" s="290"/>
      <c r="E309" s="290"/>
      <c r="F309" s="290"/>
      <c r="G309" s="290"/>
      <c r="H309" s="290"/>
      <c r="I309" s="290"/>
      <c r="J309" s="290"/>
      <c r="K309" s="290"/>
      <c r="L309" s="311"/>
      <c r="M309" s="16"/>
    </row>
    <row r="310" spans="2:13">
      <c r="B310" s="16"/>
      <c r="C310" s="290"/>
      <c r="D310" s="290"/>
      <c r="E310" s="290"/>
      <c r="F310" s="290"/>
      <c r="G310" s="290"/>
      <c r="H310" s="290"/>
      <c r="I310" s="290"/>
      <c r="J310" s="290"/>
      <c r="K310" s="290"/>
      <c r="L310" s="311"/>
      <c r="M310" s="16"/>
    </row>
    <row r="311" spans="2:13">
      <c r="B311" s="16"/>
      <c r="C311" s="290"/>
      <c r="D311" s="290"/>
      <c r="E311" s="290"/>
      <c r="F311" s="290"/>
      <c r="G311" s="290"/>
      <c r="H311" s="290"/>
      <c r="I311" s="290"/>
      <c r="J311" s="290"/>
      <c r="K311" s="290"/>
      <c r="L311" s="311"/>
      <c r="M311" s="16"/>
    </row>
    <row r="312" spans="2:13">
      <c r="B312" s="16"/>
      <c r="C312" s="290"/>
      <c r="D312" s="290"/>
      <c r="E312" s="290"/>
      <c r="F312" s="290"/>
      <c r="G312" s="290"/>
      <c r="H312" s="290"/>
      <c r="I312" s="290"/>
      <c r="J312" s="290"/>
      <c r="K312" s="290"/>
      <c r="L312" s="311"/>
      <c r="M312" s="16"/>
    </row>
    <row r="313" spans="2:13">
      <c r="B313" s="16"/>
      <c r="C313" s="290"/>
      <c r="D313" s="290"/>
      <c r="E313" s="290"/>
      <c r="F313" s="290"/>
      <c r="G313" s="290"/>
      <c r="H313" s="290"/>
      <c r="I313" s="290"/>
      <c r="J313" s="290"/>
      <c r="K313" s="290"/>
      <c r="L313" s="311"/>
      <c r="M313" s="16"/>
    </row>
    <row r="314" spans="2:13">
      <c r="B314" s="16"/>
      <c r="C314" s="290"/>
      <c r="D314" s="290"/>
      <c r="E314" s="290"/>
      <c r="F314" s="290"/>
      <c r="G314" s="290"/>
      <c r="H314" s="290"/>
      <c r="I314" s="290"/>
      <c r="J314" s="290"/>
      <c r="K314" s="290"/>
      <c r="L314" s="311"/>
      <c r="M314" s="16"/>
    </row>
    <row r="315" spans="2:13">
      <c r="B315" s="16"/>
      <c r="C315" s="290"/>
      <c r="D315" s="290"/>
      <c r="E315" s="290"/>
      <c r="F315" s="290"/>
      <c r="G315" s="290"/>
      <c r="H315" s="290"/>
      <c r="I315" s="290"/>
      <c r="J315" s="290"/>
      <c r="K315" s="290"/>
      <c r="L315" s="311"/>
      <c r="M315" s="16"/>
    </row>
    <row r="316" spans="2:13">
      <c r="B316" s="16"/>
      <c r="C316" s="290"/>
      <c r="D316" s="290"/>
      <c r="E316" s="290"/>
      <c r="F316" s="290"/>
      <c r="G316" s="290"/>
      <c r="H316" s="290"/>
      <c r="I316" s="290"/>
      <c r="J316" s="290"/>
      <c r="K316" s="290"/>
      <c r="L316" s="311"/>
      <c r="M316" s="16"/>
    </row>
    <row r="317" spans="2:13">
      <c r="B317" s="16"/>
      <c r="C317" s="290"/>
      <c r="D317" s="290"/>
      <c r="E317" s="290"/>
      <c r="F317" s="290"/>
      <c r="G317" s="290"/>
      <c r="H317" s="290"/>
      <c r="I317" s="290"/>
      <c r="J317" s="290"/>
      <c r="K317" s="290"/>
      <c r="L317" s="311"/>
      <c r="M317" s="16"/>
    </row>
    <row r="318" spans="2:13">
      <c r="B318" s="16"/>
      <c r="C318" s="290"/>
      <c r="D318" s="290"/>
      <c r="E318" s="290"/>
      <c r="F318" s="290"/>
      <c r="G318" s="290"/>
      <c r="H318" s="290"/>
      <c r="I318" s="290"/>
      <c r="J318" s="290"/>
      <c r="K318" s="290"/>
      <c r="L318" s="311"/>
      <c r="M318" s="16"/>
    </row>
    <row r="319" spans="2:13">
      <c r="B319" s="16"/>
      <c r="C319" s="290"/>
      <c r="D319" s="290"/>
      <c r="E319" s="290"/>
      <c r="F319" s="290"/>
      <c r="G319" s="290"/>
      <c r="H319" s="290"/>
      <c r="I319" s="290"/>
      <c r="J319" s="290"/>
      <c r="K319" s="290"/>
      <c r="L319" s="311"/>
      <c r="M319" s="16"/>
    </row>
    <row r="320" spans="2:13">
      <c r="B320" s="16"/>
      <c r="C320" s="290"/>
      <c r="D320" s="290"/>
      <c r="E320" s="290"/>
      <c r="F320" s="290"/>
      <c r="G320" s="290"/>
      <c r="H320" s="290"/>
      <c r="I320" s="290"/>
      <c r="J320" s="290"/>
      <c r="K320" s="290"/>
      <c r="L320" s="311"/>
      <c r="M320" s="16"/>
    </row>
    <row r="321" spans="2:13">
      <c r="B321" s="16"/>
      <c r="C321" s="290"/>
      <c r="D321" s="290"/>
      <c r="E321" s="290"/>
      <c r="F321" s="290"/>
      <c r="G321" s="290"/>
      <c r="H321" s="290"/>
      <c r="I321" s="290"/>
      <c r="J321" s="290"/>
      <c r="K321" s="290"/>
      <c r="L321" s="311"/>
      <c r="M321" s="16"/>
    </row>
    <row r="322" spans="2:13">
      <c r="B322" s="16"/>
      <c r="C322" s="290"/>
      <c r="D322" s="290"/>
      <c r="E322" s="290"/>
      <c r="F322" s="290"/>
      <c r="G322" s="290"/>
      <c r="H322" s="290"/>
      <c r="I322" s="290"/>
      <c r="J322" s="290"/>
      <c r="K322" s="290"/>
      <c r="L322" s="311"/>
      <c r="M322" s="16"/>
    </row>
    <row r="323" spans="2:13">
      <c r="B323" s="16"/>
      <c r="C323" s="290"/>
      <c r="D323" s="290"/>
      <c r="E323" s="290"/>
      <c r="F323" s="290"/>
      <c r="G323" s="290"/>
      <c r="H323" s="290"/>
      <c r="I323" s="290"/>
      <c r="J323" s="290"/>
      <c r="K323" s="290"/>
      <c r="L323" s="311"/>
      <c r="M323" s="16"/>
    </row>
    <row r="324" spans="2:13">
      <c r="B324" s="16"/>
      <c r="C324" s="290"/>
      <c r="D324" s="290"/>
      <c r="E324" s="290"/>
      <c r="F324" s="290"/>
      <c r="G324" s="290"/>
      <c r="H324" s="290"/>
      <c r="I324" s="290"/>
      <c r="J324" s="290"/>
      <c r="K324" s="290"/>
      <c r="L324" s="311"/>
      <c r="M324" s="16"/>
    </row>
    <row r="325" spans="2:13">
      <c r="B325" s="16"/>
      <c r="C325" s="290"/>
      <c r="D325" s="290"/>
      <c r="E325" s="290"/>
      <c r="F325" s="290"/>
      <c r="G325" s="290"/>
      <c r="H325" s="290"/>
      <c r="I325" s="290"/>
      <c r="J325" s="290"/>
      <c r="K325" s="290"/>
      <c r="L325" s="311"/>
      <c r="M325" s="16"/>
    </row>
    <row r="326" spans="2:13">
      <c r="B326" s="16"/>
      <c r="C326" s="290"/>
      <c r="D326" s="290"/>
      <c r="E326" s="290"/>
      <c r="F326" s="290"/>
      <c r="G326" s="290"/>
      <c r="H326" s="290"/>
      <c r="I326" s="290"/>
      <c r="J326" s="290"/>
      <c r="K326" s="290"/>
      <c r="L326" s="311"/>
      <c r="M326" s="16"/>
    </row>
    <row r="327" spans="2:13">
      <c r="B327" s="16"/>
      <c r="C327" s="290"/>
      <c r="D327" s="290"/>
      <c r="E327" s="290"/>
      <c r="F327" s="290"/>
      <c r="G327" s="290"/>
      <c r="H327" s="290"/>
      <c r="I327" s="290"/>
      <c r="J327" s="290"/>
      <c r="K327" s="290"/>
      <c r="L327" s="311"/>
      <c r="M327" s="16"/>
    </row>
    <row r="328" spans="2:13">
      <c r="B328" s="16"/>
      <c r="C328" s="290"/>
      <c r="D328" s="290"/>
      <c r="E328" s="290"/>
      <c r="F328" s="290"/>
      <c r="G328" s="290"/>
      <c r="H328" s="290"/>
      <c r="I328" s="290"/>
      <c r="J328" s="290"/>
      <c r="K328" s="290"/>
      <c r="L328" s="311"/>
      <c r="M328" s="16"/>
    </row>
    <row r="329" spans="2:13">
      <c r="B329" s="16"/>
      <c r="C329" s="290"/>
      <c r="D329" s="290"/>
      <c r="E329" s="290"/>
      <c r="F329" s="290"/>
      <c r="G329" s="290"/>
      <c r="H329" s="290"/>
      <c r="I329" s="290"/>
      <c r="J329" s="290"/>
      <c r="K329" s="290"/>
      <c r="L329" s="311"/>
      <c r="M329" s="16"/>
    </row>
    <row r="330" spans="2:13">
      <c r="B330" s="16"/>
      <c r="C330" s="290"/>
      <c r="D330" s="290"/>
      <c r="E330" s="290"/>
      <c r="F330" s="290"/>
      <c r="G330" s="290"/>
      <c r="H330" s="290"/>
      <c r="I330" s="290"/>
      <c r="J330" s="290"/>
      <c r="K330" s="290"/>
      <c r="L330" s="311"/>
      <c r="M330" s="16"/>
    </row>
    <row r="331" spans="2:13">
      <c r="B331" s="16"/>
      <c r="C331" s="290"/>
      <c r="D331" s="290"/>
      <c r="E331" s="290"/>
      <c r="F331" s="290"/>
      <c r="G331" s="290"/>
      <c r="H331" s="290"/>
      <c r="I331" s="290"/>
      <c r="J331" s="290"/>
      <c r="K331" s="290"/>
      <c r="L331" s="311"/>
      <c r="M331" s="16"/>
    </row>
    <row r="332" spans="2:13">
      <c r="B332" s="16"/>
      <c r="C332" s="290"/>
      <c r="D332" s="290"/>
      <c r="E332" s="290"/>
      <c r="F332" s="290"/>
      <c r="G332" s="290"/>
      <c r="H332" s="290"/>
      <c r="I332" s="290"/>
      <c r="J332" s="290"/>
      <c r="K332" s="290"/>
      <c r="L332" s="311"/>
      <c r="M332" s="16"/>
    </row>
    <row r="333" spans="2:13">
      <c r="B333" s="16"/>
      <c r="C333" s="290"/>
      <c r="D333" s="290"/>
      <c r="E333" s="290"/>
      <c r="F333" s="290"/>
      <c r="G333" s="290"/>
      <c r="H333" s="290"/>
      <c r="I333" s="290"/>
      <c r="J333" s="290"/>
      <c r="K333" s="290"/>
      <c r="L333" s="311"/>
      <c r="M333" s="16"/>
    </row>
    <row r="334" spans="2:13">
      <c r="B334" s="16"/>
      <c r="C334" s="290"/>
      <c r="D334" s="290"/>
      <c r="E334" s="290"/>
      <c r="F334" s="290"/>
      <c r="G334" s="290"/>
      <c r="H334" s="290"/>
      <c r="I334" s="290"/>
      <c r="J334" s="290"/>
      <c r="K334" s="290"/>
      <c r="L334" s="311"/>
      <c r="M334" s="16"/>
    </row>
    <row r="335" spans="2:13">
      <c r="B335" s="16"/>
      <c r="C335" s="290"/>
      <c r="D335" s="290"/>
      <c r="E335" s="290"/>
      <c r="F335" s="290"/>
      <c r="G335" s="290"/>
      <c r="H335" s="290"/>
      <c r="I335" s="290"/>
      <c r="J335" s="290"/>
      <c r="K335" s="290"/>
      <c r="L335" s="311"/>
      <c r="M335" s="16"/>
    </row>
    <row r="336" spans="2:13">
      <c r="B336" s="16"/>
      <c r="C336" s="292"/>
      <c r="D336" s="292"/>
      <c r="E336" s="290"/>
      <c r="F336" s="290"/>
      <c r="G336" s="290"/>
      <c r="H336" s="292"/>
      <c r="I336" s="292"/>
      <c r="J336" s="292"/>
      <c r="K336" s="292"/>
      <c r="L336" s="311"/>
      <c r="M336" s="16"/>
    </row>
    <row r="337" spans="2:13">
      <c r="B337" s="16"/>
      <c r="C337" s="290"/>
      <c r="D337" s="290"/>
      <c r="E337" s="290"/>
      <c r="F337" s="290"/>
      <c r="G337" s="290"/>
      <c r="H337" s="290"/>
      <c r="I337" s="290"/>
      <c r="J337" s="290"/>
      <c r="K337" s="290"/>
      <c r="L337" s="311"/>
      <c r="M337" s="16"/>
    </row>
    <row r="338" spans="2:13">
      <c r="B338" s="16"/>
      <c r="C338" s="290"/>
      <c r="D338" s="290"/>
      <c r="E338" s="290"/>
      <c r="F338" s="290"/>
      <c r="G338" s="290"/>
      <c r="H338" s="290"/>
      <c r="I338" s="290"/>
      <c r="J338" s="290"/>
      <c r="K338" s="290"/>
      <c r="L338" s="311"/>
      <c r="M338" s="16"/>
    </row>
    <row r="339" spans="2:13">
      <c r="B339" s="16"/>
      <c r="C339" s="290"/>
      <c r="D339" s="290"/>
      <c r="E339" s="290"/>
      <c r="F339" s="290"/>
      <c r="G339" s="290"/>
      <c r="H339" s="290"/>
      <c r="I339" s="290"/>
      <c r="J339" s="290"/>
      <c r="K339" s="290"/>
      <c r="L339" s="311"/>
      <c r="M339" s="16"/>
    </row>
    <row r="340" spans="2:13">
      <c r="B340" s="16"/>
      <c r="C340" s="290"/>
      <c r="D340" s="290"/>
      <c r="E340" s="290"/>
      <c r="F340" s="290"/>
      <c r="G340" s="290"/>
      <c r="H340" s="290"/>
      <c r="I340" s="290"/>
      <c r="J340" s="290"/>
      <c r="K340" s="290"/>
      <c r="L340" s="311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8"/>
  <sheetViews>
    <sheetView zoomScale="85" zoomScaleNormal="85" workbookViewId="0">
      <pane ySplit="10" topLeftCell="A11" activePane="bottomLeft" state="frozen"/>
      <selection pane="bottomLeft" activeCell="D21" sqref="D21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01"/>
      <c r="B1" s="601"/>
      <c r="C1" s="256"/>
      <c r="D1" s="256"/>
    </row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5" ht="26.25" customHeight="1">
      <c r="L5" s="259" t="s">
        <v>289</v>
      </c>
    </row>
    <row r="6" spans="1:15">
      <c r="A6" s="269" t="s">
        <v>15</v>
      </c>
      <c r="K6" s="279">
        <f>Main!B10</f>
        <v>44161</v>
      </c>
    </row>
    <row r="7" spans="1:15">
      <c r="A7"/>
      <c r="C7" s="11" t="s">
        <v>290</v>
      </c>
    </row>
    <row r="8" spans="1:15">
      <c r="A8" s="270"/>
      <c r="B8" s="271"/>
      <c r="C8" s="271"/>
      <c r="D8" s="271"/>
      <c r="E8" s="271"/>
      <c r="F8" s="271"/>
      <c r="G8" s="272"/>
      <c r="H8" s="271"/>
      <c r="I8" s="271"/>
      <c r="J8" s="271"/>
      <c r="K8" s="271"/>
      <c r="L8" s="271"/>
      <c r="M8" s="271"/>
    </row>
    <row r="9" spans="1:15" ht="13.5" customHeight="1">
      <c r="A9" s="598" t="s">
        <v>16</v>
      </c>
      <c r="B9" s="599" t="s">
        <v>18</v>
      </c>
      <c r="C9" s="597" t="s">
        <v>19</v>
      </c>
      <c r="D9" s="597" t="s">
        <v>20</v>
      </c>
      <c r="E9" s="597" t="s">
        <v>21</v>
      </c>
      <c r="F9" s="597"/>
      <c r="G9" s="597"/>
      <c r="H9" s="597" t="s">
        <v>22</v>
      </c>
      <c r="I9" s="597"/>
      <c r="J9" s="597"/>
      <c r="K9" s="273"/>
      <c r="L9" s="280"/>
      <c r="M9" s="281"/>
    </row>
    <row r="10" spans="1:15" ht="42.75" customHeight="1">
      <c r="A10" s="593"/>
      <c r="B10" s="595"/>
      <c r="C10" s="600" t="s">
        <v>23</v>
      </c>
      <c r="D10" s="600"/>
      <c r="E10" s="275" t="s">
        <v>24</v>
      </c>
      <c r="F10" s="275" t="s">
        <v>25</v>
      </c>
      <c r="G10" s="275" t="s">
        <v>26</v>
      </c>
      <c r="H10" s="275" t="s">
        <v>27</v>
      </c>
      <c r="I10" s="275" t="s">
        <v>28</v>
      </c>
      <c r="J10" s="275" t="s">
        <v>29</v>
      </c>
      <c r="K10" s="275" t="s">
        <v>30</v>
      </c>
      <c r="L10" s="282" t="s">
        <v>31</v>
      </c>
      <c r="M10" s="283" t="s">
        <v>218</v>
      </c>
    </row>
    <row r="11" spans="1:15" ht="12" customHeight="1">
      <c r="A11" s="267">
        <v>1</v>
      </c>
      <c r="B11" s="276" t="s">
        <v>291</v>
      </c>
      <c r="C11" s="277">
        <v>21720.75</v>
      </c>
      <c r="D11" s="278">
        <v>22058.583333333332</v>
      </c>
      <c r="E11" s="278">
        <v>21317.166666666664</v>
      </c>
      <c r="F11" s="278">
        <v>20913.583333333332</v>
      </c>
      <c r="G11" s="278">
        <v>20172.166666666664</v>
      </c>
      <c r="H11" s="278">
        <v>22462.166666666664</v>
      </c>
      <c r="I11" s="278">
        <v>23203.583333333328</v>
      </c>
      <c r="J11" s="278">
        <v>23607.166666666664</v>
      </c>
      <c r="K11" s="276">
        <v>22800</v>
      </c>
      <c r="L11" s="276">
        <v>21655</v>
      </c>
      <c r="M11" s="276">
        <v>8.8069999999999996E-2</v>
      </c>
    </row>
    <row r="12" spans="1:15" ht="12" customHeight="1">
      <c r="A12" s="267">
        <v>2</v>
      </c>
      <c r="B12" s="276" t="s">
        <v>802</v>
      </c>
      <c r="C12" s="277">
        <v>1119.3499999999999</v>
      </c>
      <c r="D12" s="278">
        <v>1130.9833333333333</v>
      </c>
      <c r="E12" s="278">
        <v>1103.9666666666667</v>
      </c>
      <c r="F12" s="278">
        <v>1088.5833333333333</v>
      </c>
      <c r="G12" s="278">
        <v>1061.5666666666666</v>
      </c>
      <c r="H12" s="278">
        <v>1146.3666666666668</v>
      </c>
      <c r="I12" s="278">
        <v>1173.3833333333337</v>
      </c>
      <c r="J12" s="278">
        <v>1188.7666666666669</v>
      </c>
      <c r="K12" s="276">
        <v>1158</v>
      </c>
      <c r="L12" s="276">
        <v>1115.5999999999999</v>
      </c>
      <c r="M12" s="276">
        <v>2.0405700000000002</v>
      </c>
    </row>
    <row r="13" spans="1:15" ht="12" customHeight="1">
      <c r="A13" s="267">
        <v>3</v>
      </c>
      <c r="B13" s="276" t="s">
        <v>294</v>
      </c>
      <c r="C13" s="277">
        <v>1554.1</v>
      </c>
      <c r="D13" s="278">
        <v>1557.0333333333335</v>
      </c>
      <c r="E13" s="278">
        <v>1520.0666666666671</v>
      </c>
      <c r="F13" s="278">
        <v>1486.0333333333335</v>
      </c>
      <c r="G13" s="278">
        <v>1449.0666666666671</v>
      </c>
      <c r="H13" s="278">
        <v>1591.0666666666671</v>
      </c>
      <c r="I13" s="278">
        <v>1628.0333333333338</v>
      </c>
      <c r="J13" s="278">
        <v>1662.0666666666671</v>
      </c>
      <c r="K13" s="276">
        <v>1594</v>
      </c>
      <c r="L13" s="276">
        <v>1523</v>
      </c>
      <c r="M13" s="276">
        <v>2.3199700000000001</v>
      </c>
    </row>
    <row r="14" spans="1:15" ht="12" customHeight="1">
      <c r="A14" s="267">
        <v>4</v>
      </c>
      <c r="B14" s="276" t="s">
        <v>3119</v>
      </c>
      <c r="C14" s="277">
        <v>1025.5</v>
      </c>
      <c r="D14" s="278">
        <v>1040.6666666666667</v>
      </c>
      <c r="E14" s="278">
        <v>996.33333333333348</v>
      </c>
      <c r="F14" s="278">
        <v>967.16666666666674</v>
      </c>
      <c r="G14" s="278">
        <v>922.83333333333348</v>
      </c>
      <c r="H14" s="278">
        <v>1069.8333333333335</v>
      </c>
      <c r="I14" s="278">
        <v>1114.166666666667</v>
      </c>
      <c r="J14" s="278">
        <v>1143.3333333333335</v>
      </c>
      <c r="K14" s="276">
        <v>1085</v>
      </c>
      <c r="L14" s="276">
        <v>1011.5</v>
      </c>
      <c r="M14" s="276">
        <v>1.41568</v>
      </c>
    </row>
    <row r="15" spans="1:15" ht="12" customHeight="1">
      <c r="A15" s="267">
        <v>5</v>
      </c>
      <c r="B15" s="276" t="s">
        <v>295</v>
      </c>
      <c r="C15" s="277">
        <v>15395</v>
      </c>
      <c r="D15" s="278">
        <v>15373</v>
      </c>
      <c r="E15" s="278">
        <v>15322</v>
      </c>
      <c r="F15" s="278">
        <v>15249</v>
      </c>
      <c r="G15" s="278">
        <v>15198</v>
      </c>
      <c r="H15" s="278">
        <v>15446</v>
      </c>
      <c r="I15" s="278">
        <v>15497</v>
      </c>
      <c r="J15" s="278">
        <v>15570</v>
      </c>
      <c r="K15" s="276">
        <v>15424</v>
      </c>
      <c r="L15" s="276">
        <v>15300</v>
      </c>
      <c r="M15" s="276">
        <v>6.3E-2</v>
      </c>
    </row>
    <row r="16" spans="1:15" ht="12" customHeight="1">
      <c r="A16" s="267">
        <v>6</v>
      </c>
      <c r="B16" s="276" t="s">
        <v>227</v>
      </c>
      <c r="C16" s="277">
        <v>81.05</v>
      </c>
      <c r="D16" s="278">
        <v>82.016666666666666</v>
      </c>
      <c r="E16" s="278">
        <v>79.833333333333329</v>
      </c>
      <c r="F16" s="278">
        <v>78.61666666666666</v>
      </c>
      <c r="G16" s="278">
        <v>76.433333333333323</v>
      </c>
      <c r="H16" s="278">
        <v>83.233333333333334</v>
      </c>
      <c r="I16" s="278">
        <v>85.416666666666671</v>
      </c>
      <c r="J16" s="278">
        <v>86.63333333333334</v>
      </c>
      <c r="K16" s="276">
        <v>84.2</v>
      </c>
      <c r="L16" s="276">
        <v>80.8</v>
      </c>
      <c r="M16" s="276">
        <v>23.12182</v>
      </c>
    </row>
    <row r="17" spans="1:13" ht="12" customHeight="1">
      <c r="A17" s="267">
        <v>7</v>
      </c>
      <c r="B17" s="276" t="s">
        <v>228</v>
      </c>
      <c r="C17" s="277">
        <v>155.75</v>
      </c>
      <c r="D17" s="278">
        <v>156.38333333333333</v>
      </c>
      <c r="E17" s="278">
        <v>153.86666666666665</v>
      </c>
      <c r="F17" s="278">
        <v>151.98333333333332</v>
      </c>
      <c r="G17" s="278">
        <v>149.46666666666664</v>
      </c>
      <c r="H17" s="278">
        <v>158.26666666666665</v>
      </c>
      <c r="I17" s="278">
        <v>160.7833333333333</v>
      </c>
      <c r="J17" s="278">
        <v>162.66666666666666</v>
      </c>
      <c r="K17" s="276">
        <v>158.9</v>
      </c>
      <c r="L17" s="276">
        <v>154.5</v>
      </c>
      <c r="M17" s="276">
        <v>18.423780000000001</v>
      </c>
    </row>
    <row r="18" spans="1:13" ht="12" customHeight="1">
      <c r="A18" s="267">
        <v>8</v>
      </c>
      <c r="B18" s="276" t="s">
        <v>38</v>
      </c>
      <c r="C18" s="277">
        <v>1664.75</v>
      </c>
      <c r="D18" s="278">
        <v>1680.25</v>
      </c>
      <c r="E18" s="278">
        <v>1644.5</v>
      </c>
      <c r="F18" s="278">
        <v>1624.25</v>
      </c>
      <c r="G18" s="278">
        <v>1588.5</v>
      </c>
      <c r="H18" s="278">
        <v>1700.5</v>
      </c>
      <c r="I18" s="278">
        <v>1736.25</v>
      </c>
      <c r="J18" s="278">
        <v>1756.5</v>
      </c>
      <c r="K18" s="276">
        <v>1716</v>
      </c>
      <c r="L18" s="276">
        <v>1660</v>
      </c>
      <c r="M18" s="276">
        <v>10.454739999999999</v>
      </c>
    </row>
    <row r="19" spans="1:13" ht="12" customHeight="1">
      <c r="A19" s="267">
        <v>9</v>
      </c>
      <c r="B19" s="276" t="s">
        <v>296</v>
      </c>
      <c r="C19" s="277">
        <v>324.89999999999998</v>
      </c>
      <c r="D19" s="278">
        <v>328.83333333333331</v>
      </c>
      <c r="E19" s="278">
        <v>316.06666666666661</v>
      </c>
      <c r="F19" s="278">
        <v>307.23333333333329</v>
      </c>
      <c r="G19" s="278">
        <v>294.46666666666658</v>
      </c>
      <c r="H19" s="278">
        <v>337.66666666666663</v>
      </c>
      <c r="I19" s="278">
        <v>350.43333333333339</v>
      </c>
      <c r="J19" s="278">
        <v>359.26666666666665</v>
      </c>
      <c r="K19" s="276">
        <v>341.6</v>
      </c>
      <c r="L19" s="276">
        <v>320</v>
      </c>
      <c r="M19" s="276">
        <v>35.488729999999997</v>
      </c>
    </row>
    <row r="20" spans="1:13" ht="12" customHeight="1">
      <c r="A20" s="267">
        <v>10</v>
      </c>
      <c r="B20" s="276" t="s">
        <v>297</v>
      </c>
      <c r="C20" s="277">
        <v>1144.9000000000001</v>
      </c>
      <c r="D20" s="278">
        <v>1164.9833333333333</v>
      </c>
      <c r="E20" s="278">
        <v>1124.8166666666666</v>
      </c>
      <c r="F20" s="278">
        <v>1104.7333333333333</v>
      </c>
      <c r="G20" s="278">
        <v>1064.5666666666666</v>
      </c>
      <c r="H20" s="278">
        <v>1185.0666666666666</v>
      </c>
      <c r="I20" s="278">
        <v>1225.2333333333331</v>
      </c>
      <c r="J20" s="278">
        <v>1245.3166666666666</v>
      </c>
      <c r="K20" s="276">
        <v>1205.1500000000001</v>
      </c>
      <c r="L20" s="276">
        <v>1144.9000000000001</v>
      </c>
      <c r="M20" s="276">
        <v>3.0144299999999999</v>
      </c>
    </row>
    <row r="21" spans="1:13" ht="12" customHeight="1">
      <c r="A21" s="267">
        <v>11</v>
      </c>
      <c r="B21" s="276" t="s">
        <v>41</v>
      </c>
      <c r="C21" s="277">
        <v>398.95</v>
      </c>
      <c r="D21" s="278">
        <v>396.01666666666665</v>
      </c>
      <c r="E21" s="278">
        <v>387.33333333333331</v>
      </c>
      <c r="F21" s="278">
        <v>375.71666666666664</v>
      </c>
      <c r="G21" s="278">
        <v>367.0333333333333</v>
      </c>
      <c r="H21" s="278">
        <v>407.63333333333333</v>
      </c>
      <c r="I21" s="278">
        <v>416.31666666666672</v>
      </c>
      <c r="J21" s="278">
        <v>427.93333333333334</v>
      </c>
      <c r="K21" s="276">
        <v>404.7</v>
      </c>
      <c r="L21" s="276">
        <v>384.4</v>
      </c>
      <c r="M21" s="276">
        <v>182.38079999999999</v>
      </c>
    </row>
    <row r="22" spans="1:13" ht="12" customHeight="1">
      <c r="A22" s="267">
        <v>12</v>
      </c>
      <c r="B22" s="276" t="s">
        <v>43</v>
      </c>
      <c r="C22" s="277">
        <v>38.25</v>
      </c>
      <c r="D22" s="278">
        <v>38.516666666666666</v>
      </c>
      <c r="E22" s="278">
        <v>37.783333333333331</v>
      </c>
      <c r="F22" s="278">
        <v>37.316666666666663</v>
      </c>
      <c r="G22" s="278">
        <v>36.583333333333329</v>
      </c>
      <c r="H22" s="278">
        <v>38.983333333333334</v>
      </c>
      <c r="I22" s="278">
        <v>39.716666666666669</v>
      </c>
      <c r="J22" s="278">
        <v>40.183333333333337</v>
      </c>
      <c r="K22" s="276">
        <v>39.25</v>
      </c>
      <c r="L22" s="276">
        <v>38.049999999999997</v>
      </c>
      <c r="M22" s="276">
        <v>58.632890000000003</v>
      </c>
    </row>
    <row r="23" spans="1:13">
      <c r="A23" s="267">
        <v>13</v>
      </c>
      <c r="B23" s="276" t="s">
        <v>298</v>
      </c>
      <c r="C23" s="277">
        <v>367.15</v>
      </c>
      <c r="D23" s="278">
        <v>365.06666666666666</v>
      </c>
      <c r="E23" s="278">
        <v>346.63333333333333</v>
      </c>
      <c r="F23" s="278">
        <v>326.11666666666667</v>
      </c>
      <c r="G23" s="278">
        <v>307.68333333333334</v>
      </c>
      <c r="H23" s="278">
        <v>385.58333333333331</v>
      </c>
      <c r="I23" s="278">
        <v>404.01666666666659</v>
      </c>
      <c r="J23" s="278">
        <v>424.5333333333333</v>
      </c>
      <c r="K23" s="276">
        <v>383.5</v>
      </c>
      <c r="L23" s="276">
        <v>344.55</v>
      </c>
      <c r="M23" s="276">
        <v>8.9972999999999992</v>
      </c>
    </row>
    <row r="24" spans="1:13">
      <c r="A24" s="267">
        <v>14</v>
      </c>
      <c r="B24" s="276" t="s">
        <v>299</v>
      </c>
      <c r="C24" s="277">
        <v>330.6</v>
      </c>
      <c r="D24" s="278">
        <v>334.53333333333336</v>
      </c>
      <c r="E24" s="278">
        <v>324.06666666666672</v>
      </c>
      <c r="F24" s="278">
        <v>317.53333333333336</v>
      </c>
      <c r="G24" s="278">
        <v>307.06666666666672</v>
      </c>
      <c r="H24" s="278">
        <v>341.06666666666672</v>
      </c>
      <c r="I24" s="278">
        <v>351.5333333333333</v>
      </c>
      <c r="J24" s="278">
        <v>358.06666666666672</v>
      </c>
      <c r="K24" s="276">
        <v>345</v>
      </c>
      <c r="L24" s="276">
        <v>328</v>
      </c>
      <c r="M24" s="276">
        <v>1.96621</v>
      </c>
    </row>
    <row r="25" spans="1:13">
      <c r="A25" s="267">
        <v>15</v>
      </c>
      <c r="B25" s="276" t="s">
        <v>300</v>
      </c>
      <c r="C25" s="277">
        <v>237.7</v>
      </c>
      <c r="D25" s="278">
        <v>235.9</v>
      </c>
      <c r="E25" s="278">
        <v>229.8</v>
      </c>
      <c r="F25" s="278">
        <v>221.9</v>
      </c>
      <c r="G25" s="278">
        <v>215.8</v>
      </c>
      <c r="H25" s="278">
        <v>243.8</v>
      </c>
      <c r="I25" s="278">
        <v>249.89999999999998</v>
      </c>
      <c r="J25" s="278">
        <v>257.8</v>
      </c>
      <c r="K25" s="276">
        <v>242</v>
      </c>
      <c r="L25" s="276">
        <v>228</v>
      </c>
      <c r="M25" s="276">
        <v>9.9087099999999992</v>
      </c>
    </row>
    <row r="26" spans="1:13">
      <c r="A26" s="267">
        <v>16</v>
      </c>
      <c r="B26" s="276" t="s">
        <v>832</v>
      </c>
      <c r="C26" s="277">
        <v>3157.75</v>
      </c>
      <c r="D26" s="278">
        <v>3225.0166666666664</v>
      </c>
      <c r="E26" s="278">
        <v>3075.333333333333</v>
      </c>
      <c r="F26" s="278">
        <v>2992.9166666666665</v>
      </c>
      <c r="G26" s="278">
        <v>2843.2333333333331</v>
      </c>
      <c r="H26" s="278">
        <v>3307.4333333333329</v>
      </c>
      <c r="I26" s="278">
        <v>3457.1166666666663</v>
      </c>
      <c r="J26" s="278">
        <v>3539.5333333333328</v>
      </c>
      <c r="K26" s="276">
        <v>3374.7</v>
      </c>
      <c r="L26" s="276">
        <v>3142.6</v>
      </c>
      <c r="M26" s="276">
        <v>0.96055000000000001</v>
      </c>
    </row>
    <row r="27" spans="1:13">
      <c r="A27" s="267">
        <v>17</v>
      </c>
      <c r="B27" s="276" t="s">
        <v>292</v>
      </c>
      <c r="C27" s="277">
        <v>1926.1</v>
      </c>
      <c r="D27" s="278">
        <v>1911.7</v>
      </c>
      <c r="E27" s="278">
        <v>1872.4</v>
      </c>
      <c r="F27" s="278">
        <v>1818.7</v>
      </c>
      <c r="G27" s="278">
        <v>1779.4</v>
      </c>
      <c r="H27" s="278">
        <v>1965.4</v>
      </c>
      <c r="I27" s="278">
        <v>2004.6999999999998</v>
      </c>
      <c r="J27" s="278">
        <v>2058.4</v>
      </c>
      <c r="K27" s="276">
        <v>1951</v>
      </c>
      <c r="L27" s="276">
        <v>1858</v>
      </c>
      <c r="M27" s="276">
        <v>0.52100000000000002</v>
      </c>
    </row>
    <row r="28" spans="1:13">
      <c r="A28" s="267">
        <v>18</v>
      </c>
      <c r="B28" s="276" t="s">
        <v>229</v>
      </c>
      <c r="C28" s="277">
        <v>1523.6</v>
      </c>
      <c r="D28" s="278">
        <v>1524.8500000000001</v>
      </c>
      <c r="E28" s="278">
        <v>1513.7500000000002</v>
      </c>
      <c r="F28" s="278">
        <v>1503.9</v>
      </c>
      <c r="G28" s="278">
        <v>1492.8000000000002</v>
      </c>
      <c r="H28" s="278">
        <v>1534.7000000000003</v>
      </c>
      <c r="I28" s="278">
        <v>1545.8000000000002</v>
      </c>
      <c r="J28" s="278">
        <v>1555.6500000000003</v>
      </c>
      <c r="K28" s="276">
        <v>1535.95</v>
      </c>
      <c r="L28" s="276">
        <v>1515</v>
      </c>
      <c r="M28" s="276">
        <v>0.63834999999999997</v>
      </c>
    </row>
    <row r="29" spans="1:13">
      <c r="A29" s="267">
        <v>19</v>
      </c>
      <c r="B29" s="276" t="s">
        <v>301</v>
      </c>
      <c r="C29" s="277">
        <v>2117.15</v>
      </c>
      <c r="D29" s="278">
        <v>2121.4833333333331</v>
      </c>
      <c r="E29" s="278">
        <v>2098.9666666666662</v>
      </c>
      <c r="F29" s="278">
        <v>2080.7833333333333</v>
      </c>
      <c r="G29" s="278">
        <v>2058.2666666666664</v>
      </c>
      <c r="H29" s="278">
        <v>2139.6666666666661</v>
      </c>
      <c r="I29" s="278">
        <v>2162.1833333333334</v>
      </c>
      <c r="J29" s="278">
        <v>2180.3666666666659</v>
      </c>
      <c r="K29" s="276">
        <v>2144</v>
      </c>
      <c r="L29" s="276">
        <v>2103.3000000000002</v>
      </c>
      <c r="M29" s="276">
        <v>6.7460000000000006E-2</v>
      </c>
    </row>
    <row r="30" spans="1:13">
      <c r="A30" s="267">
        <v>20</v>
      </c>
      <c r="B30" s="276" t="s">
        <v>230</v>
      </c>
      <c r="C30" s="277">
        <v>2798.1</v>
      </c>
      <c r="D30" s="278">
        <v>2798.0333333333333</v>
      </c>
      <c r="E30" s="278">
        <v>2781.0666666666666</v>
      </c>
      <c r="F30" s="278">
        <v>2764.0333333333333</v>
      </c>
      <c r="G30" s="278">
        <v>2747.0666666666666</v>
      </c>
      <c r="H30" s="278">
        <v>2815.0666666666666</v>
      </c>
      <c r="I30" s="278">
        <v>2832.0333333333328</v>
      </c>
      <c r="J30" s="278">
        <v>2849.0666666666666</v>
      </c>
      <c r="K30" s="276">
        <v>2815</v>
      </c>
      <c r="L30" s="276">
        <v>2781</v>
      </c>
      <c r="M30" s="276">
        <v>0.76329999999999998</v>
      </c>
    </row>
    <row r="31" spans="1:13">
      <c r="A31" s="267">
        <v>21</v>
      </c>
      <c r="B31" s="276" t="s">
        <v>870</v>
      </c>
      <c r="C31" s="277">
        <v>3671.75</v>
      </c>
      <c r="D31" s="278">
        <v>3698.5833333333335</v>
      </c>
      <c r="E31" s="278">
        <v>3628.166666666667</v>
      </c>
      <c r="F31" s="278">
        <v>3584.5833333333335</v>
      </c>
      <c r="G31" s="278">
        <v>3514.166666666667</v>
      </c>
      <c r="H31" s="278">
        <v>3742.166666666667</v>
      </c>
      <c r="I31" s="278">
        <v>3812.5833333333339</v>
      </c>
      <c r="J31" s="278">
        <v>3856.166666666667</v>
      </c>
      <c r="K31" s="276">
        <v>3769</v>
      </c>
      <c r="L31" s="276">
        <v>3655</v>
      </c>
      <c r="M31" s="276">
        <v>0.42054000000000002</v>
      </c>
    </row>
    <row r="32" spans="1:13">
      <c r="A32" s="267">
        <v>22</v>
      </c>
      <c r="B32" s="276" t="s">
        <v>303</v>
      </c>
      <c r="C32" s="277">
        <v>124.75</v>
      </c>
      <c r="D32" s="278">
        <v>124.73333333333333</v>
      </c>
      <c r="E32" s="278">
        <v>123.51666666666667</v>
      </c>
      <c r="F32" s="278">
        <v>122.28333333333333</v>
      </c>
      <c r="G32" s="278">
        <v>121.06666666666666</v>
      </c>
      <c r="H32" s="278">
        <v>125.96666666666667</v>
      </c>
      <c r="I32" s="278">
        <v>127.18333333333334</v>
      </c>
      <c r="J32" s="278">
        <v>128.41666666666669</v>
      </c>
      <c r="K32" s="276">
        <v>125.95</v>
      </c>
      <c r="L32" s="276">
        <v>123.5</v>
      </c>
      <c r="M32" s="276">
        <v>2.04718</v>
      </c>
    </row>
    <row r="33" spans="1:13">
      <c r="A33" s="267">
        <v>23</v>
      </c>
      <c r="B33" s="276" t="s">
        <v>45</v>
      </c>
      <c r="C33" s="277">
        <v>874.2</v>
      </c>
      <c r="D33" s="278">
        <v>880.4</v>
      </c>
      <c r="E33" s="278">
        <v>861.8</v>
      </c>
      <c r="F33" s="278">
        <v>849.4</v>
      </c>
      <c r="G33" s="278">
        <v>830.8</v>
      </c>
      <c r="H33" s="278">
        <v>892.8</v>
      </c>
      <c r="I33" s="278">
        <v>911.40000000000009</v>
      </c>
      <c r="J33" s="278">
        <v>923.8</v>
      </c>
      <c r="K33" s="276">
        <v>899</v>
      </c>
      <c r="L33" s="276">
        <v>868</v>
      </c>
      <c r="M33" s="276">
        <v>9.1083800000000004</v>
      </c>
    </row>
    <row r="34" spans="1:13">
      <c r="A34" s="267">
        <v>24</v>
      </c>
      <c r="B34" s="276" t="s">
        <v>304</v>
      </c>
      <c r="C34" s="277">
        <v>2169</v>
      </c>
      <c r="D34" s="278">
        <v>2196.6333333333332</v>
      </c>
      <c r="E34" s="278">
        <v>2133.3666666666663</v>
      </c>
      <c r="F34" s="278">
        <v>2097.7333333333331</v>
      </c>
      <c r="G34" s="278">
        <v>2034.4666666666662</v>
      </c>
      <c r="H34" s="278">
        <v>2232.2666666666664</v>
      </c>
      <c r="I34" s="278">
        <v>2295.5333333333328</v>
      </c>
      <c r="J34" s="278">
        <v>2331.1666666666665</v>
      </c>
      <c r="K34" s="276">
        <v>2259.9</v>
      </c>
      <c r="L34" s="276">
        <v>2161</v>
      </c>
      <c r="M34" s="276">
        <v>0.83813000000000004</v>
      </c>
    </row>
    <row r="35" spans="1:13">
      <c r="A35" s="267">
        <v>25</v>
      </c>
      <c r="B35" s="276" t="s">
        <v>46</v>
      </c>
      <c r="C35" s="277">
        <v>256.2</v>
      </c>
      <c r="D35" s="278">
        <v>256.86666666666662</v>
      </c>
      <c r="E35" s="278">
        <v>254.53333333333325</v>
      </c>
      <c r="F35" s="278">
        <v>252.86666666666662</v>
      </c>
      <c r="G35" s="278">
        <v>250.53333333333325</v>
      </c>
      <c r="H35" s="278">
        <v>258.53333333333325</v>
      </c>
      <c r="I35" s="278">
        <v>260.86666666666662</v>
      </c>
      <c r="J35" s="278">
        <v>262.53333333333325</v>
      </c>
      <c r="K35" s="276">
        <v>259.2</v>
      </c>
      <c r="L35" s="276">
        <v>255.2</v>
      </c>
      <c r="M35" s="276">
        <v>66.719949999999997</v>
      </c>
    </row>
    <row r="36" spans="1:13">
      <c r="A36" s="267">
        <v>26</v>
      </c>
      <c r="B36" s="276" t="s">
        <v>293</v>
      </c>
      <c r="C36" s="277">
        <v>3220.45</v>
      </c>
      <c r="D36" s="278">
        <v>3233.7999999999997</v>
      </c>
      <c r="E36" s="278">
        <v>3194.3499999999995</v>
      </c>
      <c r="F36" s="278">
        <v>3168.2499999999995</v>
      </c>
      <c r="G36" s="278">
        <v>3128.7999999999993</v>
      </c>
      <c r="H36" s="278">
        <v>3259.8999999999996</v>
      </c>
      <c r="I36" s="278">
        <v>3299.3499999999995</v>
      </c>
      <c r="J36" s="278">
        <v>3325.45</v>
      </c>
      <c r="K36" s="276">
        <v>3273.25</v>
      </c>
      <c r="L36" s="276">
        <v>3207.7</v>
      </c>
      <c r="M36" s="276">
        <v>0.18966</v>
      </c>
    </row>
    <row r="37" spans="1:13">
      <c r="A37" s="267">
        <v>27</v>
      </c>
      <c r="B37" s="276" t="s">
        <v>302</v>
      </c>
      <c r="C37" s="277">
        <v>978.9</v>
      </c>
      <c r="D37" s="278">
        <v>984.35</v>
      </c>
      <c r="E37" s="278">
        <v>968.75</v>
      </c>
      <c r="F37" s="278">
        <v>958.6</v>
      </c>
      <c r="G37" s="278">
        <v>943</v>
      </c>
      <c r="H37" s="278">
        <v>994.5</v>
      </c>
      <c r="I37" s="278">
        <v>1010.1000000000001</v>
      </c>
      <c r="J37" s="278">
        <v>1020.25</v>
      </c>
      <c r="K37" s="276">
        <v>999.95</v>
      </c>
      <c r="L37" s="276">
        <v>974.2</v>
      </c>
      <c r="M37" s="276">
        <v>1.6364300000000001</v>
      </c>
    </row>
    <row r="38" spans="1:13">
      <c r="A38" s="267">
        <v>28</v>
      </c>
      <c r="B38" s="276" t="s">
        <v>47</v>
      </c>
      <c r="C38" s="277">
        <v>2241.5</v>
      </c>
      <c r="D38" s="278">
        <v>2277.6166666666668</v>
      </c>
      <c r="E38" s="278">
        <v>2200.2333333333336</v>
      </c>
      <c r="F38" s="278">
        <v>2158.9666666666667</v>
      </c>
      <c r="G38" s="278">
        <v>2081.5833333333335</v>
      </c>
      <c r="H38" s="278">
        <v>2318.8833333333337</v>
      </c>
      <c r="I38" s="278">
        <v>2396.2666666666669</v>
      </c>
      <c r="J38" s="278">
        <v>2437.5333333333338</v>
      </c>
      <c r="K38" s="276">
        <v>2355</v>
      </c>
      <c r="L38" s="276">
        <v>2236.35</v>
      </c>
      <c r="M38" s="276">
        <v>15.01778</v>
      </c>
    </row>
    <row r="39" spans="1:13">
      <c r="A39" s="267">
        <v>29</v>
      </c>
      <c r="B39" s="276" t="s">
        <v>48</v>
      </c>
      <c r="C39" s="277">
        <v>173.4</v>
      </c>
      <c r="D39" s="278">
        <v>174.66666666666666</v>
      </c>
      <c r="E39" s="278">
        <v>170.73333333333332</v>
      </c>
      <c r="F39" s="278">
        <v>168.06666666666666</v>
      </c>
      <c r="G39" s="278">
        <v>164.13333333333333</v>
      </c>
      <c r="H39" s="278">
        <v>177.33333333333331</v>
      </c>
      <c r="I39" s="278">
        <v>181.26666666666665</v>
      </c>
      <c r="J39" s="278">
        <v>183.93333333333331</v>
      </c>
      <c r="K39" s="276">
        <v>178.6</v>
      </c>
      <c r="L39" s="276">
        <v>172</v>
      </c>
      <c r="M39" s="276">
        <v>57.24982</v>
      </c>
    </row>
    <row r="40" spans="1:13">
      <c r="A40" s="267">
        <v>30</v>
      </c>
      <c r="B40" s="276" t="s">
        <v>305</v>
      </c>
      <c r="C40" s="277">
        <v>130.69999999999999</v>
      </c>
      <c r="D40" s="278">
        <v>132.16666666666666</v>
      </c>
      <c r="E40" s="278">
        <v>128.5333333333333</v>
      </c>
      <c r="F40" s="278">
        <v>126.36666666666665</v>
      </c>
      <c r="G40" s="278">
        <v>122.73333333333329</v>
      </c>
      <c r="H40" s="278">
        <v>134.33333333333331</v>
      </c>
      <c r="I40" s="278">
        <v>137.9666666666667</v>
      </c>
      <c r="J40" s="278">
        <v>140.13333333333333</v>
      </c>
      <c r="K40" s="276">
        <v>135.80000000000001</v>
      </c>
      <c r="L40" s="276">
        <v>130</v>
      </c>
      <c r="M40" s="276">
        <v>1.9756100000000001</v>
      </c>
    </row>
    <row r="41" spans="1:13">
      <c r="A41" s="267">
        <v>31</v>
      </c>
      <c r="B41" s="276" t="s">
        <v>937</v>
      </c>
      <c r="C41" s="277">
        <v>243.9</v>
      </c>
      <c r="D41" s="278">
        <v>243.91666666666666</v>
      </c>
      <c r="E41" s="278">
        <v>238.48333333333332</v>
      </c>
      <c r="F41" s="278">
        <v>233.06666666666666</v>
      </c>
      <c r="G41" s="278">
        <v>227.63333333333333</v>
      </c>
      <c r="H41" s="278">
        <v>249.33333333333331</v>
      </c>
      <c r="I41" s="278">
        <v>254.76666666666665</v>
      </c>
      <c r="J41" s="278">
        <v>260.18333333333328</v>
      </c>
      <c r="K41" s="276">
        <v>249.35</v>
      </c>
      <c r="L41" s="276">
        <v>238.5</v>
      </c>
      <c r="M41" s="276">
        <v>0.70755000000000001</v>
      </c>
    </row>
    <row r="42" spans="1:13">
      <c r="A42" s="267">
        <v>32</v>
      </c>
      <c r="B42" s="276" t="s">
        <v>306</v>
      </c>
      <c r="C42" s="277">
        <v>71.45</v>
      </c>
      <c r="D42" s="278">
        <v>72.350000000000009</v>
      </c>
      <c r="E42" s="278">
        <v>69.90000000000002</v>
      </c>
      <c r="F42" s="278">
        <v>68.350000000000009</v>
      </c>
      <c r="G42" s="278">
        <v>65.90000000000002</v>
      </c>
      <c r="H42" s="278">
        <v>73.90000000000002</v>
      </c>
      <c r="I42" s="278">
        <v>76.350000000000009</v>
      </c>
      <c r="J42" s="278">
        <v>77.90000000000002</v>
      </c>
      <c r="K42" s="276">
        <v>74.8</v>
      </c>
      <c r="L42" s="276">
        <v>70.8</v>
      </c>
      <c r="M42" s="276">
        <v>13.86078</v>
      </c>
    </row>
    <row r="43" spans="1:13">
      <c r="A43" s="267">
        <v>33</v>
      </c>
      <c r="B43" s="276" t="s">
        <v>49</v>
      </c>
      <c r="C43" s="277">
        <v>89.6</v>
      </c>
      <c r="D43" s="278">
        <v>89.933333333333323</v>
      </c>
      <c r="E43" s="278">
        <v>87.766666666666652</v>
      </c>
      <c r="F43" s="278">
        <v>85.933333333333323</v>
      </c>
      <c r="G43" s="278">
        <v>83.766666666666652</v>
      </c>
      <c r="H43" s="278">
        <v>91.766666666666652</v>
      </c>
      <c r="I43" s="278">
        <v>93.933333333333309</v>
      </c>
      <c r="J43" s="278">
        <v>95.766666666666652</v>
      </c>
      <c r="K43" s="276">
        <v>92.1</v>
      </c>
      <c r="L43" s="276">
        <v>88.1</v>
      </c>
      <c r="M43" s="276">
        <v>342.77580999999998</v>
      </c>
    </row>
    <row r="44" spans="1:13">
      <c r="A44" s="267">
        <v>34</v>
      </c>
      <c r="B44" s="276" t="s">
        <v>51</v>
      </c>
      <c r="C44" s="277">
        <v>2154.3000000000002</v>
      </c>
      <c r="D44" s="278">
        <v>2171</v>
      </c>
      <c r="E44" s="278">
        <v>2133.3000000000002</v>
      </c>
      <c r="F44" s="278">
        <v>2112.3000000000002</v>
      </c>
      <c r="G44" s="278">
        <v>2074.6000000000004</v>
      </c>
      <c r="H44" s="278">
        <v>2192</v>
      </c>
      <c r="I44" s="278">
        <v>2229.6999999999998</v>
      </c>
      <c r="J44" s="278">
        <v>2250.6999999999998</v>
      </c>
      <c r="K44" s="276">
        <v>2208.6999999999998</v>
      </c>
      <c r="L44" s="276">
        <v>2150</v>
      </c>
      <c r="M44" s="276">
        <v>16.823650000000001</v>
      </c>
    </row>
    <row r="45" spans="1:13">
      <c r="A45" s="267">
        <v>35</v>
      </c>
      <c r="B45" s="276" t="s">
        <v>307</v>
      </c>
      <c r="C45" s="277">
        <v>164.15</v>
      </c>
      <c r="D45" s="278">
        <v>166.88333333333333</v>
      </c>
      <c r="E45" s="278">
        <v>160.51666666666665</v>
      </c>
      <c r="F45" s="278">
        <v>156.88333333333333</v>
      </c>
      <c r="G45" s="278">
        <v>150.51666666666665</v>
      </c>
      <c r="H45" s="278">
        <v>170.51666666666665</v>
      </c>
      <c r="I45" s="278">
        <v>176.88333333333333</v>
      </c>
      <c r="J45" s="278">
        <v>180.51666666666665</v>
      </c>
      <c r="K45" s="276">
        <v>173.25</v>
      </c>
      <c r="L45" s="276">
        <v>163.25</v>
      </c>
      <c r="M45" s="276">
        <v>1.8944799999999999</v>
      </c>
    </row>
    <row r="46" spans="1:13">
      <c r="A46" s="267">
        <v>36</v>
      </c>
      <c r="B46" s="276" t="s">
        <v>309</v>
      </c>
      <c r="C46" s="277">
        <v>1452.35</v>
      </c>
      <c r="D46" s="278">
        <v>1441.0666666666666</v>
      </c>
      <c r="E46" s="278">
        <v>1422.1333333333332</v>
      </c>
      <c r="F46" s="278">
        <v>1391.9166666666665</v>
      </c>
      <c r="G46" s="278">
        <v>1372.9833333333331</v>
      </c>
      <c r="H46" s="278">
        <v>1471.2833333333333</v>
      </c>
      <c r="I46" s="278">
        <v>1490.2166666666667</v>
      </c>
      <c r="J46" s="278">
        <v>1520.4333333333334</v>
      </c>
      <c r="K46" s="276">
        <v>1460</v>
      </c>
      <c r="L46" s="276">
        <v>1410.85</v>
      </c>
      <c r="M46" s="276">
        <v>1.89889</v>
      </c>
    </row>
    <row r="47" spans="1:13">
      <c r="A47" s="267">
        <v>37</v>
      </c>
      <c r="B47" s="276" t="s">
        <v>308</v>
      </c>
      <c r="C47" s="277">
        <v>4511.6000000000004</v>
      </c>
      <c r="D47" s="278">
        <v>4527.166666666667</v>
      </c>
      <c r="E47" s="278">
        <v>4474.4333333333343</v>
      </c>
      <c r="F47" s="278">
        <v>4437.2666666666673</v>
      </c>
      <c r="G47" s="278">
        <v>4384.5333333333347</v>
      </c>
      <c r="H47" s="278">
        <v>4564.3333333333339</v>
      </c>
      <c r="I47" s="278">
        <v>4617.0666666666657</v>
      </c>
      <c r="J47" s="278">
        <v>4654.2333333333336</v>
      </c>
      <c r="K47" s="276">
        <v>4579.8999999999996</v>
      </c>
      <c r="L47" s="276">
        <v>4490</v>
      </c>
      <c r="M47" s="276">
        <v>0.61780999999999997</v>
      </c>
    </row>
    <row r="48" spans="1:13">
      <c r="A48" s="267">
        <v>38</v>
      </c>
      <c r="B48" s="276" t="s">
        <v>310</v>
      </c>
      <c r="C48" s="277">
        <v>6129.4</v>
      </c>
      <c r="D48" s="278">
        <v>6185.1500000000005</v>
      </c>
      <c r="E48" s="278">
        <v>6014.2500000000009</v>
      </c>
      <c r="F48" s="278">
        <v>5899.1</v>
      </c>
      <c r="G48" s="278">
        <v>5728.2000000000007</v>
      </c>
      <c r="H48" s="278">
        <v>6300.3000000000011</v>
      </c>
      <c r="I48" s="278">
        <v>6471.2000000000007</v>
      </c>
      <c r="J48" s="278">
        <v>6586.3500000000013</v>
      </c>
      <c r="K48" s="276">
        <v>6356.05</v>
      </c>
      <c r="L48" s="276">
        <v>6070</v>
      </c>
      <c r="M48" s="276">
        <v>0.48446</v>
      </c>
    </row>
    <row r="49" spans="1:13">
      <c r="A49" s="267">
        <v>39</v>
      </c>
      <c r="B49" s="276" t="s">
        <v>226</v>
      </c>
      <c r="C49" s="277">
        <v>856.25</v>
      </c>
      <c r="D49" s="278">
        <v>862.35</v>
      </c>
      <c r="E49" s="278">
        <v>844.90000000000009</v>
      </c>
      <c r="F49" s="278">
        <v>833.55000000000007</v>
      </c>
      <c r="G49" s="278">
        <v>816.10000000000014</v>
      </c>
      <c r="H49" s="278">
        <v>873.7</v>
      </c>
      <c r="I49" s="278">
        <v>891.15000000000009</v>
      </c>
      <c r="J49" s="278">
        <v>902.5</v>
      </c>
      <c r="K49" s="276">
        <v>879.8</v>
      </c>
      <c r="L49" s="276">
        <v>851</v>
      </c>
      <c r="M49" s="276">
        <v>4.5169899999999998</v>
      </c>
    </row>
    <row r="50" spans="1:13">
      <c r="A50" s="267">
        <v>40</v>
      </c>
      <c r="B50" s="276" t="s">
        <v>53</v>
      </c>
      <c r="C50" s="277">
        <v>852.85</v>
      </c>
      <c r="D50" s="278">
        <v>864.33333333333337</v>
      </c>
      <c r="E50" s="278">
        <v>838.81666666666672</v>
      </c>
      <c r="F50" s="278">
        <v>824.7833333333333</v>
      </c>
      <c r="G50" s="278">
        <v>799.26666666666665</v>
      </c>
      <c r="H50" s="278">
        <v>878.36666666666679</v>
      </c>
      <c r="I50" s="278">
        <v>903.88333333333344</v>
      </c>
      <c r="J50" s="278">
        <v>917.91666666666686</v>
      </c>
      <c r="K50" s="276">
        <v>889.85</v>
      </c>
      <c r="L50" s="276">
        <v>850.3</v>
      </c>
      <c r="M50" s="276">
        <v>39.904150000000001</v>
      </c>
    </row>
    <row r="51" spans="1:13">
      <c r="A51" s="267">
        <v>41</v>
      </c>
      <c r="B51" s="276" t="s">
        <v>311</v>
      </c>
      <c r="C51" s="277">
        <v>504.1</v>
      </c>
      <c r="D51" s="278">
        <v>511.36666666666673</v>
      </c>
      <c r="E51" s="278">
        <v>493.03333333333342</v>
      </c>
      <c r="F51" s="278">
        <v>481.9666666666667</v>
      </c>
      <c r="G51" s="278">
        <v>463.63333333333338</v>
      </c>
      <c r="H51" s="278">
        <v>522.43333333333339</v>
      </c>
      <c r="I51" s="278">
        <v>540.76666666666688</v>
      </c>
      <c r="J51" s="278">
        <v>551.83333333333348</v>
      </c>
      <c r="K51" s="276">
        <v>529.70000000000005</v>
      </c>
      <c r="L51" s="276">
        <v>500.3</v>
      </c>
      <c r="M51" s="276">
        <v>8.55307</v>
      </c>
    </row>
    <row r="52" spans="1:13">
      <c r="A52" s="267">
        <v>42</v>
      </c>
      <c r="B52" s="276" t="s">
        <v>55</v>
      </c>
      <c r="C52" s="277">
        <v>599.85</v>
      </c>
      <c r="D52" s="278">
        <v>608.61666666666667</v>
      </c>
      <c r="E52" s="278">
        <v>587.23333333333335</v>
      </c>
      <c r="F52" s="278">
        <v>574.61666666666667</v>
      </c>
      <c r="G52" s="278">
        <v>553.23333333333335</v>
      </c>
      <c r="H52" s="278">
        <v>621.23333333333335</v>
      </c>
      <c r="I52" s="278">
        <v>642.61666666666679</v>
      </c>
      <c r="J52" s="278">
        <v>655.23333333333335</v>
      </c>
      <c r="K52" s="276">
        <v>630</v>
      </c>
      <c r="L52" s="276">
        <v>596</v>
      </c>
      <c r="M52" s="276">
        <v>351.15636999999998</v>
      </c>
    </row>
    <row r="53" spans="1:13">
      <c r="A53" s="267">
        <v>43</v>
      </c>
      <c r="B53" s="276" t="s">
        <v>56</v>
      </c>
      <c r="C53" s="277">
        <v>3051.25</v>
      </c>
      <c r="D53" s="278">
        <v>3084.0833333333335</v>
      </c>
      <c r="E53" s="278">
        <v>3008.166666666667</v>
      </c>
      <c r="F53" s="278">
        <v>2965.0833333333335</v>
      </c>
      <c r="G53" s="278">
        <v>2889.166666666667</v>
      </c>
      <c r="H53" s="278">
        <v>3127.166666666667</v>
      </c>
      <c r="I53" s="278">
        <v>3203.0833333333339</v>
      </c>
      <c r="J53" s="278">
        <v>3246.166666666667</v>
      </c>
      <c r="K53" s="276">
        <v>3160</v>
      </c>
      <c r="L53" s="276">
        <v>3041</v>
      </c>
      <c r="M53" s="276">
        <v>12.191509999999999</v>
      </c>
    </row>
    <row r="54" spans="1:13">
      <c r="A54" s="267">
        <v>44</v>
      </c>
      <c r="B54" s="276" t="s">
        <v>315</v>
      </c>
      <c r="C54" s="277">
        <v>186.2</v>
      </c>
      <c r="D54" s="278">
        <v>188.06666666666669</v>
      </c>
      <c r="E54" s="278">
        <v>183.63333333333338</v>
      </c>
      <c r="F54" s="278">
        <v>181.06666666666669</v>
      </c>
      <c r="G54" s="278">
        <v>176.63333333333338</v>
      </c>
      <c r="H54" s="278">
        <v>190.63333333333338</v>
      </c>
      <c r="I54" s="278">
        <v>195.06666666666672</v>
      </c>
      <c r="J54" s="278">
        <v>197.63333333333338</v>
      </c>
      <c r="K54" s="276">
        <v>192.5</v>
      </c>
      <c r="L54" s="276">
        <v>185.5</v>
      </c>
      <c r="M54" s="276">
        <v>3.99533</v>
      </c>
    </row>
    <row r="55" spans="1:13">
      <c r="A55" s="267">
        <v>45</v>
      </c>
      <c r="B55" s="276" t="s">
        <v>316</v>
      </c>
      <c r="C55" s="277">
        <v>555.85</v>
      </c>
      <c r="D55" s="278">
        <v>559.70000000000005</v>
      </c>
      <c r="E55" s="278">
        <v>547.60000000000014</v>
      </c>
      <c r="F55" s="278">
        <v>539.35000000000014</v>
      </c>
      <c r="G55" s="278">
        <v>527.25000000000023</v>
      </c>
      <c r="H55" s="278">
        <v>567.95000000000005</v>
      </c>
      <c r="I55" s="278">
        <v>580.04999999999995</v>
      </c>
      <c r="J55" s="278">
        <v>588.29999999999995</v>
      </c>
      <c r="K55" s="276">
        <v>571.79999999999995</v>
      </c>
      <c r="L55" s="276">
        <v>551.45000000000005</v>
      </c>
      <c r="M55" s="276">
        <v>1.3798699999999999</v>
      </c>
    </row>
    <row r="56" spans="1:13">
      <c r="A56" s="267">
        <v>46</v>
      </c>
      <c r="B56" s="276" t="s">
        <v>58</v>
      </c>
      <c r="C56" s="277">
        <v>8717.75</v>
      </c>
      <c r="D56" s="278">
        <v>8789.8333333333339</v>
      </c>
      <c r="E56" s="278">
        <v>8570.6666666666679</v>
      </c>
      <c r="F56" s="278">
        <v>8423.5833333333339</v>
      </c>
      <c r="G56" s="278">
        <v>8204.4166666666679</v>
      </c>
      <c r="H56" s="278">
        <v>8936.9166666666679</v>
      </c>
      <c r="I56" s="278">
        <v>9156.0833333333358</v>
      </c>
      <c r="J56" s="278">
        <v>9303.1666666666679</v>
      </c>
      <c r="K56" s="276">
        <v>9009</v>
      </c>
      <c r="L56" s="276">
        <v>8642.75</v>
      </c>
      <c r="M56" s="276">
        <v>19.861529999999998</v>
      </c>
    </row>
    <row r="57" spans="1:13">
      <c r="A57" s="267">
        <v>47</v>
      </c>
      <c r="B57" s="276" t="s">
        <v>232</v>
      </c>
      <c r="C57" s="277">
        <v>2929.15</v>
      </c>
      <c r="D57" s="278">
        <v>2986.9833333333336</v>
      </c>
      <c r="E57" s="278">
        <v>2825.166666666667</v>
      </c>
      <c r="F57" s="278">
        <v>2721.1833333333334</v>
      </c>
      <c r="G57" s="278">
        <v>2559.3666666666668</v>
      </c>
      <c r="H57" s="278">
        <v>3090.9666666666672</v>
      </c>
      <c r="I57" s="278">
        <v>3252.7833333333338</v>
      </c>
      <c r="J57" s="278">
        <v>3356.7666666666673</v>
      </c>
      <c r="K57" s="276">
        <v>3148.8</v>
      </c>
      <c r="L57" s="276">
        <v>2883</v>
      </c>
      <c r="M57" s="276">
        <v>2.7721</v>
      </c>
    </row>
    <row r="58" spans="1:13">
      <c r="A58" s="267">
        <v>48</v>
      </c>
      <c r="B58" s="276" t="s">
        <v>59</v>
      </c>
      <c r="C58" s="277">
        <v>4689.75</v>
      </c>
      <c r="D58" s="278">
        <v>4729.916666666667</v>
      </c>
      <c r="E58" s="278">
        <v>4634.8333333333339</v>
      </c>
      <c r="F58" s="278">
        <v>4579.916666666667</v>
      </c>
      <c r="G58" s="278">
        <v>4484.8333333333339</v>
      </c>
      <c r="H58" s="278">
        <v>4784.8333333333339</v>
      </c>
      <c r="I58" s="278">
        <v>4879.9166666666679</v>
      </c>
      <c r="J58" s="278">
        <v>4934.8333333333339</v>
      </c>
      <c r="K58" s="276">
        <v>4825</v>
      </c>
      <c r="L58" s="276">
        <v>4675</v>
      </c>
      <c r="M58" s="276">
        <v>47.633209999999998</v>
      </c>
    </row>
    <row r="59" spans="1:13">
      <c r="A59" s="267">
        <v>49</v>
      </c>
      <c r="B59" s="276" t="s">
        <v>60</v>
      </c>
      <c r="C59" s="277">
        <v>1603</v>
      </c>
      <c r="D59" s="278">
        <v>1622.55</v>
      </c>
      <c r="E59" s="278">
        <v>1577.9499999999998</v>
      </c>
      <c r="F59" s="278">
        <v>1552.8999999999999</v>
      </c>
      <c r="G59" s="278">
        <v>1508.2999999999997</v>
      </c>
      <c r="H59" s="278">
        <v>1647.6</v>
      </c>
      <c r="I59" s="278">
        <v>1692.1999999999998</v>
      </c>
      <c r="J59" s="278">
        <v>1717.25</v>
      </c>
      <c r="K59" s="276">
        <v>1667.15</v>
      </c>
      <c r="L59" s="276">
        <v>1597.5</v>
      </c>
      <c r="M59" s="276">
        <v>8.1642399999999995</v>
      </c>
    </row>
    <row r="60" spans="1:13" ht="12" customHeight="1">
      <c r="A60" s="267">
        <v>50</v>
      </c>
      <c r="B60" s="276" t="s">
        <v>317</v>
      </c>
      <c r="C60" s="277">
        <v>101.55</v>
      </c>
      <c r="D60" s="278">
        <v>101.96666666666665</v>
      </c>
      <c r="E60" s="278">
        <v>100.98333333333331</v>
      </c>
      <c r="F60" s="278">
        <v>100.41666666666666</v>
      </c>
      <c r="G60" s="278">
        <v>99.433333333333309</v>
      </c>
      <c r="H60" s="278">
        <v>102.5333333333333</v>
      </c>
      <c r="I60" s="278">
        <v>103.51666666666665</v>
      </c>
      <c r="J60" s="278">
        <v>104.0833333333333</v>
      </c>
      <c r="K60" s="276">
        <v>102.95</v>
      </c>
      <c r="L60" s="276">
        <v>101.4</v>
      </c>
      <c r="M60" s="276">
        <v>1.7837799999999999</v>
      </c>
    </row>
    <row r="61" spans="1:13">
      <c r="A61" s="267">
        <v>51</v>
      </c>
      <c r="B61" s="276" t="s">
        <v>318</v>
      </c>
      <c r="C61" s="277">
        <v>154.1</v>
      </c>
      <c r="D61" s="278">
        <v>155.79999999999998</v>
      </c>
      <c r="E61" s="278">
        <v>151.79999999999995</v>
      </c>
      <c r="F61" s="278">
        <v>149.49999999999997</v>
      </c>
      <c r="G61" s="278">
        <v>145.49999999999994</v>
      </c>
      <c r="H61" s="278">
        <v>158.09999999999997</v>
      </c>
      <c r="I61" s="278">
        <v>162.10000000000002</v>
      </c>
      <c r="J61" s="278">
        <v>164.39999999999998</v>
      </c>
      <c r="K61" s="276">
        <v>159.80000000000001</v>
      </c>
      <c r="L61" s="276">
        <v>153.5</v>
      </c>
      <c r="M61" s="276">
        <v>11.22953</v>
      </c>
    </row>
    <row r="62" spans="1:13">
      <c r="A62" s="267">
        <v>52</v>
      </c>
      <c r="B62" s="276" t="s">
        <v>233</v>
      </c>
      <c r="C62" s="277">
        <v>368.15</v>
      </c>
      <c r="D62" s="278">
        <v>368.08333333333331</v>
      </c>
      <c r="E62" s="278">
        <v>361.21666666666664</v>
      </c>
      <c r="F62" s="278">
        <v>354.2833333333333</v>
      </c>
      <c r="G62" s="278">
        <v>347.41666666666663</v>
      </c>
      <c r="H62" s="278">
        <v>375.01666666666665</v>
      </c>
      <c r="I62" s="278">
        <v>381.88333333333333</v>
      </c>
      <c r="J62" s="278">
        <v>388.81666666666666</v>
      </c>
      <c r="K62" s="276">
        <v>374.95</v>
      </c>
      <c r="L62" s="276">
        <v>361.15</v>
      </c>
      <c r="M62" s="276">
        <v>188.93686</v>
      </c>
    </row>
    <row r="63" spans="1:13">
      <c r="A63" s="267">
        <v>53</v>
      </c>
      <c r="B63" s="276" t="s">
        <v>61</v>
      </c>
      <c r="C63" s="277">
        <v>49.05</v>
      </c>
      <c r="D63" s="278">
        <v>49.016666666666673</v>
      </c>
      <c r="E63" s="278">
        <v>47.333333333333343</v>
      </c>
      <c r="F63" s="278">
        <v>45.616666666666667</v>
      </c>
      <c r="G63" s="278">
        <v>43.933333333333337</v>
      </c>
      <c r="H63" s="278">
        <v>50.733333333333348</v>
      </c>
      <c r="I63" s="278">
        <v>52.416666666666671</v>
      </c>
      <c r="J63" s="278">
        <v>54.133333333333354</v>
      </c>
      <c r="K63" s="276">
        <v>50.7</v>
      </c>
      <c r="L63" s="276">
        <v>47.3</v>
      </c>
      <c r="M63" s="276">
        <v>956.00102000000004</v>
      </c>
    </row>
    <row r="64" spans="1:13">
      <c r="A64" s="267">
        <v>54</v>
      </c>
      <c r="B64" s="276" t="s">
        <v>62</v>
      </c>
      <c r="C64" s="277">
        <v>44.35</v>
      </c>
      <c r="D64" s="278">
        <v>44.81666666666667</v>
      </c>
      <c r="E64" s="278">
        <v>43.183333333333337</v>
      </c>
      <c r="F64" s="278">
        <v>42.016666666666666</v>
      </c>
      <c r="G64" s="278">
        <v>40.383333333333333</v>
      </c>
      <c r="H64" s="278">
        <v>45.983333333333341</v>
      </c>
      <c r="I64" s="278">
        <v>47.616666666666681</v>
      </c>
      <c r="J64" s="278">
        <v>48.783333333333346</v>
      </c>
      <c r="K64" s="276">
        <v>46.45</v>
      </c>
      <c r="L64" s="276">
        <v>43.65</v>
      </c>
      <c r="M64" s="276">
        <v>113.20938</v>
      </c>
    </row>
    <row r="65" spans="1:13">
      <c r="A65" s="267">
        <v>55</v>
      </c>
      <c r="B65" s="276" t="s">
        <v>312</v>
      </c>
      <c r="C65" s="277">
        <v>1595.95</v>
      </c>
      <c r="D65" s="278">
        <v>1611.8666666666668</v>
      </c>
      <c r="E65" s="278">
        <v>1572.7333333333336</v>
      </c>
      <c r="F65" s="278">
        <v>1549.5166666666669</v>
      </c>
      <c r="G65" s="278">
        <v>1510.3833333333337</v>
      </c>
      <c r="H65" s="278">
        <v>1635.0833333333335</v>
      </c>
      <c r="I65" s="278">
        <v>1674.2166666666667</v>
      </c>
      <c r="J65" s="278">
        <v>1697.4333333333334</v>
      </c>
      <c r="K65" s="276">
        <v>1651</v>
      </c>
      <c r="L65" s="276">
        <v>1588.65</v>
      </c>
      <c r="M65" s="276">
        <v>0.37595000000000001</v>
      </c>
    </row>
    <row r="66" spans="1:13">
      <c r="A66" s="267">
        <v>56</v>
      </c>
      <c r="B66" s="276" t="s">
        <v>63</v>
      </c>
      <c r="C66" s="277">
        <v>1484.4</v>
      </c>
      <c r="D66" s="278">
        <v>1489.0166666666667</v>
      </c>
      <c r="E66" s="278">
        <v>1464.4333333333334</v>
      </c>
      <c r="F66" s="278">
        <v>1444.4666666666667</v>
      </c>
      <c r="G66" s="278">
        <v>1419.8833333333334</v>
      </c>
      <c r="H66" s="278">
        <v>1508.9833333333333</v>
      </c>
      <c r="I66" s="278">
        <v>1533.5666666666668</v>
      </c>
      <c r="J66" s="278">
        <v>1553.5333333333333</v>
      </c>
      <c r="K66" s="276">
        <v>1513.6</v>
      </c>
      <c r="L66" s="276">
        <v>1469.05</v>
      </c>
      <c r="M66" s="276">
        <v>5.5464799999999999</v>
      </c>
    </row>
    <row r="67" spans="1:13">
      <c r="A67" s="267">
        <v>57</v>
      </c>
      <c r="B67" s="276" t="s">
        <v>320</v>
      </c>
      <c r="C67" s="277">
        <v>5194.05</v>
      </c>
      <c r="D67" s="278">
        <v>5262.3499999999995</v>
      </c>
      <c r="E67" s="278">
        <v>5100.6999999999989</v>
      </c>
      <c r="F67" s="278">
        <v>5007.3499999999995</v>
      </c>
      <c r="G67" s="278">
        <v>4845.6999999999989</v>
      </c>
      <c r="H67" s="278">
        <v>5355.6999999999989</v>
      </c>
      <c r="I67" s="278">
        <v>5517.3499999999985</v>
      </c>
      <c r="J67" s="278">
        <v>5610.6999999999989</v>
      </c>
      <c r="K67" s="276">
        <v>5424</v>
      </c>
      <c r="L67" s="276">
        <v>5169</v>
      </c>
      <c r="M67" s="276">
        <v>0.43535000000000001</v>
      </c>
    </row>
    <row r="68" spans="1:13">
      <c r="A68" s="267">
        <v>58</v>
      </c>
      <c r="B68" s="276" t="s">
        <v>234</v>
      </c>
      <c r="C68" s="277">
        <v>1281</v>
      </c>
      <c r="D68" s="278">
        <v>1302</v>
      </c>
      <c r="E68" s="278">
        <v>1247</v>
      </c>
      <c r="F68" s="278">
        <v>1213</v>
      </c>
      <c r="G68" s="278">
        <v>1158</v>
      </c>
      <c r="H68" s="278">
        <v>1336</v>
      </c>
      <c r="I68" s="278">
        <v>1391</v>
      </c>
      <c r="J68" s="278">
        <v>1425</v>
      </c>
      <c r="K68" s="276">
        <v>1357</v>
      </c>
      <c r="L68" s="276">
        <v>1268</v>
      </c>
      <c r="M68" s="276">
        <v>0.69740000000000002</v>
      </c>
    </row>
    <row r="69" spans="1:13">
      <c r="A69" s="267">
        <v>59</v>
      </c>
      <c r="B69" s="276" t="s">
        <v>321</v>
      </c>
      <c r="C69" s="277">
        <v>322.10000000000002</v>
      </c>
      <c r="D69" s="278">
        <v>318.78333333333336</v>
      </c>
      <c r="E69" s="278">
        <v>310.06666666666672</v>
      </c>
      <c r="F69" s="278">
        <v>298.03333333333336</v>
      </c>
      <c r="G69" s="278">
        <v>289.31666666666672</v>
      </c>
      <c r="H69" s="278">
        <v>330.81666666666672</v>
      </c>
      <c r="I69" s="278">
        <v>339.5333333333333</v>
      </c>
      <c r="J69" s="278">
        <v>351.56666666666672</v>
      </c>
      <c r="K69" s="276">
        <v>327.5</v>
      </c>
      <c r="L69" s="276">
        <v>306.75</v>
      </c>
      <c r="M69" s="276">
        <v>13.41137</v>
      </c>
    </row>
    <row r="70" spans="1:13">
      <c r="A70" s="267">
        <v>60</v>
      </c>
      <c r="B70" s="276" t="s">
        <v>65</v>
      </c>
      <c r="C70" s="277">
        <v>106.85</v>
      </c>
      <c r="D70" s="278">
        <v>107.71666666666665</v>
      </c>
      <c r="E70" s="278">
        <v>105.0333333333333</v>
      </c>
      <c r="F70" s="278">
        <v>103.21666666666665</v>
      </c>
      <c r="G70" s="278">
        <v>100.5333333333333</v>
      </c>
      <c r="H70" s="278">
        <v>109.5333333333333</v>
      </c>
      <c r="I70" s="278">
        <v>112.21666666666667</v>
      </c>
      <c r="J70" s="278">
        <v>114.0333333333333</v>
      </c>
      <c r="K70" s="276">
        <v>110.4</v>
      </c>
      <c r="L70" s="276">
        <v>105.9</v>
      </c>
      <c r="M70" s="276">
        <v>124.33645</v>
      </c>
    </row>
    <row r="71" spans="1:13">
      <c r="A71" s="267">
        <v>61</v>
      </c>
      <c r="B71" s="276" t="s">
        <v>313</v>
      </c>
      <c r="C71" s="277">
        <v>701.9</v>
      </c>
      <c r="D71" s="278">
        <v>709.03333333333342</v>
      </c>
      <c r="E71" s="278">
        <v>690.06666666666683</v>
      </c>
      <c r="F71" s="278">
        <v>678.23333333333346</v>
      </c>
      <c r="G71" s="278">
        <v>659.26666666666688</v>
      </c>
      <c r="H71" s="278">
        <v>720.86666666666679</v>
      </c>
      <c r="I71" s="278">
        <v>739.83333333333326</v>
      </c>
      <c r="J71" s="278">
        <v>751.66666666666674</v>
      </c>
      <c r="K71" s="276">
        <v>728</v>
      </c>
      <c r="L71" s="276">
        <v>697.2</v>
      </c>
      <c r="M71" s="276">
        <v>8.2610899999999994</v>
      </c>
    </row>
    <row r="72" spans="1:13">
      <c r="A72" s="267">
        <v>62</v>
      </c>
      <c r="B72" s="276" t="s">
        <v>66</v>
      </c>
      <c r="C72" s="277">
        <v>636.04999999999995</v>
      </c>
      <c r="D72" s="278">
        <v>636.51666666666665</v>
      </c>
      <c r="E72" s="278">
        <v>630.5333333333333</v>
      </c>
      <c r="F72" s="278">
        <v>625.01666666666665</v>
      </c>
      <c r="G72" s="278">
        <v>619.0333333333333</v>
      </c>
      <c r="H72" s="278">
        <v>642.0333333333333</v>
      </c>
      <c r="I72" s="278">
        <v>648.01666666666665</v>
      </c>
      <c r="J72" s="278">
        <v>653.5333333333333</v>
      </c>
      <c r="K72" s="276">
        <v>642.5</v>
      </c>
      <c r="L72" s="276">
        <v>631</v>
      </c>
      <c r="M72" s="276">
        <v>13.925219999999999</v>
      </c>
    </row>
    <row r="73" spans="1:13">
      <c r="A73" s="267">
        <v>63</v>
      </c>
      <c r="B73" s="276" t="s">
        <v>67</v>
      </c>
      <c r="C73" s="277">
        <v>495.85</v>
      </c>
      <c r="D73" s="278">
        <v>499.16666666666669</v>
      </c>
      <c r="E73" s="278">
        <v>489.43333333333339</v>
      </c>
      <c r="F73" s="278">
        <v>483.01666666666671</v>
      </c>
      <c r="G73" s="278">
        <v>473.28333333333342</v>
      </c>
      <c r="H73" s="278">
        <v>505.58333333333337</v>
      </c>
      <c r="I73" s="278">
        <v>515.31666666666661</v>
      </c>
      <c r="J73" s="278">
        <v>521.73333333333335</v>
      </c>
      <c r="K73" s="276">
        <v>508.9</v>
      </c>
      <c r="L73" s="276">
        <v>492.75</v>
      </c>
      <c r="M73" s="276">
        <v>29.61694</v>
      </c>
    </row>
    <row r="74" spans="1:13">
      <c r="A74" s="267">
        <v>64</v>
      </c>
      <c r="B74" s="276" t="s">
        <v>1045</v>
      </c>
      <c r="C74" s="277">
        <v>9537.25</v>
      </c>
      <c r="D74" s="278">
        <v>9566.4666666666672</v>
      </c>
      <c r="E74" s="278">
        <v>9233.9333333333343</v>
      </c>
      <c r="F74" s="278">
        <v>8930.6166666666668</v>
      </c>
      <c r="G74" s="278">
        <v>8598.0833333333339</v>
      </c>
      <c r="H74" s="278">
        <v>9869.7833333333347</v>
      </c>
      <c r="I74" s="278">
        <v>10202.316666666668</v>
      </c>
      <c r="J74" s="278">
        <v>10505.633333333335</v>
      </c>
      <c r="K74" s="276">
        <v>9899</v>
      </c>
      <c r="L74" s="276">
        <v>9263.15</v>
      </c>
      <c r="M74" s="276">
        <v>0.17515</v>
      </c>
    </row>
    <row r="75" spans="1:13">
      <c r="A75" s="267">
        <v>65</v>
      </c>
      <c r="B75" s="276" t="s">
        <v>69</v>
      </c>
      <c r="C75" s="277">
        <v>464.1</v>
      </c>
      <c r="D75" s="278">
        <v>466.88333333333338</v>
      </c>
      <c r="E75" s="278">
        <v>455.86666666666679</v>
      </c>
      <c r="F75" s="278">
        <v>447.63333333333338</v>
      </c>
      <c r="G75" s="278">
        <v>436.61666666666679</v>
      </c>
      <c r="H75" s="278">
        <v>475.11666666666679</v>
      </c>
      <c r="I75" s="278">
        <v>486.13333333333333</v>
      </c>
      <c r="J75" s="278">
        <v>494.36666666666679</v>
      </c>
      <c r="K75" s="276">
        <v>477.9</v>
      </c>
      <c r="L75" s="276">
        <v>458.65</v>
      </c>
      <c r="M75" s="276">
        <v>142.29947999999999</v>
      </c>
    </row>
    <row r="76" spans="1:13" s="16" customFormat="1">
      <c r="A76" s="267">
        <v>66</v>
      </c>
      <c r="B76" s="276" t="s">
        <v>70</v>
      </c>
      <c r="C76" s="277">
        <v>30.65</v>
      </c>
      <c r="D76" s="278">
        <v>30.983333333333331</v>
      </c>
      <c r="E76" s="278">
        <v>30.016666666666662</v>
      </c>
      <c r="F76" s="278">
        <v>29.383333333333333</v>
      </c>
      <c r="G76" s="278">
        <v>28.416666666666664</v>
      </c>
      <c r="H76" s="278">
        <v>31.61666666666666</v>
      </c>
      <c r="I76" s="278">
        <v>32.583333333333329</v>
      </c>
      <c r="J76" s="278">
        <v>33.216666666666654</v>
      </c>
      <c r="K76" s="276">
        <v>31.95</v>
      </c>
      <c r="L76" s="276">
        <v>30.35</v>
      </c>
      <c r="M76" s="276">
        <v>516.98825999999997</v>
      </c>
    </row>
    <row r="77" spans="1:13" s="16" customFormat="1">
      <c r="A77" s="267">
        <v>67</v>
      </c>
      <c r="B77" s="276" t="s">
        <v>71</v>
      </c>
      <c r="C77" s="277">
        <v>420.15</v>
      </c>
      <c r="D77" s="278">
        <v>427.59999999999997</v>
      </c>
      <c r="E77" s="278">
        <v>411.19999999999993</v>
      </c>
      <c r="F77" s="278">
        <v>402.24999999999994</v>
      </c>
      <c r="G77" s="278">
        <v>385.84999999999991</v>
      </c>
      <c r="H77" s="278">
        <v>436.54999999999995</v>
      </c>
      <c r="I77" s="278">
        <v>452.94999999999993</v>
      </c>
      <c r="J77" s="278">
        <v>461.9</v>
      </c>
      <c r="K77" s="276">
        <v>444</v>
      </c>
      <c r="L77" s="276">
        <v>418.65</v>
      </c>
      <c r="M77" s="276">
        <v>61.564779999999999</v>
      </c>
    </row>
    <row r="78" spans="1:13" s="16" customFormat="1">
      <c r="A78" s="267">
        <v>68</v>
      </c>
      <c r="B78" s="276" t="s">
        <v>322</v>
      </c>
      <c r="C78" s="277">
        <v>699.55</v>
      </c>
      <c r="D78" s="278">
        <v>710.2833333333333</v>
      </c>
      <c r="E78" s="278">
        <v>685.56666666666661</v>
      </c>
      <c r="F78" s="278">
        <v>671.58333333333326</v>
      </c>
      <c r="G78" s="278">
        <v>646.86666666666656</v>
      </c>
      <c r="H78" s="278">
        <v>724.26666666666665</v>
      </c>
      <c r="I78" s="278">
        <v>748.98333333333335</v>
      </c>
      <c r="J78" s="278">
        <v>762.9666666666667</v>
      </c>
      <c r="K78" s="276">
        <v>735</v>
      </c>
      <c r="L78" s="276">
        <v>696.3</v>
      </c>
      <c r="M78" s="276">
        <v>2.58202</v>
      </c>
    </row>
    <row r="79" spans="1:13" s="16" customFormat="1">
      <c r="A79" s="267">
        <v>69</v>
      </c>
      <c r="B79" s="276" t="s">
        <v>324</v>
      </c>
      <c r="C79" s="277">
        <v>164.95</v>
      </c>
      <c r="D79" s="278">
        <v>169.85</v>
      </c>
      <c r="E79" s="278">
        <v>158.1</v>
      </c>
      <c r="F79" s="278">
        <v>151.25</v>
      </c>
      <c r="G79" s="278">
        <v>139.5</v>
      </c>
      <c r="H79" s="278">
        <v>176.7</v>
      </c>
      <c r="I79" s="278">
        <v>188.45</v>
      </c>
      <c r="J79" s="278">
        <v>195.29999999999998</v>
      </c>
      <c r="K79" s="276">
        <v>181.6</v>
      </c>
      <c r="L79" s="276">
        <v>163</v>
      </c>
      <c r="M79" s="276">
        <v>16.326329999999999</v>
      </c>
    </row>
    <row r="80" spans="1:13" s="16" customFormat="1">
      <c r="A80" s="267">
        <v>70</v>
      </c>
      <c r="B80" s="276" t="s">
        <v>325</v>
      </c>
      <c r="C80" s="277">
        <v>3945.65</v>
      </c>
      <c r="D80" s="278">
        <v>3943.0333333333328</v>
      </c>
      <c r="E80" s="278">
        <v>3881.5666666666657</v>
      </c>
      <c r="F80" s="278">
        <v>3817.4833333333327</v>
      </c>
      <c r="G80" s="278">
        <v>3756.0166666666655</v>
      </c>
      <c r="H80" s="278">
        <v>4007.1166666666659</v>
      </c>
      <c r="I80" s="278">
        <v>4068.583333333333</v>
      </c>
      <c r="J80" s="278">
        <v>4132.6666666666661</v>
      </c>
      <c r="K80" s="276">
        <v>4004.5</v>
      </c>
      <c r="L80" s="276">
        <v>3878.95</v>
      </c>
      <c r="M80" s="276">
        <v>0.17479</v>
      </c>
    </row>
    <row r="81" spans="1:13" s="16" customFormat="1">
      <c r="A81" s="267">
        <v>71</v>
      </c>
      <c r="B81" s="276" t="s">
        <v>326</v>
      </c>
      <c r="C81" s="277">
        <v>770.4</v>
      </c>
      <c r="D81" s="278">
        <v>774.13333333333321</v>
      </c>
      <c r="E81" s="278">
        <v>760.31666666666638</v>
      </c>
      <c r="F81" s="278">
        <v>750.23333333333312</v>
      </c>
      <c r="G81" s="278">
        <v>736.41666666666629</v>
      </c>
      <c r="H81" s="278">
        <v>784.21666666666647</v>
      </c>
      <c r="I81" s="278">
        <v>798.0333333333333</v>
      </c>
      <c r="J81" s="278">
        <v>808.11666666666656</v>
      </c>
      <c r="K81" s="276">
        <v>787.95</v>
      </c>
      <c r="L81" s="276">
        <v>764.05</v>
      </c>
      <c r="M81" s="276">
        <v>2.1299100000000002</v>
      </c>
    </row>
    <row r="82" spans="1:13" s="16" customFormat="1">
      <c r="A82" s="267">
        <v>72</v>
      </c>
      <c r="B82" s="276" t="s">
        <v>327</v>
      </c>
      <c r="C82" s="277">
        <v>69.7</v>
      </c>
      <c r="D82" s="278">
        <v>71.2</v>
      </c>
      <c r="E82" s="278">
        <v>67.800000000000011</v>
      </c>
      <c r="F82" s="278">
        <v>65.900000000000006</v>
      </c>
      <c r="G82" s="278">
        <v>62.500000000000014</v>
      </c>
      <c r="H82" s="278">
        <v>73.100000000000009</v>
      </c>
      <c r="I82" s="278">
        <v>76.500000000000014</v>
      </c>
      <c r="J82" s="278">
        <v>78.400000000000006</v>
      </c>
      <c r="K82" s="276">
        <v>74.599999999999994</v>
      </c>
      <c r="L82" s="276">
        <v>69.3</v>
      </c>
      <c r="M82" s="276">
        <v>35.760840000000002</v>
      </c>
    </row>
    <row r="83" spans="1:13" s="16" customFormat="1">
      <c r="A83" s="267">
        <v>73</v>
      </c>
      <c r="B83" s="276" t="s">
        <v>72</v>
      </c>
      <c r="C83" s="277">
        <v>12925.8</v>
      </c>
      <c r="D83" s="278">
        <v>13113.65</v>
      </c>
      <c r="E83" s="278">
        <v>12443.949999999999</v>
      </c>
      <c r="F83" s="278">
        <v>11962.099999999999</v>
      </c>
      <c r="G83" s="278">
        <v>11292.399999999998</v>
      </c>
      <c r="H83" s="278">
        <v>13595.5</v>
      </c>
      <c r="I83" s="278">
        <v>14265.2</v>
      </c>
      <c r="J83" s="278">
        <v>14747.050000000001</v>
      </c>
      <c r="K83" s="276">
        <v>13783.35</v>
      </c>
      <c r="L83" s="276">
        <v>12631.8</v>
      </c>
      <c r="M83" s="276">
        <v>4.4353300000000004</v>
      </c>
    </row>
    <row r="84" spans="1:13" s="16" customFormat="1">
      <c r="A84" s="267">
        <v>74</v>
      </c>
      <c r="B84" s="276" t="s">
        <v>74</v>
      </c>
      <c r="C84" s="277">
        <v>382.05</v>
      </c>
      <c r="D84" s="278">
        <v>385.55</v>
      </c>
      <c r="E84" s="278">
        <v>377.70000000000005</v>
      </c>
      <c r="F84" s="278">
        <v>373.35</v>
      </c>
      <c r="G84" s="278">
        <v>365.50000000000006</v>
      </c>
      <c r="H84" s="278">
        <v>389.90000000000003</v>
      </c>
      <c r="I84" s="278">
        <v>397.75000000000006</v>
      </c>
      <c r="J84" s="278">
        <v>402.1</v>
      </c>
      <c r="K84" s="276">
        <v>393.4</v>
      </c>
      <c r="L84" s="276">
        <v>381.2</v>
      </c>
      <c r="M84" s="276">
        <v>74.881780000000006</v>
      </c>
    </row>
    <row r="85" spans="1:13" s="16" customFormat="1">
      <c r="A85" s="267">
        <v>75</v>
      </c>
      <c r="B85" s="276" t="s">
        <v>328</v>
      </c>
      <c r="C85" s="277">
        <v>218.5</v>
      </c>
      <c r="D85" s="278">
        <v>220.03333333333333</v>
      </c>
      <c r="E85" s="278">
        <v>214.46666666666667</v>
      </c>
      <c r="F85" s="278">
        <v>210.43333333333334</v>
      </c>
      <c r="G85" s="278">
        <v>204.86666666666667</v>
      </c>
      <c r="H85" s="278">
        <v>224.06666666666666</v>
      </c>
      <c r="I85" s="278">
        <v>229.63333333333333</v>
      </c>
      <c r="J85" s="278">
        <v>233.66666666666666</v>
      </c>
      <c r="K85" s="276">
        <v>225.6</v>
      </c>
      <c r="L85" s="276">
        <v>216</v>
      </c>
      <c r="M85" s="276">
        <v>5.05321</v>
      </c>
    </row>
    <row r="86" spans="1:13" s="16" customFormat="1">
      <c r="A86" s="267">
        <v>76</v>
      </c>
      <c r="B86" s="276" t="s">
        <v>75</v>
      </c>
      <c r="C86" s="277">
        <v>3555.8</v>
      </c>
      <c r="D86" s="278">
        <v>3555.7166666666667</v>
      </c>
      <c r="E86" s="278">
        <v>3531.5833333333335</v>
      </c>
      <c r="F86" s="278">
        <v>3507.3666666666668</v>
      </c>
      <c r="G86" s="278">
        <v>3483.2333333333336</v>
      </c>
      <c r="H86" s="278">
        <v>3579.9333333333334</v>
      </c>
      <c r="I86" s="278">
        <v>3604.0666666666666</v>
      </c>
      <c r="J86" s="278">
        <v>3628.2833333333333</v>
      </c>
      <c r="K86" s="276">
        <v>3579.85</v>
      </c>
      <c r="L86" s="276">
        <v>3531.5</v>
      </c>
      <c r="M86" s="276">
        <v>3.8559000000000001</v>
      </c>
    </row>
    <row r="87" spans="1:13" s="16" customFormat="1">
      <c r="A87" s="267">
        <v>77</v>
      </c>
      <c r="B87" s="276" t="s">
        <v>314</v>
      </c>
      <c r="C87" s="277">
        <v>554.35</v>
      </c>
      <c r="D87" s="278">
        <v>558.35</v>
      </c>
      <c r="E87" s="278">
        <v>547.1</v>
      </c>
      <c r="F87" s="278">
        <v>539.85</v>
      </c>
      <c r="G87" s="278">
        <v>528.6</v>
      </c>
      <c r="H87" s="278">
        <v>565.6</v>
      </c>
      <c r="I87" s="278">
        <v>576.85</v>
      </c>
      <c r="J87" s="278">
        <v>584.1</v>
      </c>
      <c r="K87" s="276">
        <v>569.6</v>
      </c>
      <c r="L87" s="276">
        <v>551.1</v>
      </c>
      <c r="M87" s="276">
        <v>2.54657</v>
      </c>
    </row>
    <row r="88" spans="1:13" s="16" customFormat="1">
      <c r="A88" s="267">
        <v>78</v>
      </c>
      <c r="B88" s="276" t="s">
        <v>323</v>
      </c>
      <c r="C88" s="277">
        <v>187.95</v>
      </c>
      <c r="D88" s="278">
        <v>189.91666666666666</v>
      </c>
      <c r="E88" s="278">
        <v>185.0333333333333</v>
      </c>
      <c r="F88" s="278">
        <v>182.11666666666665</v>
      </c>
      <c r="G88" s="278">
        <v>177.23333333333329</v>
      </c>
      <c r="H88" s="278">
        <v>192.83333333333331</v>
      </c>
      <c r="I88" s="278">
        <v>197.7166666666667</v>
      </c>
      <c r="J88" s="278">
        <v>200.63333333333333</v>
      </c>
      <c r="K88" s="276">
        <v>194.8</v>
      </c>
      <c r="L88" s="276">
        <v>187</v>
      </c>
      <c r="M88" s="276">
        <v>4.2396599999999998</v>
      </c>
    </row>
    <row r="89" spans="1:13" s="16" customFormat="1">
      <c r="A89" s="267">
        <v>79</v>
      </c>
      <c r="B89" s="276" t="s">
        <v>76</v>
      </c>
      <c r="C89" s="277">
        <v>421.5</v>
      </c>
      <c r="D89" s="278">
        <v>424.4666666666667</v>
      </c>
      <c r="E89" s="278">
        <v>416.58333333333337</v>
      </c>
      <c r="F89" s="278">
        <v>411.66666666666669</v>
      </c>
      <c r="G89" s="278">
        <v>403.78333333333336</v>
      </c>
      <c r="H89" s="278">
        <v>429.38333333333338</v>
      </c>
      <c r="I89" s="278">
        <v>437.26666666666671</v>
      </c>
      <c r="J89" s="278">
        <v>442.18333333333339</v>
      </c>
      <c r="K89" s="276">
        <v>432.35</v>
      </c>
      <c r="L89" s="276">
        <v>419.55</v>
      </c>
      <c r="M89" s="276">
        <v>25.337219999999999</v>
      </c>
    </row>
    <row r="90" spans="1:13" s="16" customFormat="1">
      <c r="A90" s="267">
        <v>80</v>
      </c>
      <c r="B90" s="276" t="s">
        <v>77</v>
      </c>
      <c r="C90" s="277">
        <v>96.5</v>
      </c>
      <c r="D90" s="278">
        <v>97.100000000000009</v>
      </c>
      <c r="E90" s="278">
        <v>93.40000000000002</v>
      </c>
      <c r="F90" s="278">
        <v>90.300000000000011</v>
      </c>
      <c r="G90" s="278">
        <v>86.600000000000023</v>
      </c>
      <c r="H90" s="278">
        <v>100.20000000000002</v>
      </c>
      <c r="I90" s="278">
        <v>103.9</v>
      </c>
      <c r="J90" s="278">
        <v>107.00000000000001</v>
      </c>
      <c r="K90" s="276">
        <v>100.8</v>
      </c>
      <c r="L90" s="276">
        <v>94</v>
      </c>
      <c r="M90" s="276">
        <v>364.52647999999999</v>
      </c>
    </row>
    <row r="91" spans="1:13" s="16" customFormat="1">
      <c r="A91" s="267">
        <v>81</v>
      </c>
      <c r="B91" s="276" t="s">
        <v>332</v>
      </c>
      <c r="C91" s="277">
        <v>470.25</v>
      </c>
      <c r="D91" s="278">
        <v>474.41666666666669</v>
      </c>
      <c r="E91" s="278">
        <v>463.83333333333337</v>
      </c>
      <c r="F91" s="278">
        <v>457.41666666666669</v>
      </c>
      <c r="G91" s="278">
        <v>446.83333333333337</v>
      </c>
      <c r="H91" s="278">
        <v>480.83333333333337</v>
      </c>
      <c r="I91" s="278">
        <v>491.41666666666674</v>
      </c>
      <c r="J91" s="278">
        <v>497.83333333333337</v>
      </c>
      <c r="K91" s="276">
        <v>485</v>
      </c>
      <c r="L91" s="276">
        <v>468</v>
      </c>
      <c r="M91" s="276">
        <v>2.1068799999999999</v>
      </c>
    </row>
    <row r="92" spans="1:13" s="16" customFormat="1">
      <c r="A92" s="267">
        <v>82</v>
      </c>
      <c r="B92" s="276" t="s">
        <v>333</v>
      </c>
      <c r="C92" s="277">
        <v>484.4</v>
      </c>
      <c r="D92" s="278">
        <v>488.85000000000008</v>
      </c>
      <c r="E92" s="278">
        <v>477.90000000000015</v>
      </c>
      <c r="F92" s="278">
        <v>471.40000000000009</v>
      </c>
      <c r="G92" s="278">
        <v>460.45000000000016</v>
      </c>
      <c r="H92" s="278">
        <v>495.35000000000014</v>
      </c>
      <c r="I92" s="278">
        <v>506.30000000000007</v>
      </c>
      <c r="J92" s="278">
        <v>512.80000000000018</v>
      </c>
      <c r="K92" s="276">
        <v>499.8</v>
      </c>
      <c r="L92" s="276">
        <v>482.35</v>
      </c>
      <c r="M92" s="276">
        <v>1.1568400000000001</v>
      </c>
    </row>
    <row r="93" spans="1:13" s="16" customFormat="1">
      <c r="A93" s="267">
        <v>83</v>
      </c>
      <c r="B93" s="276" t="s">
        <v>335</v>
      </c>
      <c r="C93" s="277">
        <v>339.1</v>
      </c>
      <c r="D93" s="278">
        <v>342.0333333333333</v>
      </c>
      <c r="E93" s="278">
        <v>335.06666666666661</v>
      </c>
      <c r="F93" s="278">
        <v>331.0333333333333</v>
      </c>
      <c r="G93" s="278">
        <v>324.06666666666661</v>
      </c>
      <c r="H93" s="278">
        <v>346.06666666666661</v>
      </c>
      <c r="I93" s="278">
        <v>353.0333333333333</v>
      </c>
      <c r="J93" s="278">
        <v>357.06666666666661</v>
      </c>
      <c r="K93" s="276">
        <v>349</v>
      </c>
      <c r="L93" s="276">
        <v>338</v>
      </c>
      <c r="M93" s="276">
        <v>1.7252700000000001</v>
      </c>
    </row>
    <row r="94" spans="1:13" s="16" customFormat="1">
      <c r="A94" s="267">
        <v>84</v>
      </c>
      <c r="B94" s="276" t="s">
        <v>329</v>
      </c>
      <c r="C94" s="277">
        <v>439.1</v>
      </c>
      <c r="D94" s="278">
        <v>438.51666666666665</v>
      </c>
      <c r="E94" s="278">
        <v>429.0333333333333</v>
      </c>
      <c r="F94" s="278">
        <v>418.96666666666664</v>
      </c>
      <c r="G94" s="278">
        <v>409.48333333333329</v>
      </c>
      <c r="H94" s="278">
        <v>448.58333333333331</v>
      </c>
      <c r="I94" s="278">
        <v>458.06666666666666</v>
      </c>
      <c r="J94" s="278">
        <v>468.13333333333333</v>
      </c>
      <c r="K94" s="276">
        <v>448</v>
      </c>
      <c r="L94" s="276">
        <v>428.45</v>
      </c>
      <c r="M94" s="276">
        <v>1.7451399999999999</v>
      </c>
    </row>
    <row r="95" spans="1:13" s="16" customFormat="1">
      <c r="A95" s="267">
        <v>85</v>
      </c>
      <c r="B95" s="276" t="s">
        <v>78</v>
      </c>
      <c r="C95" s="277">
        <v>125.8</v>
      </c>
      <c r="D95" s="278">
        <v>127.25</v>
      </c>
      <c r="E95" s="278">
        <v>123.69999999999999</v>
      </c>
      <c r="F95" s="278">
        <v>121.6</v>
      </c>
      <c r="G95" s="278">
        <v>118.04999999999998</v>
      </c>
      <c r="H95" s="278">
        <v>129.35</v>
      </c>
      <c r="I95" s="278">
        <v>132.9</v>
      </c>
      <c r="J95" s="278">
        <v>135</v>
      </c>
      <c r="K95" s="276">
        <v>130.80000000000001</v>
      </c>
      <c r="L95" s="276">
        <v>125.15</v>
      </c>
      <c r="M95" s="276">
        <v>18.20823</v>
      </c>
    </row>
    <row r="96" spans="1:13" s="16" customFormat="1">
      <c r="A96" s="267">
        <v>86</v>
      </c>
      <c r="B96" s="276" t="s">
        <v>330</v>
      </c>
      <c r="C96" s="277">
        <v>265.8</v>
      </c>
      <c r="D96" s="278">
        <v>268.53333333333336</v>
      </c>
      <c r="E96" s="278">
        <v>262.26666666666671</v>
      </c>
      <c r="F96" s="278">
        <v>258.73333333333335</v>
      </c>
      <c r="G96" s="278">
        <v>252.4666666666667</v>
      </c>
      <c r="H96" s="278">
        <v>272.06666666666672</v>
      </c>
      <c r="I96" s="278">
        <v>278.33333333333337</v>
      </c>
      <c r="J96" s="278">
        <v>281.86666666666673</v>
      </c>
      <c r="K96" s="276">
        <v>274.8</v>
      </c>
      <c r="L96" s="276">
        <v>265</v>
      </c>
      <c r="M96" s="276">
        <v>1.43723</v>
      </c>
    </row>
    <row r="97" spans="1:13" s="16" customFormat="1">
      <c r="A97" s="267">
        <v>87</v>
      </c>
      <c r="B97" s="276" t="s">
        <v>338</v>
      </c>
      <c r="C97" s="277">
        <v>474.4</v>
      </c>
      <c r="D97" s="278">
        <v>478.76666666666665</v>
      </c>
      <c r="E97" s="278">
        <v>465.63333333333333</v>
      </c>
      <c r="F97" s="278">
        <v>456.86666666666667</v>
      </c>
      <c r="G97" s="278">
        <v>443.73333333333335</v>
      </c>
      <c r="H97" s="278">
        <v>487.5333333333333</v>
      </c>
      <c r="I97" s="278">
        <v>500.66666666666663</v>
      </c>
      <c r="J97" s="278">
        <v>509.43333333333328</v>
      </c>
      <c r="K97" s="276">
        <v>491.9</v>
      </c>
      <c r="L97" s="276">
        <v>470</v>
      </c>
      <c r="M97" s="276">
        <v>11.17192</v>
      </c>
    </row>
    <row r="98" spans="1:13" s="16" customFormat="1">
      <c r="A98" s="267">
        <v>88</v>
      </c>
      <c r="B98" s="276" t="s">
        <v>336</v>
      </c>
      <c r="C98" s="277">
        <v>1121.7</v>
      </c>
      <c r="D98" s="278">
        <v>1127.2333333333333</v>
      </c>
      <c r="E98" s="278">
        <v>1106.4666666666667</v>
      </c>
      <c r="F98" s="278">
        <v>1091.2333333333333</v>
      </c>
      <c r="G98" s="278">
        <v>1070.4666666666667</v>
      </c>
      <c r="H98" s="278">
        <v>1142.4666666666667</v>
      </c>
      <c r="I98" s="278">
        <v>1163.2333333333336</v>
      </c>
      <c r="J98" s="278">
        <v>1178.4666666666667</v>
      </c>
      <c r="K98" s="276">
        <v>1148</v>
      </c>
      <c r="L98" s="276">
        <v>1112</v>
      </c>
      <c r="M98" s="276">
        <v>0.79513</v>
      </c>
    </row>
    <row r="99" spans="1:13" s="16" customFormat="1">
      <c r="A99" s="267">
        <v>89</v>
      </c>
      <c r="B99" s="276" t="s">
        <v>337</v>
      </c>
      <c r="C99" s="277">
        <v>12.2</v>
      </c>
      <c r="D99" s="278">
        <v>12.266666666666666</v>
      </c>
      <c r="E99" s="278">
        <v>11.833333333333332</v>
      </c>
      <c r="F99" s="278">
        <v>11.466666666666667</v>
      </c>
      <c r="G99" s="278">
        <v>11.033333333333333</v>
      </c>
      <c r="H99" s="278">
        <v>12.633333333333331</v>
      </c>
      <c r="I99" s="278">
        <v>13.066666666666665</v>
      </c>
      <c r="J99" s="278">
        <v>13.43333333333333</v>
      </c>
      <c r="K99" s="276">
        <v>12.7</v>
      </c>
      <c r="L99" s="276">
        <v>11.9</v>
      </c>
      <c r="M99" s="276">
        <v>122.46476</v>
      </c>
    </row>
    <row r="100" spans="1:13" s="16" customFormat="1">
      <c r="A100" s="267">
        <v>90</v>
      </c>
      <c r="B100" s="276" t="s">
        <v>339</v>
      </c>
      <c r="C100" s="277">
        <v>196.7</v>
      </c>
      <c r="D100" s="278">
        <v>198.16666666666666</v>
      </c>
      <c r="E100" s="278">
        <v>194.63333333333333</v>
      </c>
      <c r="F100" s="278">
        <v>192.56666666666666</v>
      </c>
      <c r="G100" s="278">
        <v>189.03333333333333</v>
      </c>
      <c r="H100" s="278">
        <v>200.23333333333332</v>
      </c>
      <c r="I100" s="278">
        <v>203.76666666666668</v>
      </c>
      <c r="J100" s="278">
        <v>205.83333333333331</v>
      </c>
      <c r="K100" s="276">
        <v>201.7</v>
      </c>
      <c r="L100" s="276">
        <v>196.1</v>
      </c>
      <c r="M100" s="276">
        <v>1.0656699999999999</v>
      </c>
    </row>
    <row r="101" spans="1:13">
      <c r="A101" s="267">
        <v>91</v>
      </c>
      <c r="B101" s="276" t="s">
        <v>80</v>
      </c>
      <c r="C101" s="277">
        <v>339.55</v>
      </c>
      <c r="D101" s="278">
        <v>345.33333333333331</v>
      </c>
      <c r="E101" s="278">
        <v>329.76666666666665</v>
      </c>
      <c r="F101" s="278">
        <v>319.98333333333335</v>
      </c>
      <c r="G101" s="278">
        <v>304.41666666666669</v>
      </c>
      <c r="H101" s="278">
        <v>355.11666666666662</v>
      </c>
      <c r="I101" s="278">
        <v>370.68333333333334</v>
      </c>
      <c r="J101" s="278">
        <v>380.46666666666658</v>
      </c>
      <c r="K101" s="276">
        <v>360.9</v>
      </c>
      <c r="L101" s="276">
        <v>335.55</v>
      </c>
      <c r="M101" s="276">
        <v>20.660229999999999</v>
      </c>
    </row>
    <row r="102" spans="1:13">
      <c r="A102" s="267">
        <v>92</v>
      </c>
      <c r="B102" s="276" t="s">
        <v>340</v>
      </c>
      <c r="C102" s="277">
        <v>3035.65</v>
      </c>
      <c r="D102" s="278">
        <v>3033.1</v>
      </c>
      <c r="E102" s="278">
        <v>3016.2</v>
      </c>
      <c r="F102" s="278">
        <v>2996.75</v>
      </c>
      <c r="G102" s="278">
        <v>2979.85</v>
      </c>
      <c r="H102" s="278">
        <v>3052.5499999999997</v>
      </c>
      <c r="I102" s="278">
        <v>3069.4500000000003</v>
      </c>
      <c r="J102" s="278">
        <v>3088.8999999999996</v>
      </c>
      <c r="K102" s="276">
        <v>3050</v>
      </c>
      <c r="L102" s="276">
        <v>3013.65</v>
      </c>
      <c r="M102" s="276">
        <v>4.5109999999999997E-2</v>
      </c>
    </row>
    <row r="103" spans="1:13">
      <c r="A103" s="267">
        <v>93</v>
      </c>
      <c r="B103" s="276" t="s">
        <v>81</v>
      </c>
      <c r="C103" s="277">
        <v>584.29999999999995</v>
      </c>
      <c r="D103" s="278">
        <v>588.23333333333323</v>
      </c>
      <c r="E103" s="278">
        <v>576.16666666666652</v>
      </c>
      <c r="F103" s="278">
        <v>568.0333333333333</v>
      </c>
      <c r="G103" s="278">
        <v>555.96666666666658</v>
      </c>
      <c r="H103" s="278">
        <v>596.36666666666645</v>
      </c>
      <c r="I103" s="278">
        <v>608.43333333333328</v>
      </c>
      <c r="J103" s="278">
        <v>616.56666666666638</v>
      </c>
      <c r="K103" s="276">
        <v>600.29999999999995</v>
      </c>
      <c r="L103" s="276">
        <v>580.1</v>
      </c>
      <c r="M103" s="276">
        <v>3.49281</v>
      </c>
    </row>
    <row r="104" spans="1:13">
      <c r="A104" s="267">
        <v>94</v>
      </c>
      <c r="B104" s="276" t="s">
        <v>334</v>
      </c>
      <c r="C104" s="277">
        <v>291.55</v>
      </c>
      <c r="D104" s="278">
        <v>293.98333333333335</v>
      </c>
      <c r="E104" s="278">
        <v>287.56666666666672</v>
      </c>
      <c r="F104" s="278">
        <v>283.58333333333337</v>
      </c>
      <c r="G104" s="278">
        <v>277.16666666666674</v>
      </c>
      <c r="H104" s="278">
        <v>297.9666666666667</v>
      </c>
      <c r="I104" s="278">
        <v>304.38333333333333</v>
      </c>
      <c r="J104" s="278">
        <v>308.36666666666667</v>
      </c>
      <c r="K104" s="276">
        <v>300.39999999999998</v>
      </c>
      <c r="L104" s="276">
        <v>290</v>
      </c>
      <c r="M104" s="276">
        <v>0.71587000000000001</v>
      </c>
    </row>
    <row r="105" spans="1:13">
      <c r="A105" s="267">
        <v>95</v>
      </c>
      <c r="B105" s="276" t="s">
        <v>342</v>
      </c>
      <c r="C105" s="277">
        <v>189.85</v>
      </c>
      <c r="D105" s="278">
        <v>190.51666666666665</v>
      </c>
      <c r="E105" s="278">
        <v>187.0333333333333</v>
      </c>
      <c r="F105" s="278">
        <v>184.21666666666664</v>
      </c>
      <c r="G105" s="278">
        <v>180.73333333333329</v>
      </c>
      <c r="H105" s="278">
        <v>193.33333333333331</v>
      </c>
      <c r="I105" s="278">
        <v>196.81666666666666</v>
      </c>
      <c r="J105" s="278">
        <v>199.63333333333333</v>
      </c>
      <c r="K105" s="276">
        <v>194</v>
      </c>
      <c r="L105" s="276">
        <v>187.7</v>
      </c>
      <c r="M105" s="276">
        <v>13.60112</v>
      </c>
    </row>
    <row r="106" spans="1:13">
      <c r="A106" s="267">
        <v>96</v>
      </c>
      <c r="B106" s="276" t="s">
        <v>343</v>
      </c>
      <c r="C106" s="277">
        <v>84.75</v>
      </c>
      <c r="D106" s="278">
        <v>86.25</v>
      </c>
      <c r="E106" s="278">
        <v>81.7</v>
      </c>
      <c r="F106" s="278">
        <v>78.650000000000006</v>
      </c>
      <c r="G106" s="278">
        <v>74.100000000000009</v>
      </c>
      <c r="H106" s="278">
        <v>89.3</v>
      </c>
      <c r="I106" s="278">
        <v>93.850000000000009</v>
      </c>
      <c r="J106" s="278">
        <v>96.899999999999991</v>
      </c>
      <c r="K106" s="276">
        <v>90.8</v>
      </c>
      <c r="L106" s="276">
        <v>83.2</v>
      </c>
      <c r="M106" s="276">
        <v>25.019749999999998</v>
      </c>
    </row>
    <row r="107" spans="1:13">
      <c r="A107" s="267">
        <v>97</v>
      </c>
      <c r="B107" s="276" t="s">
        <v>82</v>
      </c>
      <c r="C107" s="277">
        <v>352.85</v>
      </c>
      <c r="D107" s="278">
        <v>357.09999999999997</v>
      </c>
      <c r="E107" s="278">
        <v>347.29999999999995</v>
      </c>
      <c r="F107" s="278">
        <v>341.75</v>
      </c>
      <c r="G107" s="278">
        <v>331.95</v>
      </c>
      <c r="H107" s="278">
        <v>362.64999999999992</v>
      </c>
      <c r="I107" s="278">
        <v>372.45</v>
      </c>
      <c r="J107" s="278">
        <v>377.99999999999989</v>
      </c>
      <c r="K107" s="276">
        <v>366.9</v>
      </c>
      <c r="L107" s="276">
        <v>351.55</v>
      </c>
      <c r="M107" s="276">
        <v>73.470860000000002</v>
      </c>
    </row>
    <row r="108" spans="1:13">
      <c r="A108" s="267">
        <v>98</v>
      </c>
      <c r="B108" s="284" t="s">
        <v>344</v>
      </c>
      <c r="C108" s="277">
        <v>525.95000000000005</v>
      </c>
      <c r="D108" s="278">
        <v>527.66666666666663</v>
      </c>
      <c r="E108" s="278">
        <v>506.33333333333326</v>
      </c>
      <c r="F108" s="278">
        <v>486.71666666666664</v>
      </c>
      <c r="G108" s="278">
        <v>465.38333333333327</v>
      </c>
      <c r="H108" s="278">
        <v>547.2833333333333</v>
      </c>
      <c r="I108" s="278">
        <v>568.61666666666656</v>
      </c>
      <c r="J108" s="278">
        <v>588.23333333333323</v>
      </c>
      <c r="K108" s="276">
        <v>549</v>
      </c>
      <c r="L108" s="276">
        <v>508.05</v>
      </c>
      <c r="M108" s="276">
        <v>2.6112799999999998</v>
      </c>
    </row>
    <row r="109" spans="1:13">
      <c r="A109" s="267">
        <v>99</v>
      </c>
      <c r="B109" s="276" t="s">
        <v>83</v>
      </c>
      <c r="C109" s="277">
        <v>731.65</v>
      </c>
      <c r="D109" s="278">
        <v>738.13333333333321</v>
      </c>
      <c r="E109" s="278">
        <v>721.71666666666647</v>
      </c>
      <c r="F109" s="278">
        <v>711.7833333333333</v>
      </c>
      <c r="G109" s="278">
        <v>695.36666666666656</v>
      </c>
      <c r="H109" s="278">
        <v>748.06666666666638</v>
      </c>
      <c r="I109" s="278">
        <v>764.48333333333312</v>
      </c>
      <c r="J109" s="278">
        <v>774.41666666666629</v>
      </c>
      <c r="K109" s="276">
        <v>754.55</v>
      </c>
      <c r="L109" s="276">
        <v>728.2</v>
      </c>
      <c r="M109" s="276">
        <v>60.601579999999998</v>
      </c>
    </row>
    <row r="110" spans="1:13">
      <c r="A110" s="267">
        <v>100</v>
      </c>
      <c r="B110" s="276" t="s">
        <v>84</v>
      </c>
      <c r="C110" s="277">
        <v>123.95</v>
      </c>
      <c r="D110" s="278">
        <v>124.64999999999999</v>
      </c>
      <c r="E110" s="278">
        <v>122.54999999999998</v>
      </c>
      <c r="F110" s="278">
        <v>121.14999999999999</v>
      </c>
      <c r="G110" s="278">
        <v>119.04999999999998</v>
      </c>
      <c r="H110" s="278">
        <v>126.04999999999998</v>
      </c>
      <c r="I110" s="278">
        <v>128.14999999999998</v>
      </c>
      <c r="J110" s="278">
        <v>129.54999999999998</v>
      </c>
      <c r="K110" s="276">
        <v>126.75</v>
      </c>
      <c r="L110" s="276">
        <v>123.25</v>
      </c>
      <c r="M110" s="276">
        <v>228.13211000000001</v>
      </c>
    </row>
    <row r="111" spans="1:13">
      <c r="A111" s="267">
        <v>101</v>
      </c>
      <c r="B111" s="276" t="s">
        <v>345</v>
      </c>
      <c r="C111" s="277">
        <v>356.65</v>
      </c>
      <c r="D111" s="278">
        <v>357.61666666666662</v>
      </c>
      <c r="E111" s="278">
        <v>351.48333333333323</v>
      </c>
      <c r="F111" s="278">
        <v>346.31666666666661</v>
      </c>
      <c r="G111" s="278">
        <v>340.18333333333322</v>
      </c>
      <c r="H111" s="278">
        <v>362.78333333333325</v>
      </c>
      <c r="I111" s="278">
        <v>368.91666666666657</v>
      </c>
      <c r="J111" s="278">
        <v>374.08333333333326</v>
      </c>
      <c r="K111" s="276">
        <v>363.75</v>
      </c>
      <c r="L111" s="276">
        <v>352.45</v>
      </c>
      <c r="M111" s="276">
        <v>4.5744999999999996</v>
      </c>
    </row>
    <row r="112" spans="1:13">
      <c r="A112" s="267">
        <v>102</v>
      </c>
      <c r="B112" s="276" t="s">
        <v>3634</v>
      </c>
      <c r="C112" s="277">
        <v>2424.4499999999998</v>
      </c>
      <c r="D112" s="278">
        <v>2439.833333333333</v>
      </c>
      <c r="E112" s="278">
        <v>2396.8166666666662</v>
      </c>
      <c r="F112" s="278">
        <v>2369.1833333333329</v>
      </c>
      <c r="G112" s="278">
        <v>2326.1666666666661</v>
      </c>
      <c r="H112" s="278">
        <v>2467.4666666666662</v>
      </c>
      <c r="I112" s="278">
        <v>2510.4833333333327</v>
      </c>
      <c r="J112" s="278">
        <v>2538.1166666666663</v>
      </c>
      <c r="K112" s="276">
        <v>2482.85</v>
      </c>
      <c r="L112" s="276">
        <v>2412.1999999999998</v>
      </c>
      <c r="M112" s="276">
        <v>4.1291200000000003</v>
      </c>
    </row>
    <row r="113" spans="1:13">
      <c r="A113" s="267">
        <v>103</v>
      </c>
      <c r="B113" s="276" t="s">
        <v>85</v>
      </c>
      <c r="C113" s="277">
        <v>1501.3</v>
      </c>
      <c r="D113" s="278">
        <v>1521.1166666666668</v>
      </c>
      <c r="E113" s="278">
        <v>1478.2333333333336</v>
      </c>
      <c r="F113" s="278">
        <v>1455.1666666666667</v>
      </c>
      <c r="G113" s="278">
        <v>1412.2833333333335</v>
      </c>
      <c r="H113" s="278">
        <v>1544.1833333333336</v>
      </c>
      <c r="I113" s="278">
        <v>1587.0666666666668</v>
      </c>
      <c r="J113" s="278">
        <v>1610.1333333333337</v>
      </c>
      <c r="K113" s="276">
        <v>1564</v>
      </c>
      <c r="L113" s="276">
        <v>1498.05</v>
      </c>
      <c r="M113" s="276">
        <v>8.8191699999999997</v>
      </c>
    </row>
    <row r="114" spans="1:13">
      <c r="A114" s="267">
        <v>104</v>
      </c>
      <c r="B114" s="276" t="s">
        <v>86</v>
      </c>
      <c r="C114" s="277">
        <v>399.65</v>
      </c>
      <c r="D114" s="278">
        <v>403.88333333333338</v>
      </c>
      <c r="E114" s="278">
        <v>394.41666666666674</v>
      </c>
      <c r="F114" s="278">
        <v>389.18333333333334</v>
      </c>
      <c r="G114" s="278">
        <v>379.7166666666667</v>
      </c>
      <c r="H114" s="278">
        <v>409.11666666666679</v>
      </c>
      <c r="I114" s="278">
        <v>418.58333333333337</v>
      </c>
      <c r="J114" s="278">
        <v>423.81666666666683</v>
      </c>
      <c r="K114" s="276">
        <v>413.35</v>
      </c>
      <c r="L114" s="276">
        <v>398.65</v>
      </c>
      <c r="M114" s="276">
        <v>18.77065</v>
      </c>
    </row>
    <row r="115" spans="1:13">
      <c r="A115" s="267">
        <v>105</v>
      </c>
      <c r="B115" s="276" t="s">
        <v>236</v>
      </c>
      <c r="C115" s="277">
        <v>795.95</v>
      </c>
      <c r="D115" s="278">
        <v>804.65</v>
      </c>
      <c r="E115" s="278">
        <v>782.3</v>
      </c>
      <c r="F115" s="278">
        <v>768.65</v>
      </c>
      <c r="G115" s="278">
        <v>746.3</v>
      </c>
      <c r="H115" s="278">
        <v>818.3</v>
      </c>
      <c r="I115" s="278">
        <v>840.65000000000009</v>
      </c>
      <c r="J115" s="278">
        <v>854.3</v>
      </c>
      <c r="K115" s="276">
        <v>827</v>
      </c>
      <c r="L115" s="276">
        <v>791</v>
      </c>
      <c r="M115" s="276">
        <v>3.8653300000000002</v>
      </c>
    </row>
    <row r="116" spans="1:13">
      <c r="A116" s="267">
        <v>106</v>
      </c>
      <c r="B116" s="276" t="s">
        <v>346</v>
      </c>
      <c r="C116" s="277">
        <v>722.35</v>
      </c>
      <c r="D116" s="278">
        <v>725.94999999999993</v>
      </c>
      <c r="E116" s="278">
        <v>712.39999999999986</v>
      </c>
      <c r="F116" s="278">
        <v>702.44999999999993</v>
      </c>
      <c r="G116" s="278">
        <v>688.89999999999986</v>
      </c>
      <c r="H116" s="278">
        <v>735.89999999999986</v>
      </c>
      <c r="I116" s="278">
        <v>749.44999999999982</v>
      </c>
      <c r="J116" s="278">
        <v>759.39999999999986</v>
      </c>
      <c r="K116" s="276">
        <v>739.5</v>
      </c>
      <c r="L116" s="276">
        <v>716</v>
      </c>
      <c r="M116" s="276">
        <v>0.55210000000000004</v>
      </c>
    </row>
    <row r="117" spans="1:13">
      <c r="A117" s="267">
        <v>107</v>
      </c>
      <c r="B117" s="276" t="s">
        <v>331</v>
      </c>
      <c r="C117" s="277">
        <v>1999.95</v>
      </c>
      <c r="D117" s="278">
        <v>1998.3166666666666</v>
      </c>
      <c r="E117" s="278">
        <v>1981.6333333333332</v>
      </c>
      <c r="F117" s="278">
        <v>1963.3166666666666</v>
      </c>
      <c r="G117" s="278">
        <v>1946.6333333333332</v>
      </c>
      <c r="H117" s="278">
        <v>2016.6333333333332</v>
      </c>
      <c r="I117" s="278">
        <v>2033.3166666666666</v>
      </c>
      <c r="J117" s="278">
        <v>2051.6333333333332</v>
      </c>
      <c r="K117" s="276">
        <v>2015</v>
      </c>
      <c r="L117" s="276">
        <v>1980</v>
      </c>
      <c r="M117" s="276">
        <v>0.51610999999999996</v>
      </c>
    </row>
    <row r="118" spans="1:13">
      <c r="A118" s="267">
        <v>108</v>
      </c>
      <c r="B118" s="276" t="s">
        <v>237</v>
      </c>
      <c r="C118" s="277">
        <v>308.75</v>
      </c>
      <c r="D118" s="278">
        <v>309.58333333333331</v>
      </c>
      <c r="E118" s="278">
        <v>305.16666666666663</v>
      </c>
      <c r="F118" s="278">
        <v>301.58333333333331</v>
      </c>
      <c r="G118" s="278">
        <v>297.16666666666663</v>
      </c>
      <c r="H118" s="278">
        <v>313.16666666666663</v>
      </c>
      <c r="I118" s="278">
        <v>317.58333333333326</v>
      </c>
      <c r="J118" s="278">
        <v>321.16666666666663</v>
      </c>
      <c r="K118" s="276">
        <v>314</v>
      </c>
      <c r="L118" s="276">
        <v>306</v>
      </c>
      <c r="M118" s="276">
        <v>18.988340000000001</v>
      </c>
    </row>
    <row r="119" spans="1:13">
      <c r="A119" s="267">
        <v>109</v>
      </c>
      <c r="B119" s="276" t="s">
        <v>2995</v>
      </c>
      <c r="C119" s="277">
        <v>256.45</v>
      </c>
      <c r="D119" s="278">
        <v>255.6333333333333</v>
      </c>
      <c r="E119" s="278">
        <v>252.86666666666662</v>
      </c>
      <c r="F119" s="278">
        <v>249.28333333333333</v>
      </c>
      <c r="G119" s="278">
        <v>246.51666666666665</v>
      </c>
      <c r="H119" s="278">
        <v>259.21666666666658</v>
      </c>
      <c r="I119" s="278">
        <v>261.98333333333329</v>
      </c>
      <c r="J119" s="278">
        <v>265.56666666666655</v>
      </c>
      <c r="K119" s="276">
        <v>258.39999999999998</v>
      </c>
      <c r="L119" s="276">
        <v>252.05</v>
      </c>
      <c r="M119" s="276">
        <v>1.4654700000000001</v>
      </c>
    </row>
    <row r="120" spans="1:13">
      <c r="A120" s="267">
        <v>110</v>
      </c>
      <c r="B120" s="276" t="s">
        <v>235</v>
      </c>
      <c r="C120" s="277">
        <v>176.95</v>
      </c>
      <c r="D120" s="278">
        <v>180.20000000000002</v>
      </c>
      <c r="E120" s="278">
        <v>172.75000000000003</v>
      </c>
      <c r="F120" s="278">
        <v>168.55</v>
      </c>
      <c r="G120" s="278">
        <v>161.10000000000002</v>
      </c>
      <c r="H120" s="278">
        <v>184.40000000000003</v>
      </c>
      <c r="I120" s="278">
        <v>191.85000000000002</v>
      </c>
      <c r="J120" s="278">
        <v>196.05000000000004</v>
      </c>
      <c r="K120" s="276">
        <v>187.65</v>
      </c>
      <c r="L120" s="276">
        <v>176</v>
      </c>
      <c r="M120" s="276">
        <v>22.578330000000001</v>
      </c>
    </row>
    <row r="121" spans="1:13">
      <c r="A121" s="267">
        <v>111</v>
      </c>
      <c r="B121" s="276" t="s">
        <v>87</v>
      </c>
      <c r="C121" s="277">
        <v>526.85</v>
      </c>
      <c r="D121" s="278">
        <v>526.95000000000005</v>
      </c>
      <c r="E121" s="278">
        <v>521.95000000000005</v>
      </c>
      <c r="F121" s="278">
        <v>517.04999999999995</v>
      </c>
      <c r="G121" s="278">
        <v>512.04999999999995</v>
      </c>
      <c r="H121" s="278">
        <v>531.85000000000014</v>
      </c>
      <c r="I121" s="278">
        <v>536.85000000000014</v>
      </c>
      <c r="J121" s="278">
        <v>541.75000000000023</v>
      </c>
      <c r="K121" s="276">
        <v>531.95000000000005</v>
      </c>
      <c r="L121" s="276">
        <v>522.04999999999995</v>
      </c>
      <c r="M121" s="276">
        <v>6.7641200000000001</v>
      </c>
    </row>
    <row r="122" spans="1:13">
      <c r="A122" s="267">
        <v>112</v>
      </c>
      <c r="B122" s="276" t="s">
        <v>347</v>
      </c>
      <c r="C122" s="277">
        <v>471.4</v>
      </c>
      <c r="D122" s="278">
        <v>474.7</v>
      </c>
      <c r="E122" s="278">
        <v>465.29999999999995</v>
      </c>
      <c r="F122" s="278">
        <v>459.2</v>
      </c>
      <c r="G122" s="278">
        <v>449.79999999999995</v>
      </c>
      <c r="H122" s="278">
        <v>480.79999999999995</v>
      </c>
      <c r="I122" s="278">
        <v>490.19999999999993</v>
      </c>
      <c r="J122" s="278">
        <v>496.29999999999995</v>
      </c>
      <c r="K122" s="276">
        <v>484.1</v>
      </c>
      <c r="L122" s="276">
        <v>468.6</v>
      </c>
      <c r="M122" s="276">
        <v>2.3205</v>
      </c>
    </row>
    <row r="123" spans="1:13">
      <c r="A123" s="267">
        <v>113</v>
      </c>
      <c r="B123" s="276" t="s">
        <v>88</v>
      </c>
      <c r="C123" s="277">
        <v>501.3</v>
      </c>
      <c r="D123" s="278">
        <v>503.95</v>
      </c>
      <c r="E123" s="278">
        <v>497.4</v>
      </c>
      <c r="F123" s="278">
        <v>493.5</v>
      </c>
      <c r="G123" s="278">
        <v>486.95</v>
      </c>
      <c r="H123" s="278">
        <v>507.84999999999997</v>
      </c>
      <c r="I123" s="278">
        <v>514.40000000000009</v>
      </c>
      <c r="J123" s="278">
        <v>518.29999999999995</v>
      </c>
      <c r="K123" s="276">
        <v>510.5</v>
      </c>
      <c r="L123" s="276">
        <v>500.05</v>
      </c>
      <c r="M123" s="276">
        <v>38.975569999999998</v>
      </c>
    </row>
    <row r="124" spans="1:13">
      <c r="A124" s="267">
        <v>114</v>
      </c>
      <c r="B124" s="276" t="s">
        <v>238</v>
      </c>
      <c r="C124" s="277">
        <v>1028.5</v>
      </c>
      <c r="D124" s="278">
        <v>1042.5</v>
      </c>
      <c r="E124" s="278">
        <v>999</v>
      </c>
      <c r="F124" s="278">
        <v>969.5</v>
      </c>
      <c r="G124" s="278">
        <v>926</v>
      </c>
      <c r="H124" s="278">
        <v>1072</v>
      </c>
      <c r="I124" s="278">
        <v>1115.5</v>
      </c>
      <c r="J124" s="278">
        <v>1145</v>
      </c>
      <c r="K124" s="276">
        <v>1086</v>
      </c>
      <c r="L124" s="276">
        <v>1013</v>
      </c>
      <c r="M124" s="276">
        <v>1.8270500000000001</v>
      </c>
    </row>
    <row r="125" spans="1:13">
      <c r="A125" s="267">
        <v>115</v>
      </c>
      <c r="B125" s="276" t="s">
        <v>348</v>
      </c>
      <c r="C125" s="277">
        <v>78.8</v>
      </c>
      <c r="D125" s="278">
        <v>79.350000000000009</v>
      </c>
      <c r="E125" s="278">
        <v>78.000000000000014</v>
      </c>
      <c r="F125" s="278">
        <v>77.2</v>
      </c>
      <c r="G125" s="278">
        <v>75.850000000000009</v>
      </c>
      <c r="H125" s="278">
        <v>80.15000000000002</v>
      </c>
      <c r="I125" s="278">
        <v>81.500000000000014</v>
      </c>
      <c r="J125" s="278">
        <v>82.300000000000026</v>
      </c>
      <c r="K125" s="276">
        <v>80.7</v>
      </c>
      <c r="L125" s="276">
        <v>78.55</v>
      </c>
      <c r="M125" s="276">
        <v>1.8833500000000001</v>
      </c>
    </row>
    <row r="126" spans="1:13">
      <c r="A126" s="267">
        <v>116</v>
      </c>
      <c r="B126" s="276" t="s">
        <v>355</v>
      </c>
      <c r="C126" s="277">
        <v>351.1</v>
      </c>
      <c r="D126" s="278">
        <v>353.2833333333333</v>
      </c>
      <c r="E126" s="278">
        <v>346.81666666666661</v>
      </c>
      <c r="F126" s="278">
        <v>342.5333333333333</v>
      </c>
      <c r="G126" s="278">
        <v>336.06666666666661</v>
      </c>
      <c r="H126" s="278">
        <v>357.56666666666661</v>
      </c>
      <c r="I126" s="278">
        <v>364.0333333333333</v>
      </c>
      <c r="J126" s="278">
        <v>368.31666666666661</v>
      </c>
      <c r="K126" s="276">
        <v>359.75</v>
      </c>
      <c r="L126" s="276">
        <v>349</v>
      </c>
      <c r="M126" s="276">
        <v>1.23305</v>
      </c>
    </row>
    <row r="127" spans="1:13">
      <c r="A127" s="267">
        <v>117</v>
      </c>
      <c r="B127" s="276" t="s">
        <v>356</v>
      </c>
      <c r="C127" s="277">
        <v>144</v>
      </c>
      <c r="D127" s="278">
        <v>145.15</v>
      </c>
      <c r="E127" s="278">
        <v>141.85000000000002</v>
      </c>
      <c r="F127" s="278">
        <v>139.70000000000002</v>
      </c>
      <c r="G127" s="278">
        <v>136.40000000000003</v>
      </c>
      <c r="H127" s="278">
        <v>147.30000000000001</v>
      </c>
      <c r="I127" s="278">
        <v>150.60000000000002</v>
      </c>
      <c r="J127" s="278">
        <v>152.75</v>
      </c>
      <c r="K127" s="276">
        <v>148.44999999999999</v>
      </c>
      <c r="L127" s="276">
        <v>143</v>
      </c>
      <c r="M127" s="276">
        <v>2.4817100000000001</v>
      </c>
    </row>
    <row r="128" spans="1:13">
      <c r="A128" s="267">
        <v>118</v>
      </c>
      <c r="B128" s="276" t="s">
        <v>349</v>
      </c>
      <c r="C128" s="277">
        <v>102.75</v>
      </c>
      <c r="D128" s="278">
        <v>101.21666666666665</v>
      </c>
      <c r="E128" s="278">
        <v>98.033333333333303</v>
      </c>
      <c r="F128" s="278">
        <v>93.316666666666649</v>
      </c>
      <c r="G128" s="278">
        <v>90.133333333333297</v>
      </c>
      <c r="H128" s="278">
        <v>105.93333333333331</v>
      </c>
      <c r="I128" s="278">
        <v>109.11666666666667</v>
      </c>
      <c r="J128" s="278">
        <v>113.83333333333331</v>
      </c>
      <c r="K128" s="276">
        <v>104.4</v>
      </c>
      <c r="L128" s="276">
        <v>96.5</v>
      </c>
      <c r="M128" s="276">
        <v>107.67983</v>
      </c>
    </row>
    <row r="129" spans="1:13">
      <c r="A129" s="267">
        <v>119</v>
      </c>
      <c r="B129" s="276" t="s">
        <v>350</v>
      </c>
      <c r="C129" s="277">
        <v>366.55</v>
      </c>
      <c r="D129" s="278">
        <v>367.63333333333338</v>
      </c>
      <c r="E129" s="278">
        <v>362.56666666666678</v>
      </c>
      <c r="F129" s="278">
        <v>358.58333333333337</v>
      </c>
      <c r="G129" s="278">
        <v>353.51666666666677</v>
      </c>
      <c r="H129" s="278">
        <v>371.61666666666679</v>
      </c>
      <c r="I129" s="278">
        <v>376.68333333333339</v>
      </c>
      <c r="J129" s="278">
        <v>380.6666666666668</v>
      </c>
      <c r="K129" s="276">
        <v>372.7</v>
      </c>
      <c r="L129" s="276">
        <v>363.65</v>
      </c>
      <c r="M129" s="276">
        <v>1.2512700000000001</v>
      </c>
    </row>
    <row r="130" spans="1:13">
      <c r="A130" s="267">
        <v>120</v>
      </c>
      <c r="B130" s="276" t="s">
        <v>351</v>
      </c>
      <c r="C130" s="277">
        <v>803.35</v>
      </c>
      <c r="D130" s="278">
        <v>807.81666666666661</v>
      </c>
      <c r="E130" s="278">
        <v>795.63333333333321</v>
      </c>
      <c r="F130" s="278">
        <v>787.91666666666663</v>
      </c>
      <c r="G130" s="278">
        <v>775.73333333333323</v>
      </c>
      <c r="H130" s="278">
        <v>815.53333333333319</v>
      </c>
      <c r="I130" s="278">
        <v>827.71666666666658</v>
      </c>
      <c r="J130" s="278">
        <v>835.43333333333317</v>
      </c>
      <c r="K130" s="276">
        <v>820</v>
      </c>
      <c r="L130" s="276">
        <v>800.1</v>
      </c>
      <c r="M130" s="276">
        <v>4.0287499999999996</v>
      </c>
    </row>
    <row r="131" spans="1:13">
      <c r="A131" s="267">
        <v>121</v>
      </c>
      <c r="B131" s="276" t="s">
        <v>352</v>
      </c>
      <c r="C131" s="277">
        <v>129.15</v>
      </c>
      <c r="D131" s="278">
        <v>129.71666666666667</v>
      </c>
      <c r="E131" s="278">
        <v>125.43333333333334</v>
      </c>
      <c r="F131" s="278">
        <v>121.71666666666667</v>
      </c>
      <c r="G131" s="278">
        <v>117.43333333333334</v>
      </c>
      <c r="H131" s="278">
        <v>133.43333333333334</v>
      </c>
      <c r="I131" s="278">
        <v>137.7166666666667</v>
      </c>
      <c r="J131" s="278">
        <v>141.43333333333334</v>
      </c>
      <c r="K131" s="276">
        <v>134</v>
      </c>
      <c r="L131" s="276">
        <v>126</v>
      </c>
      <c r="M131" s="276">
        <v>40.842790000000001</v>
      </c>
    </row>
    <row r="132" spans="1:13">
      <c r="A132" s="267">
        <v>122</v>
      </c>
      <c r="B132" s="276" t="s">
        <v>1220</v>
      </c>
      <c r="C132" s="277">
        <v>699.35</v>
      </c>
      <c r="D132" s="278">
        <v>701.44999999999993</v>
      </c>
      <c r="E132" s="278">
        <v>692.89999999999986</v>
      </c>
      <c r="F132" s="278">
        <v>686.44999999999993</v>
      </c>
      <c r="G132" s="278">
        <v>677.89999999999986</v>
      </c>
      <c r="H132" s="278">
        <v>707.89999999999986</v>
      </c>
      <c r="I132" s="278">
        <v>716.44999999999982</v>
      </c>
      <c r="J132" s="278">
        <v>722.89999999999986</v>
      </c>
      <c r="K132" s="276">
        <v>710</v>
      </c>
      <c r="L132" s="276">
        <v>695</v>
      </c>
      <c r="M132" s="276">
        <v>0.36392000000000002</v>
      </c>
    </row>
    <row r="133" spans="1:13">
      <c r="A133" s="267">
        <v>123</v>
      </c>
      <c r="B133" s="276" t="s">
        <v>90</v>
      </c>
      <c r="C133" s="277">
        <v>10.199999999999999</v>
      </c>
      <c r="D133" s="278">
        <v>10.25</v>
      </c>
      <c r="E133" s="278">
        <v>10.050000000000001</v>
      </c>
      <c r="F133" s="278">
        <v>9.9</v>
      </c>
      <c r="G133" s="278">
        <v>9.7000000000000011</v>
      </c>
      <c r="H133" s="278">
        <v>10.4</v>
      </c>
      <c r="I133" s="278">
        <v>10.6</v>
      </c>
      <c r="J133" s="278">
        <v>10.75</v>
      </c>
      <c r="K133" s="276">
        <v>10.45</v>
      </c>
      <c r="L133" s="276">
        <v>10.1</v>
      </c>
      <c r="M133" s="276">
        <v>55.238990000000001</v>
      </c>
    </row>
    <row r="134" spans="1:13">
      <c r="A134" s="267">
        <v>124</v>
      </c>
      <c r="B134" s="276" t="s">
        <v>91</v>
      </c>
      <c r="C134" s="277">
        <v>3469.45</v>
      </c>
      <c r="D134" s="278">
        <v>3496.1166666666668</v>
      </c>
      <c r="E134" s="278">
        <v>3423.3333333333335</v>
      </c>
      <c r="F134" s="278">
        <v>3377.2166666666667</v>
      </c>
      <c r="G134" s="278">
        <v>3304.4333333333334</v>
      </c>
      <c r="H134" s="278">
        <v>3542.2333333333336</v>
      </c>
      <c r="I134" s="278">
        <v>3615.0166666666664</v>
      </c>
      <c r="J134" s="278">
        <v>3661.1333333333337</v>
      </c>
      <c r="K134" s="276">
        <v>3568.9</v>
      </c>
      <c r="L134" s="276">
        <v>3450</v>
      </c>
      <c r="M134" s="276">
        <v>7.3696700000000002</v>
      </c>
    </row>
    <row r="135" spans="1:13">
      <c r="A135" s="267">
        <v>125</v>
      </c>
      <c r="B135" s="276" t="s">
        <v>357</v>
      </c>
      <c r="C135" s="277">
        <v>10909.9</v>
      </c>
      <c r="D135" s="278">
        <v>10897.566666666666</v>
      </c>
      <c r="E135" s="278">
        <v>10815.333333333332</v>
      </c>
      <c r="F135" s="278">
        <v>10720.766666666666</v>
      </c>
      <c r="G135" s="278">
        <v>10638.533333333333</v>
      </c>
      <c r="H135" s="278">
        <v>10992.133333333331</v>
      </c>
      <c r="I135" s="278">
        <v>11074.366666666665</v>
      </c>
      <c r="J135" s="278">
        <v>11168.933333333331</v>
      </c>
      <c r="K135" s="276">
        <v>10979.8</v>
      </c>
      <c r="L135" s="276">
        <v>10803</v>
      </c>
      <c r="M135" s="276">
        <v>0.36286000000000002</v>
      </c>
    </row>
    <row r="136" spans="1:13">
      <c r="A136" s="267">
        <v>126</v>
      </c>
      <c r="B136" s="276" t="s">
        <v>93</v>
      </c>
      <c r="C136" s="277">
        <v>182.85</v>
      </c>
      <c r="D136" s="278">
        <v>185.38333333333333</v>
      </c>
      <c r="E136" s="278">
        <v>179.56666666666666</v>
      </c>
      <c r="F136" s="278">
        <v>176.28333333333333</v>
      </c>
      <c r="G136" s="278">
        <v>170.46666666666667</v>
      </c>
      <c r="H136" s="278">
        <v>188.66666666666666</v>
      </c>
      <c r="I136" s="278">
        <v>194.48333333333332</v>
      </c>
      <c r="J136" s="278">
        <v>197.76666666666665</v>
      </c>
      <c r="K136" s="276">
        <v>191.2</v>
      </c>
      <c r="L136" s="276">
        <v>182.1</v>
      </c>
      <c r="M136" s="276">
        <v>128.45778000000001</v>
      </c>
    </row>
    <row r="137" spans="1:13">
      <c r="A137" s="267">
        <v>127</v>
      </c>
      <c r="B137" s="276" t="s">
        <v>231</v>
      </c>
      <c r="C137" s="277">
        <v>2360.8000000000002</v>
      </c>
      <c r="D137" s="278">
        <v>2370.1</v>
      </c>
      <c r="E137" s="278">
        <v>2340.6999999999998</v>
      </c>
      <c r="F137" s="278">
        <v>2320.6</v>
      </c>
      <c r="G137" s="278">
        <v>2291.1999999999998</v>
      </c>
      <c r="H137" s="278">
        <v>2390.1999999999998</v>
      </c>
      <c r="I137" s="278">
        <v>2419.6000000000004</v>
      </c>
      <c r="J137" s="278">
        <v>2439.6999999999998</v>
      </c>
      <c r="K137" s="276">
        <v>2399.5</v>
      </c>
      <c r="L137" s="276">
        <v>2350</v>
      </c>
      <c r="M137" s="276">
        <v>4.3976499999999996</v>
      </c>
    </row>
    <row r="138" spans="1:13">
      <c r="A138" s="267">
        <v>128</v>
      </c>
      <c r="B138" s="276" t="s">
        <v>94</v>
      </c>
      <c r="C138" s="277">
        <v>4806.3</v>
      </c>
      <c r="D138" s="278">
        <v>4868.0999999999995</v>
      </c>
      <c r="E138" s="278">
        <v>4719.1999999999989</v>
      </c>
      <c r="F138" s="278">
        <v>4632.0999999999995</v>
      </c>
      <c r="G138" s="278">
        <v>4483.1999999999989</v>
      </c>
      <c r="H138" s="278">
        <v>4955.1999999999989</v>
      </c>
      <c r="I138" s="278">
        <v>5104.0999999999985</v>
      </c>
      <c r="J138" s="278">
        <v>5191.1999999999989</v>
      </c>
      <c r="K138" s="276">
        <v>5017</v>
      </c>
      <c r="L138" s="276">
        <v>4781</v>
      </c>
      <c r="M138" s="276">
        <v>26.591159999999999</v>
      </c>
    </row>
    <row r="139" spans="1:13">
      <c r="A139" s="267">
        <v>129</v>
      </c>
      <c r="B139" s="276" t="s">
        <v>1263</v>
      </c>
      <c r="C139" s="277">
        <v>715.7</v>
      </c>
      <c r="D139" s="278">
        <v>715.76666666666677</v>
      </c>
      <c r="E139" s="278">
        <v>709.93333333333351</v>
      </c>
      <c r="F139" s="278">
        <v>704.16666666666674</v>
      </c>
      <c r="G139" s="278">
        <v>698.33333333333348</v>
      </c>
      <c r="H139" s="278">
        <v>721.53333333333353</v>
      </c>
      <c r="I139" s="278">
        <v>727.36666666666679</v>
      </c>
      <c r="J139" s="278">
        <v>733.13333333333355</v>
      </c>
      <c r="K139" s="276">
        <v>721.6</v>
      </c>
      <c r="L139" s="276">
        <v>710</v>
      </c>
      <c r="M139" s="276">
        <v>0.34531000000000001</v>
      </c>
    </row>
    <row r="140" spans="1:13">
      <c r="A140" s="267">
        <v>130</v>
      </c>
      <c r="B140" s="276" t="s">
        <v>239</v>
      </c>
      <c r="C140" s="277">
        <v>63.6</v>
      </c>
      <c r="D140" s="278">
        <v>63.85</v>
      </c>
      <c r="E140" s="278">
        <v>61.5</v>
      </c>
      <c r="F140" s="278">
        <v>59.4</v>
      </c>
      <c r="G140" s="278">
        <v>57.05</v>
      </c>
      <c r="H140" s="278">
        <v>65.95</v>
      </c>
      <c r="I140" s="278">
        <v>68.300000000000011</v>
      </c>
      <c r="J140" s="278">
        <v>70.400000000000006</v>
      </c>
      <c r="K140" s="276">
        <v>66.2</v>
      </c>
      <c r="L140" s="276">
        <v>61.75</v>
      </c>
      <c r="M140" s="276">
        <v>35.098050000000001</v>
      </c>
    </row>
    <row r="141" spans="1:13">
      <c r="A141" s="267">
        <v>131</v>
      </c>
      <c r="B141" s="276" t="s">
        <v>95</v>
      </c>
      <c r="C141" s="277">
        <v>2595.1</v>
      </c>
      <c r="D141" s="278">
        <v>2634.4500000000003</v>
      </c>
      <c r="E141" s="278">
        <v>2541.9000000000005</v>
      </c>
      <c r="F141" s="278">
        <v>2488.7000000000003</v>
      </c>
      <c r="G141" s="278">
        <v>2396.1500000000005</v>
      </c>
      <c r="H141" s="278">
        <v>2687.6500000000005</v>
      </c>
      <c r="I141" s="278">
        <v>2780.2000000000007</v>
      </c>
      <c r="J141" s="278">
        <v>2833.4000000000005</v>
      </c>
      <c r="K141" s="276">
        <v>2727</v>
      </c>
      <c r="L141" s="276">
        <v>2581.25</v>
      </c>
      <c r="M141" s="276">
        <v>17.584199999999999</v>
      </c>
    </row>
    <row r="142" spans="1:13">
      <c r="A142" s="267">
        <v>132</v>
      </c>
      <c r="B142" s="276" t="s">
        <v>359</v>
      </c>
      <c r="C142" s="277">
        <v>326.95</v>
      </c>
      <c r="D142" s="278">
        <v>327.66666666666669</v>
      </c>
      <c r="E142" s="278">
        <v>323.63333333333338</v>
      </c>
      <c r="F142" s="278">
        <v>320.31666666666672</v>
      </c>
      <c r="G142" s="278">
        <v>316.28333333333342</v>
      </c>
      <c r="H142" s="278">
        <v>330.98333333333335</v>
      </c>
      <c r="I142" s="278">
        <v>335.01666666666665</v>
      </c>
      <c r="J142" s="278">
        <v>338.33333333333331</v>
      </c>
      <c r="K142" s="276">
        <v>331.7</v>
      </c>
      <c r="L142" s="276">
        <v>324.35000000000002</v>
      </c>
      <c r="M142" s="276">
        <v>2.2381700000000002</v>
      </c>
    </row>
    <row r="143" spans="1:13">
      <c r="A143" s="267">
        <v>133</v>
      </c>
      <c r="B143" s="276" t="s">
        <v>360</v>
      </c>
      <c r="C143" s="277">
        <v>86.2</v>
      </c>
      <c r="D143" s="278">
        <v>86.533333333333346</v>
      </c>
      <c r="E143" s="278">
        <v>85.416666666666686</v>
      </c>
      <c r="F143" s="278">
        <v>84.63333333333334</v>
      </c>
      <c r="G143" s="278">
        <v>83.51666666666668</v>
      </c>
      <c r="H143" s="278">
        <v>87.316666666666691</v>
      </c>
      <c r="I143" s="278">
        <v>88.433333333333337</v>
      </c>
      <c r="J143" s="278">
        <v>89.216666666666697</v>
      </c>
      <c r="K143" s="276">
        <v>87.65</v>
      </c>
      <c r="L143" s="276">
        <v>85.75</v>
      </c>
      <c r="M143" s="276">
        <v>5.08643</v>
      </c>
    </row>
    <row r="144" spans="1:13">
      <c r="A144" s="267">
        <v>134</v>
      </c>
      <c r="B144" s="276" t="s">
        <v>361</v>
      </c>
      <c r="C144" s="277">
        <v>130.85</v>
      </c>
      <c r="D144" s="278">
        <v>132.95000000000002</v>
      </c>
      <c r="E144" s="278">
        <v>127.90000000000003</v>
      </c>
      <c r="F144" s="278">
        <v>124.95000000000002</v>
      </c>
      <c r="G144" s="278">
        <v>119.90000000000003</v>
      </c>
      <c r="H144" s="278">
        <v>135.90000000000003</v>
      </c>
      <c r="I144" s="278">
        <v>140.95000000000005</v>
      </c>
      <c r="J144" s="278">
        <v>143.90000000000003</v>
      </c>
      <c r="K144" s="276">
        <v>138</v>
      </c>
      <c r="L144" s="276">
        <v>130</v>
      </c>
      <c r="M144" s="276">
        <v>1.4450799999999999</v>
      </c>
    </row>
    <row r="145" spans="1:13">
      <c r="A145" s="267">
        <v>135</v>
      </c>
      <c r="B145" s="276" t="s">
        <v>240</v>
      </c>
      <c r="C145" s="277">
        <v>415.65</v>
      </c>
      <c r="D145" s="278">
        <v>417.86666666666662</v>
      </c>
      <c r="E145" s="278">
        <v>402.78333333333325</v>
      </c>
      <c r="F145" s="278">
        <v>389.91666666666663</v>
      </c>
      <c r="G145" s="278">
        <v>374.83333333333326</v>
      </c>
      <c r="H145" s="278">
        <v>430.73333333333323</v>
      </c>
      <c r="I145" s="278">
        <v>445.81666666666661</v>
      </c>
      <c r="J145" s="278">
        <v>458.68333333333322</v>
      </c>
      <c r="K145" s="276">
        <v>432.95</v>
      </c>
      <c r="L145" s="276">
        <v>405</v>
      </c>
      <c r="M145" s="276">
        <v>17.256</v>
      </c>
    </row>
    <row r="146" spans="1:13">
      <c r="A146" s="267">
        <v>136</v>
      </c>
      <c r="B146" s="276" t="s">
        <v>241</v>
      </c>
      <c r="C146" s="277">
        <v>1131.5999999999999</v>
      </c>
      <c r="D146" s="278">
        <v>1131.5833333333333</v>
      </c>
      <c r="E146" s="278">
        <v>1121.0166666666664</v>
      </c>
      <c r="F146" s="278">
        <v>1110.4333333333332</v>
      </c>
      <c r="G146" s="278">
        <v>1099.8666666666663</v>
      </c>
      <c r="H146" s="278">
        <v>1142.1666666666665</v>
      </c>
      <c r="I146" s="278">
        <v>1152.7333333333336</v>
      </c>
      <c r="J146" s="278">
        <v>1163.3166666666666</v>
      </c>
      <c r="K146" s="276">
        <v>1142.1500000000001</v>
      </c>
      <c r="L146" s="276">
        <v>1121</v>
      </c>
      <c r="M146" s="276">
        <v>0.41042000000000001</v>
      </c>
    </row>
    <row r="147" spans="1:13">
      <c r="A147" s="267">
        <v>137</v>
      </c>
      <c r="B147" s="276" t="s">
        <v>242</v>
      </c>
      <c r="C147" s="277">
        <v>72.900000000000006</v>
      </c>
      <c r="D147" s="278">
        <v>73.283333333333346</v>
      </c>
      <c r="E147" s="278">
        <v>72.116666666666688</v>
      </c>
      <c r="F147" s="278">
        <v>71.333333333333343</v>
      </c>
      <c r="G147" s="278">
        <v>70.166666666666686</v>
      </c>
      <c r="H147" s="278">
        <v>74.066666666666691</v>
      </c>
      <c r="I147" s="278">
        <v>75.233333333333348</v>
      </c>
      <c r="J147" s="278">
        <v>76.016666666666694</v>
      </c>
      <c r="K147" s="276">
        <v>74.45</v>
      </c>
      <c r="L147" s="276">
        <v>72.5</v>
      </c>
      <c r="M147" s="276">
        <v>24.63467</v>
      </c>
    </row>
    <row r="148" spans="1:13">
      <c r="A148" s="267">
        <v>138</v>
      </c>
      <c r="B148" s="276" t="s">
        <v>96</v>
      </c>
      <c r="C148" s="277">
        <v>68.099999999999994</v>
      </c>
      <c r="D148" s="278">
        <v>67.816666666666663</v>
      </c>
      <c r="E148" s="278">
        <v>66.133333333333326</v>
      </c>
      <c r="F148" s="278">
        <v>64.166666666666657</v>
      </c>
      <c r="G148" s="278">
        <v>62.48333333333332</v>
      </c>
      <c r="H148" s="278">
        <v>69.783333333333331</v>
      </c>
      <c r="I148" s="278">
        <v>71.466666666666669</v>
      </c>
      <c r="J148" s="278">
        <v>73.433333333333337</v>
      </c>
      <c r="K148" s="276">
        <v>69.5</v>
      </c>
      <c r="L148" s="276">
        <v>65.849999999999994</v>
      </c>
      <c r="M148" s="276">
        <v>79.240139999999997</v>
      </c>
    </row>
    <row r="149" spans="1:13">
      <c r="A149" s="267">
        <v>139</v>
      </c>
      <c r="B149" s="276" t="s">
        <v>362</v>
      </c>
      <c r="C149" s="277">
        <v>521.79999999999995</v>
      </c>
      <c r="D149" s="278">
        <v>521.11666666666667</v>
      </c>
      <c r="E149" s="278">
        <v>512.2833333333333</v>
      </c>
      <c r="F149" s="278">
        <v>502.76666666666665</v>
      </c>
      <c r="G149" s="278">
        <v>493.93333333333328</v>
      </c>
      <c r="H149" s="278">
        <v>530.63333333333333</v>
      </c>
      <c r="I149" s="278">
        <v>539.46666666666658</v>
      </c>
      <c r="J149" s="278">
        <v>548.98333333333335</v>
      </c>
      <c r="K149" s="276">
        <v>529.95000000000005</v>
      </c>
      <c r="L149" s="276">
        <v>511.6</v>
      </c>
      <c r="M149" s="276">
        <v>0.58072000000000001</v>
      </c>
    </row>
    <row r="150" spans="1:13">
      <c r="A150" s="267">
        <v>140</v>
      </c>
      <c r="B150" s="276" t="s">
        <v>1297</v>
      </c>
      <c r="C150" s="277">
        <v>1351.25</v>
      </c>
      <c r="D150" s="278">
        <v>1354.75</v>
      </c>
      <c r="E150" s="278">
        <v>1336.5</v>
      </c>
      <c r="F150" s="278">
        <v>1321.75</v>
      </c>
      <c r="G150" s="278">
        <v>1303.5</v>
      </c>
      <c r="H150" s="278">
        <v>1369.5</v>
      </c>
      <c r="I150" s="278">
        <v>1387.75</v>
      </c>
      <c r="J150" s="278">
        <v>1402.5</v>
      </c>
      <c r="K150" s="276">
        <v>1373</v>
      </c>
      <c r="L150" s="276">
        <v>1340</v>
      </c>
      <c r="M150" s="276">
        <v>3.2099999999999997E-2</v>
      </c>
    </row>
    <row r="151" spans="1:13">
      <c r="A151" s="267">
        <v>141</v>
      </c>
      <c r="B151" s="276" t="s">
        <v>97</v>
      </c>
      <c r="C151" s="277">
        <v>1394.2</v>
      </c>
      <c r="D151" s="278">
        <v>1398.8999999999999</v>
      </c>
      <c r="E151" s="278">
        <v>1377.7999999999997</v>
      </c>
      <c r="F151" s="278">
        <v>1361.3999999999999</v>
      </c>
      <c r="G151" s="278">
        <v>1340.2999999999997</v>
      </c>
      <c r="H151" s="278">
        <v>1415.2999999999997</v>
      </c>
      <c r="I151" s="278">
        <v>1436.3999999999996</v>
      </c>
      <c r="J151" s="278">
        <v>1452.7999999999997</v>
      </c>
      <c r="K151" s="276">
        <v>1420</v>
      </c>
      <c r="L151" s="276">
        <v>1382.5</v>
      </c>
      <c r="M151" s="276">
        <v>8.5033300000000001</v>
      </c>
    </row>
    <row r="152" spans="1:13">
      <c r="A152" s="267">
        <v>143</v>
      </c>
      <c r="B152" s="276" t="s">
        <v>98</v>
      </c>
      <c r="C152" s="277">
        <v>171.35</v>
      </c>
      <c r="D152" s="278">
        <v>172.76666666666665</v>
      </c>
      <c r="E152" s="278">
        <v>169.3833333333333</v>
      </c>
      <c r="F152" s="278">
        <v>167.41666666666666</v>
      </c>
      <c r="G152" s="278">
        <v>164.0333333333333</v>
      </c>
      <c r="H152" s="278">
        <v>174.73333333333329</v>
      </c>
      <c r="I152" s="278">
        <v>178.11666666666662</v>
      </c>
      <c r="J152" s="278">
        <v>180.08333333333329</v>
      </c>
      <c r="K152" s="276">
        <v>176.15</v>
      </c>
      <c r="L152" s="276">
        <v>170.8</v>
      </c>
      <c r="M152" s="276">
        <v>39.415349999999997</v>
      </c>
    </row>
    <row r="153" spans="1:13">
      <c r="A153" s="267">
        <v>144</v>
      </c>
      <c r="B153" s="276" t="s">
        <v>243</v>
      </c>
      <c r="C153" s="277">
        <v>9.0500000000000007</v>
      </c>
      <c r="D153" s="278">
        <v>8.9833333333333343</v>
      </c>
      <c r="E153" s="278">
        <v>8.9166666666666679</v>
      </c>
      <c r="F153" s="278">
        <v>8.7833333333333332</v>
      </c>
      <c r="G153" s="278">
        <v>8.7166666666666668</v>
      </c>
      <c r="H153" s="278">
        <v>9.1166666666666689</v>
      </c>
      <c r="I153" s="278">
        <v>9.1833333333333353</v>
      </c>
      <c r="J153" s="278">
        <v>9.31666666666667</v>
      </c>
      <c r="K153" s="276">
        <v>9.0500000000000007</v>
      </c>
      <c r="L153" s="276">
        <v>8.85</v>
      </c>
      <c r="M153" s="276">
        <v>198.07356999999999</v>
      </c>
    </row>
    <row r="154" spans="1:13">
      <c r="A154" s="267">
        <v>145</v>
      </c>
      <c r="B154" s="276" t="s">
        <v>364</v>
      </c>
      <c r="C154" s="277">
        <v>326.3</v>
      </c>
      <c r="D154" s="278">
        <v>326.73333333333335</v>
      </c>
      <c r="E154" s="278">
        <v>323.66666666666669</v>
      </c>
      <c r="F154" s="278">
        <v>321.03333333333336</v>
      </c>
      <c r="G154" s="278">
        <v>317.9666666666667</v>
      </c>
      <c r="H154" s="278">
        <v>329.36666666666667</v>
      </c>
      <c r="I154" s="278">
        <v>332.43333333333328</v>
      </c>
      <c r="J154" s="278">
        <v>335.06666666666666</v>
      </c>
      <c r="K154" s="276">
        <v>329.8</v>
      </c>
      <c r="L154" s="276">
        <v>324.10000000000002</v>
      </c>
      <c r="M154" s="276">
        <v>0.75793999999999995</v>
      </c>
    </row>
    <row r="155" spans="1:13">
      <c r="A155" s="267">
        <v>146</v>
      </c>
      <c r="B155" s="276" t="s">
        <v>99</v>
      </c>
      <c r="C155" s="277">
        <v>59.2</v>
      </c>
      <c r="D155" s="278">
        <v>59.85</v>
      </c>
      <c r="E155" s="278">
        <v>58.150000000000006</v>
      </c>
      <c r="F155" s="278">
        <v>57.1</v>
      </c>
      <c r="G155" s="278">
        <v>55.400000000000006</v>
      </c>
      <c r="H155" s="278">
        <v>60.900000000000006</v>
      </c>
      <c r="I155" s="278">
        <v>62.600000000000009</v>
      </c>
      <c r="J155" s="278">
        <v>63.650000000000006</v>
      </c>
      <c r="K155" s="276">
        <v>61.55</v>
      </c>
      <c r="L155" s="276">
        <v>58.8</v>
      </c>
      <c r="M155" s="276">
        <v>622.25629000000004</v>
      </c>
    </row>
    <row r="156" spans="1:13">
      <c r="A156" s="267">
        <v>147</v>
      </c>
      <c r="B156" s="276" t="s">
        <v>367</v>
      </c>
      <c r="C156" s="277">
        <v>297.10000000000002</v>
      </c>
      <c r="D156" s="278">
        <v>297.34999999999997</v>
      </c>
      <c r="E156" s="278">
        <v>287.74999999999994</v>
      </c>
      <c r="F156" s="278">
        <v>278.39999999999998</v>
      </c>
      <c r="G156" s="278">
        <v>268.79999999999995</v>
      </c>
      <c r="H156" s="278">
        <v>306.69999999999993</v>
      </c>
      <c r="I156" s="278">
        <v>316.29999999999995</v>
      </c>
      <c r="J156" s="278">
        <v>325.64999999999992</v>
      </c>
      <c r="K156" s="276">
        <v>306.95</v>
      </c>
      <c r="L156" s="276">
        <v>288</v>
      </c>
      <c r="M156" s="276">
        <v>9.3635900000000003</v>
      </c>
    </row>
    <row r="157" spans="1:13">
      <c r="A157" s="267">
        <v>148</v>
      </c>
      <c r="B157" s="276" t="s">
        <v>366</v>
      </c>
      <c r="C157" s="277">
        <v>2548.5</v>
      </c>
      <c r="D157" s="278">
        <v>2571.15</v>
      </c>
      <c r="E157" s="278">
        <v>2507.3500000000004</v>
      </c>
      <c r="F157" s="278">
        <v>2466.2000000000003</v>
      </c>
      <c r="G157" s="278">
        <v>2402.4000000000005</v>
      </c>
      <c r="H157" s="278">
        <v>2612.3000000000002</v>
      </c>
      <c r="I157" s="278">
        <v>2676.1000000000004</v>
      </c>
      <c r="J157" s="278">
        <v>2717.25</v>
      </c>
      <c r="K157" s="276">
        <v>2634.95</v>
      </c>
      <c r="L157" s="276">
        <v>2530</v>
      </c>
      <c r="M157" s="276">
        <v>0.25573000000000001</v>
      </c>
    </row>
    <row r="158" spans="1:13">
      <c r="A158" s="267">
        <v>149</v>
      </c>
      <c r="B158" s="276" t="s">
        <v>368</v>
      </c>
      <c r="C158" s="277">
        <v>606.04999999999995</v>
      </c>
      <c r="D158" s="278">
        <v>612.2833333333333</v>
      </c>
      <c r="E158" s="278">
        <v>596.26666666666665</v>
      </c>
      <c r="F158" s="278">
        <v>586.48333333333335</v>
      </c>
      <c r="G158" s="278">
        <v>570.4666666666667</v>
      </c>
      <c r="H158" s="278">
        <v>622.06666666666661</v>
      </c>
      <c r="I158" s="278">
        <v>638.08333333333326</v>
      </c>
      <c r="J158" s="278">
        <v>647.86666666666656</v>
      </c>
      <c r="K158" s="276">
        <v>628.29999999999995</v>
      </c>
      <c r="L158" s="276">
        <v>602.5</v>
      </c>
      <c r="M158" s="276">
        <v>0.48235</v>
      </c>
    </row>
    <row r="159" spans="1:13">
      <c r="A159" s="267">
        <v>150</v>
      </c>
      <c r="B159" s="276" t="s">
        <v>2940</v>
      </c>
      <c r="C159" s="277">
        <v>553.95000000000005</v>
      </c>
      <c r="D159" s="278">
        <v>551.44999999999993</v>
      </c>
      <c r="E159" s="278">
        <v>518.49999999999989</v>
      </c>
      <c r="F159" s="278">
        <v>483.04999999999995</v>
      </c>
      <c r="G159" s="278">
        <v>450.09999999999991</v>
      </c>
      <c r="H159" s="278">
        <v>586.89999999999986</v>
      </c>
      <c r="I159" s="278">
        <v>619.84999999999991</v>
      </c>
      <c r="J159" s="278">
        <v>655.29999999999984</v>
      </c>
      <c r="K159" s="276">
        <v>584.4</v>
      </c>
      <c r="L159" s="276">
        <v>516</v>
      </c>
      <c r="M159" s="276">
        <v>5.9010100000000003</v>
      </c>
    </row>
    <row r="160" spans="1:13">
      <c r="A160" s="267">
        <v>151</v>
      </c>
      <c r="B160" s="276" t="s">
        <v>370</v>
      </c>
      <c r="C160" s="277">
        <v>145.25</v>
      </c>
      <c r="D160" s="278">
        <v>146.98333333333335</v>
      </c>
      <c r="E160" s="278">
        <v>142.3666666666667</v>
      </c>
      <c r="F160" s="278">
        <v>139.48333333333335</v>
      </c>
      <c r="G160" s="278">
        <v>134.8666666666667</v>
      </c>
      <c r="H160" s="278">
        <v>149.8666666666667</v>
      </c>
      <c r="I160" s="278">
        <v>154.48333333333338</v>
      </c>
      <c r="J160" s="278">
        <v>157.3666666666667</v>
      </c>
      <c r="K160" s="276">
        <v>151.6</v>
      </c>
      <c r="L160" s="276">
        <v>144.1</v>
      </c>
      <c r="M160" s="276">
        <v>30.931460000000001</v>
      </c>
    </row>
    <row r="161" spans="1:13">
      <c r="A161" s="267">
        <v>152</v>
      </c>
      <c r="B161" s="276" t="s">
        <v>244</v>
      </c>
      <c r="C161" s="277">
        <v>91.5</v>
      </c>
      <c r="D161" s="278">
        <v>91.5</v>
      </c>
      <c r="E161" s="278">
        <v>91.5</v>
      </c>
      <c r="F161" s="278">
        <v>91.5</v>
      </c>
      <c r="G161" s="278">
        <v>91.5</v>
      </c>
      <c r="H161" s="278">
        <v>91.5</v>
      </c>
      <c r="I161" s="278">
        <v>91.5</v>
      </c>
      <c r="J161" s="278">
        <v>91.5</v>
      </c>
      <c r="K161" s="276">
        <v>91.5</v>
      </c>
      <c r="L161" s="276">
        <v>91.5</v>
      </c>
      <c r="M161" s="276">
        <v>16.028089999999999</v>
      </c>
    </row>
    <row r="162" spans="1:13">
      <c r="A162" s="267">
        <v>153</v>
      </c>
      <c r="B162" s="276" t="s">
        <v>369</v>
      </c>
      <c r="C162" s="277">
        <v>77.349999999999994</v>
      </c>
      <c r="D162" s="278">
        <v>77.8</v>
      </c>
      <c r="E162" s="278">
        <v>76.149999999999991</v>
      </c>
      <c r="F162" s="278">
        <v>74.949999999999989</v>
      </c>
      <c r="G162" s="278">
        <v>73.299999999999983</v>
      </c>
      <c r="H162" s="278">
        <v>79</v>
      </c>
      <c r="I162" s="278">
        <v>80.650000000000006</v>
      </c>
      <c r="J162" s="278">
        <v>81.850000000000009</v>
      </c>
      <c r="K162" s="276">
        <v>79.45</v>
      </c>
      <c r="L162" s="276">
        <v>76.599999999999994</v>
      </c>
      <c r="M162" s="276">
        <v>19.313189999999999</v>
      </c>
    </row>
    <row r="163" spans="1:13">
      <c r="A163" s="267">
        <v>154</v>
      </c>
      <c r="B163" s="276" t="s">
        <v>100</v>
      </c>
      <c r="C163" s="277">
        <v>102.3</v>
      </c>
      <c r="D163" s="278">
        <v>102.16666666666667</v>
      </c>
      <c r="E163" s="278">
        <v>100.63333333333334</v>
      </c>
      <c r="F163" s="278">
        <v>98.966666666666669</v>
      </c>
      <c r="G163" s="278">
        <v>97.433333333333337</v>
      </c>
      <c r="H163" s="278">
        <v>103.83333333333334</v>
      </c>
      <c r="I163" s="278">
        <v>105.36666666666667</v>
      </c>
      <c r="J163" s="278">
        <v>107.03333333333335</v>
      </c>
      <c r="K163" s="276">
        <v>103.7</v>
      </c>
      <c r="L163" s="276">
        <v>100.5</v>
      </c>
      <c r="M163" s="276">
        <v>261.60208</v>
      </c>
    </row>
    <row r="164" spans="1:13">
      <c r="A164" s="267">
        <v>155</v>
      </c>
      <c r="B164" s="276" t="s">
        <v>375</v>
      </c>
      <c r="C164" s="277">
        <v>1921.85</v>
      </c>
      <c r="D164" s="278">
        <v>1935.95</v>
      </c>
      <c r="E164" s="278">
        <v>1897.9</v>
      </c>
      <c r="F164" s="278">
        <v>1873.95</v>
      </c>
      <c r="G164" s="278">
        <v>1835.9</v>
      </c>
      <c r="H164" s="278">
        <v>1959.9</v>
      </c>
      <c r="I164" s="278">
        <v>1997.9499999999998</v>
      </c>
      <c r="J164" s="278">
        <v>2021.9</v>
      </c>
      <c r="K164" s="276">
        <v>1974</v>
      </c>
      <c r="L164" s="276">
        <v>1912</v>
      </c>
      <c r="M164" s="276">
        <v>0.15520999999999999</v>
      </c>
    </row>
    <row r="165" spans="1:13">
      <c r="A165" s="267">
        <v>156</v>
      </c>
      <c r="B165" s="276" t="s">
        <v>376</v>
      </c>
      <c r="C165" s="277">
        <v>2158.15</v>
      </c>
      <c r="D165" s="278">
        <v>2178.7000000000003</v>
      </c>
      <c r="E165" s="278">
        <v>2109.4500000000007</v>
      </c>
      <c r="F165" s="278">
        <v>2060.7500000000005</v>
      </c>
      <c r="G165" s="278">
        <v>1991.5000000000009</v>
      </c>
      <c r="H165" s="278">
        <v>2227.4000000000005</v>
      </c>
      <c r="I165" s="278">
        <v>2296.6499999999996</v>
      </c>
      <c r="J165" s="278">
        <v>2345.3500000000004</v>
      </c>
      <c r="K165" s="276">
        <v>2247.9499999999998</v>
      </c>
      <c r="L165" s="276">
        <v>2130</v>
      </c>
      <c r="M165" s="276">
        <v>0.19753999999999999</v>
      </c>
    </row>
    <row r="166" spans="1:13">
      <c r="A166" s="267">
        <v>157</v>
      </c>
      <c r="B166" s="276" t="s">
        <v>372</v>
      </c>
      <c r="C166" s="277">
        <v>301.75</v>
      </c>
      <c r="D166" s="278">
        <v>301.75</v>
      </c>
      <c r="E166" s="278">
        <v>301.75</v>
      </c>
      <c r="F166" s="278">
        <v>301.75</v>
      </c>
      <c r="G166" s="278">
        <v>301.75</v>
      </c>
      <c r="H166" s="278">
        <v>301.75</v>
      </c>
      <c r="I166" s="278">
        <v>301.75</v>
      </c>
      <c r="J166" s="278">
        <v>301.75</v>
      </c>
      <c r="K166" s="276">
        <v>301.75</v>
      </c>
      <c r="L166" s="276">
        <v>301.75</v>
      </c>
      <c r="M166" s="276">
        <v>0.29546</v>
      </c>
    </row>
    <row r="167" spans="1:13">
      <c r="A167" s="267">
        <v>158</v>
      </c>
      <c r="B167" s="276" t="s">
        <v>382</v>
      </c>
      <c r="C167" s="277">
        <v>248.75</v>
      </c>
      <c r="D167" s="278">
        <v>250.38333333333333</v>
      </c>
      <c r="E167" s="278">
        <v>244.81666666666666</v>
      </c>
      <c r="F167" s="278">
        <v>240.88333333333333</v>
      </c>
      <c r="G167" s="278">
        <v>235.31666666666666</v>
      </c>
      <c r="H167" s="278">
        <v>254.31666666666666</v>
      </c>
      <c r="I167" s="278">
        <v>259.88333333333333</v>
      </c>
      <c r="J167" s="278">
        <v>263.81666666666666</v>
      </c>
      <c r="K167" s="276">
        <v>255.95</v>
      </c>
      <c r="L167" s="276">
        <v>246.45</v>
      </c>
      <c r="M167" s="276">
        <v>0.80893000000000004</v>
      </c>
    </row>
    <row r="168" spans="1:13">
      <c r="A168" s="267">
        <v>159</v>
      </c>
      <c r="B168" s="276" t="s">
        <v>373</v>
      </c>
      <c r="C168" s="277">
        <v>99.9</v>
      </c>
      <c r="D168" s="278">
        <v>100.26666666666665</v>
      </c>
      <c r="E168" s="278">
        <v>97.233333333333306</v>
      </c>
      <c r="F168" s="278">
        <v>94.566666666666649</v>
      </c>
      <c r="G168" s="278">
        <v>91.533333333333303</v>
      </c>
      <c r="H168" s="278">
        <v>102.93333333333331</v>
      </c>
      <c r="I168" s="278">
        <v>105.96666666666667</v>
      </c>
      <c r="J168" s="278">
        <v>108.63333333333331</v>
      </c>
      <c r="K168" s="276">
        <v>103.3</v>
      </c>
      <c r="L168" s="276">
        <v>97.6</v>
      </c>
      <c r="M168" s="276">
        <v>0.87770999999999999</v>
      </c>
    </row>
    <row r="169" spans="1:13">
      <c r="A169" s="267">
        <v>160</v>
      </c>
      <c r="B169" s="276" t="s">
        <v>374</v>
      </c>
      <c r="C169" s="277">
        <v>168</v>
      </c>
      <c r="D169" s="278">
        <v>169.63333333333333</v>
      </c>
      <c r="E169" s="278">
        <v>165.36666666666665</v>
      </c>
      <c r="F169" s="278">
        <v>162.73333333333332</v>
      </c>
      <c r="G169" s="278">
        <v>158.46666666666664</v>
      </c>
      <c r="H169" s="278">
        <v>172.26666666666665</v>
      </c>
      <c r="I169" s="278">
        <v>176.5333333333333</v>
      </c>
      <c r="J169" s="278">
        <v>179.16666666666666</v>
      </c>
      <c r="K169" s="276">
        <v>173.9</v>
      </c>
      <c r="L169" s="276">
        <v>167</v>
      </c>
      <c r="M169" s="276">
        <v>1.92791</v>
      </c>
    </row>
    <row r="170" spans="1:13">
      <c r="A170" s="267">
        <v>161</v>
      </c>
      <c r="B170" s="276" t="s">
        <v>245</v>
      </c>
      <c r="C170" s="277">
        <v>139.5</v>
      </c>
      <c r="D170" s="278">
        <v>139.46666666666667</v>
      </c>
      <c r="E170" s="278">
        <v>137.48333333333335</v>
      </c>
      <c r="F170" s="278">
        <v>135.46666666666667</v>
      </c>
      <c r="G170" s="278">
        <v>133.48333333333335</v>
      </c>
      <c r="H170" s="278">
        <v>141.48333333333335</v>
      </c>
      <c r="I170" s="278">
        <v>143.46666666666664</v>
      </c>
      <c r="J170" s="278">
        <v>145.48333333333335</v>
      </c>
      <c r="K170" s="276">
        <v>141.44999999999999</v>
      </c>
      <c r="L170" s="276">
        <v>137.44999999999999</v>
      </c>
      <c r="M170" s="276">
        <v>12.0146</v>
      </c>
    </row>
    <row r="171" spans="1:13">
      <c r="A171" s="267">
        <v>162</v>
      </c>
      <c r="B171" s="276" t="s">
        <v>378</v>
      </c>
      <c r="C171" s="277">
        <v>5687.15</v>
      </c>
      <c r="D171" s="278">
        <v>5720.7166666666672</v>
      </c>
      <c r="E171" s="278">
        <v>5641.4333333333343</v>
      </c>
      <c r="F171" s="278">
        <v>5595.7166666666672</v>
      </c>
      <c r="G171" s="278">
        <v>5516.4333333333343</v>
      </c>
      <c r="H171" s="278">
        <v>5766.4333333333343</v>
      </c>
      <c r="I171" s="278">
        <v>5845.7166666666672</v>
      </c>
      <c r="J171" s="278">
        <v>5891.4333333333343</v>
      </c>
      <c r="K171" s="276">
        <v>5800</v>
      </c>
      <c r="L171" s="276">
        <v>5675</v>
      </c>
      <c r="M171" s="276">
        <v>5.6160000000000002E-2</v>
      </c>
    </row>
    <row r="172" spans="1:13">
      <c r="A172" s="267">
        <v>163</v>
      </c>
      <c r="B172" s="276" t="s">
        <v>379</v>
      </c>
      <c r="C172" s="277">
        <v>1526.25</v>
      </c>
      <c r="D172" s="278">
        <v>1531.8333333333333</v>
      </c>
      <c r="E172" s="278">
        <v>1515.6666666666665</v>
      </c>
      <c r="F172" s="278">
        <v>1505.0833333333333</v>
      </c>
      <c r="G172" s="278">
        <v>1488.9166666666665</v>
      </c>
      <c r="H172" s="278">
        <v>1542.4166666666665</v>
      </c>
      <c r="I172" s="278">
        <v>1558.583333333333</v>
      </c>
      <c r="J172" s="278">
        <v>1569.1666666666665</v>
      </c>
      <c r="K172" s="276">
        <v>1548</v>
      </c>
      <c r="L172" s="276">
        <v>1521.25</v>
      </c>
      <c r="M172" s="276">
        <v>0.40266000000000002</v>
      </c>
    </row>
    <row r="173" spans="1:13">
      <c r="A173" s="267">
        <v>164</v>
      </c>
      <c r="B173" s="276" t="s">
        <v>101</v>
      </c>
      <c r="C173" s="277">
        <v>466.3</v>
      </c>
      <c r="D173" s="278">
        <v>472.0333333333333</v>
      </c>
      <c r="E173" s="278">
        <v>459.26666666666659</v>
      </c>
      <c r="F173" s="278">
        <v>452.23333333333329</v>
      </c>
      <c r="G173" s="278">
        <v>439.46666666666658</v>
      </c>
      <c r="H173" s="278">
        <v>479.06666666666661</v>
      </c>
      <c r="I173" s="278">
        <v>491.83333333333326</v>
      </c>
      <c r="J173" s="278">
        <v>498.86666666666662</v>
      </c>
      <c r="K173" s="276">
        <v>484.8</v>
      </c>
      <c r="L173" s="276">
        <v>465</v>
      </c>
      <c r="M173" s="276">
        <v>26.11985</v>
      </c>
    </row>
    <row r="174" spans="1:13">
      <c r="A174" s="267">
        <v>165</v>
      </c>
      <c r="B174" s="276" t="s">
        <v>387</v>
      </c>
      <c r="C174" s="277">
        <v>45.65</v>
      </c>
      <c r="D174" s="278">
        <v>46</v>
      </c>
      <c r="E174" s="278">
        <v>45</v>
      </c>
      <c r="F174" s="278">
        <v>44.35</v>
      </c>
      <c r="G174" s="278">
        <v>43.35</v>
      </c>
      <c r="H174" s="278">
        <v>46.65</v>
      </c>
      <c r="I174" s="278">
        <v>47.65</v>
      </c>
      <c r="J174" s="278">
        <v>48.3</v>
      </c>
      <c r="K174" s="276">
        <v>47</v>
      </c>
      <c r="L174" s="276">
        <v>45.35</v>
      </c>
      <c r="M174" s="276">
        <v>6.6627799999999997</v>
      </c>
    </row>
    <row r="175" spans="1:13">
      <c r="A175" s="267">
        <v>166</v>
      </c>
      <c r="B175" s="276" t="s">
        <v>1396</v>
      </c>
      <c r="C175" s="277">
        <v>3637.4</v>
      </c>
      <c r="D175" s="278">
        <v>3658.15</v>
      </c>
      <c r="E175" s="278">
        <v>3598.3</v>
      </c>
      <c r="F175" s="278">
        <v>3559.2000000000003</v>
      </c>
      <c r="G175" s="278">
        <v>3499.3500000000004</v>
      </c>
      <c r="H175" s="278">
        <v>3697.25</v>
      </c>
      <c r="I175" s="278">
        <v>3757.0999999999995</v>
      </c>
      <c r="J175" s="278">
        <v>3796.2</v>
      </c>
      <c r="K175" s="276">
        <v>3718</v>
      </c>
      <c r="L175" s="276">
        <v>3619.05</v>
      </c>
      <c r="M175" s="276">
        <v>0.28541</v>
      </c>
    </row>
    <row r="176" spans="1:13">
      <c r="A176" s="267">
        <v>167</v>
      </c>
      <c r="B176" s="276" t="s">
        <v>103</v>
      </c>
      <c r="C176" s="277">
        <v>25.55</v>
      </c>
      <c r="D176" s="278">
        <v>25.716666666666669</v>
      </c>
      <c r="E176" s="278">
        <v>25.233333333333338</v>
      </c>
      <c r="F176" s="278">
        <v>24.916666666666668</v>
      </c>
      <c r="G176" s="278">
        <v>24.433333333333337</v>
      </c>
      <c r="H176" s="278">
        <v>26.033333333333339</v>
      </c>
      <c r="I176" s="278">
        <v>26.516666666666673</v>
      </c>
      <c r="J176" s="278">
        <v>26.833333333333339</v>
      </c>
      <c r="K176" s="276">
        <v>26.2</v>
      </c>
      <c r="L176" s="276">
        <v>25.4</v>
      </c>
      <c r="M176" s="276">
        <v>105.05567000000001</v>
      </c>
    </row>
    <row r="177" spans="1:13">
      <c r="A177" s="267">
        <v>168</v>
      </c>
      <c r="B177" s="276" t="s">
        <v>388</v>
      </c>
      <c r="C177" s="277">
        <v>201.95</v>
      </c>
      <c r="D177" s="278">
        <v>203.88333333333333</v>
      </c>
      <c r="E177" s="278">
        <v>199.06666666666666</v>
      </c>
      <c r="F177" s="278">
        <v>196.18333333333334</v>
      </c>
      <c r="G177" s="278">
        <v>191.36666666666667</v>
      </c>
      <c r="H177" s="278">
        <v>206.76666666666665</v>
      </c>
      <c r="I177" s="278">
        <v>211.58333333333331</v>
      </c>
      <c r="J177" s="278">
        <v>214.46666666666664</v>
      </c>
      <c r="K177" s="276">
        <v>208.7</v>
      </c>
      <c r="L177" s="276">
        <v>201</v>
      </c>
      <c r="M177" s="276">
        <v>7.8473100000000002</v>
      </c>
    </row>
    <row r="178" spans="1:13">
      <c r="A178" s="267">
        <v>169</v>
      </c>
      <c r="B178" s="276" t="s">
        <v>380</v>
      </c>
      <c r="C178" s="277">
        <v>906.9</v>
      </c>
      <c r="D178" s="278">
        <v>919.69999999999993</v>
      </c>
      <c r="E178" s="278">
        <v>890.34999999999991</v>
      </c>
      <c r="F178" s="278">
        <v>873.8</v>
      </c>
      <c r="G178" s="278">
        <v>844.44999999999993</v>
      </c>
      <c r="H178" s="278">
        <v>936.24999999999989</v>
      </c>
      <c r="I178" s="278">
        <v>965.6</v>
      </c>
      <c r="J178" s="278">
        <v>982.14999999999986</v>
      </c>
      <c r="K178" s="276">
        <v>949.05</v>
      </c>
      <c r="L178" s="276">
        <v>903.15</v>
      </c>
      <c r="M178" s="276">
        <v>0.65585000000000004</v>
      </c>
    </row>
    <row r="179" spans="1:13">
      <c r="A179" s="267">
        <v>170</v>
      </c>
      <c r="B179" s="276" t="s">
        <v>246</v>
      </c>
      <c r="C179" s="277">
        <v>509.25</v>
      </c>
      <c r="D179" s="278">
        <v>512.58333333333337</v>
      </c>
      <c r="E179" s="278">
        <v>502.66666666666674</v>
      </c>
      <c r="F179" s="278">
        <v>496.08333333333337</v>
      </c>
      <c r="G179" s="278">
        <v>486.16666666666674</v>
      </c>
      <c r="H179" s="278">
        <v>519.16666666666674</v>
      </c>
      <c r="I179" s="278">
        <v>529.08333333333348</v>
      </c>
      <c r="J179" s="278">
        <v>535.66666666666674</v>
      </c>
      <c r="K179" s="276">
        <v>522.5</v>
      </c>
      <c r="L179" s="276">
        <v>506</v>
      </c>
      <c r="M179" s="276">
        <v>1.4334100000000001</v>
      </c>
    </row>
    <row r="180" spans="1:13">
      <c r="A180" s="267">
        <v>171</v>
      </c>
      <c r="B180" s="276" t="s">
        <v>104</v>
      </c>
      <c r="C180" s="277">
        <v>696.2</v>
      </c>
      <c r="D180" s="278">
        <v>700.44999999999993</v>
      </c>
      <c r="E180" s="278">
        <v>687.89999999999986</v>
      </c>
      <c r="F180" s="278">
        <v>679.59999999999991</v>
      </c>
      <c r="G180" s="278">
        <v>667.04999999999984</v>
      </c>
      <c r="H180" s="278">
        <v>708.74999999999989</v>
      </c>
      <c r="I180" s="278">
        <v>721.29999999999984</v>
      </c>
      <c r="J180" s="278">
        <v>729.59999999999991</v>
      </c>
      <c r="K180" s="276">
        <v>713</v>
      </c>
      <c r="L180" s="276">
        <v>692.15</v>
      </c>
      <c r="M180" s="276">
        <v>14.199769999999999</v>
      </c>
    </row>
    <row r="181" spans="1:13">
      <c r="A181" s="267">
        <v>172</v>
      </c>
      <c r="B181" s="276" t="s">
        <v>247</v>
      </c>
      <c r="C181" s="277">
        <v>410.35</v>
      </c>
      <c r="D181" s="278">
        <v>413.5</v>
      </c>
      <c r="E181" s="278">
        <v>403.45</v>
      </c>
      <c r="F181" s="278">
        <v>396.55</v>
      </c>
      <c r="G181" s="278">
        <v>386.5</v>
      </c>
      <c r="H181" s="278">
        <v>420.4</v>
      </c>
      <c r="I181" s="278">
        <v>430.44999999999993</v>
      </c>
      <c r="J181" s="278">
        <v>437.34999999999997</v>
      </c>
      <c r="K181" s="276">
        <v>423.55</v>
      </c>
      <c r="L181" s="276">
        <v>406.6</v>
      </c>
      <c r="M181" s="276">
        <v>1.1959500000000001</v>
      </c>
    </row>
    <row r="182" spans="1:13">
      <c r="A182" s="267">
        <v>173</v>
      </c>
      <c r="B182" s="276" t="s">
        <v>248</v>
      </c>
      <c r="C182" s="277">
        <v>1083.55</v>
      </c>
      <c r="D182" s="278">
        <v>1100.8333333333333</v>
      </c>
      <c r="E182" s="278">
        <v>1057.5166666666664</v>
      </c>
      <c r="F182" s="278">
        <v>1031.4833333333331</v>
      </c>
      <c r="G182" s="278">
        <v>988.16666666666629</v>
      </c>
      <c r="H182" s="278">
        <v>1126.8666666666666</v>
      </c>
      <c r="I182" s="278">
        <v>1170.1833333333336</v>
      </c>
      <c r="J182" s="278">
        <v>1196.2166666666667</v>
      </c>
      <c r="K182" s="276">
        <v>1144.1500000000001</v>
      </c>
      <c r="L182" s="276">
        <v>1074.8</v>
      </c>
      <c r="M182" s="276">
        <v>16.148119999999999</v>
      </c>
    </row>
    <row r="183" spans="1:13">
      <c r="A183" s="267">
        <v>174</v>
      </c>
      <c r="B183" s="276" t="s">
        <v>389</v>
      </c>
      <c r="C183" s="277">
        <v>92.8</v>
      </c>
      <c r="D183" s="278">
        <v>94.633333333333326</v>
      </c>
      <c r="E183" s="278">
        <v>90.566666666666649</v>
      </c>
      <c r="F183" s="278">
        <v>88.333333333333329</v>
      </c>
      <c r="G183" s="278">
        <v>84.266666666666652</v>
      </c>
      <c r="H183" s="278">
        <v>96.866666666666646</v>
      </c>
      <c r="I183" s="278">
        <v>100.93333333333331</v>
      </c>
      <c r="J183" s="278">
        <v>103.16666666666664</v>
      </c>
      <c r="K183" s="276">
        <v>98.7</v>
      </c>
      <c r="L183" s="276">
        <v>92.4</v>
      </c>
      <c r="M183" s="276">
        <v>7.1709699999999996</v>
      </c>
    </row>
    <row r="184" spans="1:13">
      <c r="A184" s="267">
        <v>175</v>
      </c>
      <c r="B184" s="276" t="s">
        <v>381</v>
      </c>
      <c r="C184" s="277">
        <v>414.25</v>
      </c>
      <c r="D184" s="278">
        <v>415.75</v>
      </c>
      <c r="E184" s="278">
        <v>406.5</v>
      </c>
      <c r="F184" s="278">
        <v>398.75</v>
      </c>
      <c r="G184" s="278">
        <v>389.5</v>
      </c>
      <c r="H184" s="278">
        <v>423.5</v>
      </c>
      <c r="I184" s="278">
        <v>432.75</v>
      </c>
      <c r="J184" s="278">
        <v>440.5</v>
      </c>
      <c r="K184" s="276">
        <v>425</v>
      </c>
      <c r="L184" s="276">
        <v>408</v>
      </c>
      <c r="M184" s="276">
        <v>18.426220000000001</v>
      </c>
    </row>
    <row r="185" spans="1:13">
      <c r="A185" s="267">
        <v>176</v>
      </c>
      <c r="B185" s="276" t="s">
        <v>249</v>
      </c>
      <c r="C185" s="277">
        <v>239.1</v>
      </c>
      <c r="D185" s="278">
        <v>245.06666666666669</v>
      </c>
      <c r="E185" s="278">
        <v>230.23333333333341</v>
      </c>
      <c r="F185" s="278">
        <v>221.3666666666667</v>
      </c>
      <c r="G185" s="278">
        <v>206.53333333333342</v>
      </c>
      <c r="H185" s="278">
        <v>253.93333333333339</v>
      </c>
      <c r="I185" s="278">
        <v>268.76666666666671</v>
      </c>
      <c r="J185" s="278">
        <v>277.63333333333338</v>
      </c>
      <c r="K185" s="276">
        <v>259.89999999999998</v>
      </c>
      <c r="L185" s="276">
        <v>236.2</v>
      </c>
      <c r="M185" s="276">
        <v>31.324290000000001</v>
      </c>
    </row>
    <row r="186" spans="1:13">
      <c r="A186" s="267">
        <v>177</v>
      </c>
      <c r="B186" s="276" t="s">
        <v>105</v>
      </c>
      <c r="C186" s="277">
        <v>843.1</v>
      </c>
      <c r="D186" s="278">
        <v>852.31666666666661</v>
      </c>
      <c r="E186" s="278">
        <v>830.83333333333326</v>
      </c>
      <c r="F186" s="278">
        <v>818.56666666666661</v>
      </c>
      <c r="G186" s="278">
        <v>797.08333333333326</v>
      </c>
      <c r="H186" s="278">
        <v>864.58333333333326</v>
      </c>
      <c r="I186" s="278">
        <v>886.06666666666661</v>
      </c>
      <c r="J186" s="278">
        <v>898.33333333333326</v>
      </c>
      <c r="K186" s="276">
        <v>873.8</v>
      </c>
      <c r="L186" s="276">
        <v>840.05</v>
      </c>
      <c r="M186" s="276">
        <v>23.924240000000001</v>
      </c>
    </row>
    <row r="187" spans="1:13">
      <c r="A187" s="267">
        <v>178</v>
      </c>
      <c r="B187" s="276" t="s">
        <v>383</v>
      </c>
      <c r="C187" s="277">
        <v>73.2</v>
      </c>
      <c r="D187" s="278">
        <v>73.7</v>
      </c>
      <c r="E187" s="278">
        <v>72.5</v>
      </c>
      <c r="F187" s="278">
        <v>71.8</v>
      </c>
      <c r="G187" s="278">
        <v>70.599999999999994</v>
      </c>
      <c r="H187" s="278">
        <v>74.400000000000006</v>
      </c>
      <c r="I187" s="278">
        <v>75.600000000000023</v>
      </c>
      <c r="J187" s="278">
        <v>76.300000000000011</v>
      </c>
      <c r="K187" s="276">
        <v>74.900000000000006</v>
      </c>
      <c r="L187" s="276">
        <v>73</v>
      </c>
      <c r="M187" s="276">
        <v>6.9098800000000002</v>
      </c>
    </row>
    <row r="188" spans="1:13">
      <c r="A188" s="267">
        <v>179</v>
      </c>
      <c r="B188" s="276" t="s">
        <v>384</v>
      </c>
      <c r="C188" s="277">
        <v>599.95000000000005</v>
      </c>
      <c r="D188" s="278">
        <v>597.91666666666663</v>
      </c>
      <c r="E188" s="278">
        <v>589.83333333333326</v>
      </c>
      <c r="F188" s="278">
        <v>579.71666666666658</v>
      </c>
      <c r="G188" s="278">
        <v>571.63333333333321</v>
      </c>
      <c r="H188" s="278">
        <v>608.0333333333333</v>
      </c>
      <c r="I188" s="278">
        <v>616.11666666666656</v>
      </c>
      <c r="J188" s="278">
        <v>626.23333333333335</v>
      </c>
      <c r="K188" s="276">
        <v>606</v>
      </c>
      <c r="L188" s="276">
        <v>587.79999999999995</v>
      </c>
      <c r="M188" s="276">
        <v>0.75321000000000005</v>
      </c>
    </row>
    <row r="189" spans="1:13">
      <c r="A189" s="267">
        <v>180</v>
      </c>
      <c r="B189" s="276" t="s">
        <v>1439</v>
      </c>
      <c r="C189" s="277">
        <v>193.4</v>
      </c>
      <c r="D189" s="278">
        <v>195.63333333333333</v>
      </c>
      <c r="E189" s="278">
        <v>190.26666666666665</v>
      </c>
      <c r="F189" s="278">
        <v>187.13333333333333</v>
      </c>
      <c r="G189" s="278">
        <v>181.76666666666665</v>
      </c>
      <c r="H189" s="278">
        <v>198.76666666666665</v>
      </c>
      <c r="I189" s="278">
        <v>204.13333333333333</v>
      </c>
      <c r="J189" s="278">
        <v>207.26666666666665</v>
      </c>
      <c r="K189" s="276">
        <v>201</v>
      </c>
      <c r="L189" s="276">
        <v>192.5</v>
      </c>
      <c r="M189" s="276">
        <v>1.31098</v>
      </c>
    </row>
    <row r="190" spans="1:13">
      <c r="A190" s="267">
        <v>181</v>
      </c>
      <c r="B190" s="276" t="s">
        <v>390</v>
      </c>
      <c r="C190" s="277">
        <v>67.8</v>
      </c>
      <c r="D190" s="278">
        <v>68.45</v>
      </c>
      <c r="E190" s="278">
        <v>66.600000000000009</v>
      </c>
      <c r="F190" s="278">
        <v>65.400000000000006</v>
      </c>
      <c r="G190" s="278">
        <v>63.550000000000011</v>
      </c>
      <c r="H190" s="278">
        <v>69.650000000000006</v>
      </c>
      <c r="I190" s="278">
        <v>71.5</v>
      </c>
      <c r="J190" s="278">
        <v>72.7</v>
      </c>
      <c r="K190" s="276">
        <v>70.3</v>
      </c>
      <c r="L190" s="276">
        <v>67.25</v>
      </c>
      <c r="M190" s="276">
        <v>14.432359999999999</v>
      </c>
    </row>
    <row r="191" spans="1:13">
      <c r="A191" s="267">
        <v>182</v>
      </c>
      <c r="B191" s="276" t="s">
        <v>250</v>
      </c>
      <c r="C191" s="277">
        <v>205.45</v>
      </c>
      <c r="D191" s="278">
        <v>206.83333333333334</v>
      </c>
      <c r="E191" s="278">
        <v>202.11666666666667</v>
      </c>
      <c r="F191" s="278">
        <v>198.78333333333333</v>
      </c>
      <c r="G191" s="278">
        <v>194.06666666666666</v>
      </c>
      <c r="H191" s="278">
        <v>210.16666666666669</v>
      </c>
      <c r="I191" s="278">
        <v>214.88333333333333</v>
      </c>
      <c r="J191" s="278">
        <v>218.2166666666667</v>
      </c>
      <c r="K191" s="276">
        <v>211.55</v>
      </c>
      <c r="L191" s="276">
        <v>203.5</v>
      </c>
      <c r="M191" s="276">
        <v>5.0249300000000003</v>
      </c>
    </row>
    <row r="192" spans="1:13">
      <c r="A192" s="267">
        <v>183</v>
      </c>
      <c r="B192" s="276" t="s">
        <v>385</v>
      </c>
      <c r="C192" s="277">
        <v>318</v>
      </c>
      <c r="D192" s="278">
        <v>320.46666666666664</v>
      </c>
      <c r="E192" s="278">
        <v>314.88333333333327</v>
      </c>
      <c r="F192" s="278">
        <v>311.76666666666665</v>
      </c>
      <c r="G192" s="278">
        <v>306.18333333333328</v>
      </c>
      <c r="H192" s="278">
        <v>323.58333333333326</v>
      </c>
      <c r="I192" s="278">
        <v>329.16666666666663</v>
      </c>
      <c r="J192" s="278">
        <v>332.28333333333325</v>
      </c>
      <c r="K192" s="276">
        <v>326.05</v>
      </c>
      <c r="L192" s="276">
        <v>317.35000000000002</v>
      </c>
      <c r="M192" s="276">
        <v>1.08233</v>
      </c>
    </row>
    <row r="193" spans="1:13">
      <c r="A193" s="267">
        <v>184</v>
      </c>
      <c r="B193" s="276" t="s">
        <v>386</v>
      </c>
      <c r="C193" s="277">
        <v>338.05</v>
      </c>
      <c r="D193" s="278">
        <v>339.36666666666667</v>
      </c>
      <c r="E193" s="278">
        <v>333.18333333333334</v>
      </c>
      <c r="F193" s="278">
        <v>328.31666666666666</v>
      </c>
      <c r="G193" s="278">
        <v>322.13333333333333</v>
      </c>
      <c r="H193" s="278">
        <v>344.23333333333335</v>
      </c>
      <c r="I193" s="278">
        <v>350.41666666666674</v>
      </c>
      <c r="J193" s="278">
        <v>355.28333333333336</v>
      </c>
      <c r="K193" s="276">
        <v>345.55</v>
      </c>
      <c r="L193" s="276">
        <v>334.5</v>
      </c>
      <c r="M193" s="276">
        <v>18.009209999999999</v>
      </c>
    </row>
    <row r="194" spans="1:13">
      <c r="A194" s="267">
        <v>185</v>
      </c>
      <c r="B194" s="276" t="s">
        <v>391</v>
      </c>
      <c r="C194" s="277">
        <v>794.5</v>
      </c>
      <c r="D194" s="278">
        <v>803.16666666666663</v>
      </c>
      <c r="E194" s="278">
        <v>781.33333333333326</v>
      </c>
      <c r="F194" s="278">
        <v>768.16666666666663</v>
      </c>
      <c r="G194" s="278">
        <v>746.33333333333326</v>
      </c>
      <c r="H194" s="278">
        <v>816.33333333333326</v>
      </c>
      <c r="I194" s="278">
        <v>838.16666666666652</v>
      </c>
      <c r="J194" s="278">
        <v>851.33333333333326</v>
      </c>
      <c r="K194" s="276">
        <v>825</v>
      </c>
      <c r="L194" s="276">
        <v>790</v>
      </c>
      <c r="M194" s="276">
        <v>0.33502999999999999</v>
      </c>
    </row>
    <row r="195" spans="1:13">
      <c r="A195" s="267">
        <v>186</v>
      </c>
      <c r="B195" s="276" t="s">
        <v>399</v>
      </c>
      <c r="C195" s="277">
        <v>807.95</v>
      </c>
      <c r="D195" s="278">
        <v>805.65</v>
      </c>
      <c r="E195" s="278">
        <v>793.3</v>
      </c>
      <c r="F195" s="278">
        <v>778.65</v>
      </c>
      <c r="G195" s="278">
        <v>766.3</v>
      </c>
      <c r="H195" s="278">
        <v>820.3</v>
      </c>
      <c r="I195" s="278">
        <v>832.65000000000009</v>
      </c>
      <c r="J195" s="278">
        <v>847.3</v>
      </c>
      <c r="K195" s="276">
        <v>818</v>
      </c>
      <c r="L195" s="276">
        <v>791</v>
      </c>
      <c r="M195" s="276">
        <v>13.392530000000001</v>
      </c>
    </row>
    <row r="196" spans="1:13">
      <c r="A196" s="267">
        <v>187</v>
      </c>
      <c r="B196" s="276" t="s">
        <v>392</v>
      </c>
      <c r="C196" s="277">
        <v>29.9</v>
      </c>
      <c r="D196" s="278">
        <v>30</v>
      </c>
      <c r="E196" s="278">
        <v>29.45</v>
      </c>
      <c r="F196" s="278">
        <v>29</v>
      </c>
      <c r="G196" s="278">
        <v>28.45</v>
      </c>
      <c r="H196" s="278">
        <v>30.45</v>
      </c>
      <c r="I196" s="278">
        <v>30.999999999999996</v>
      </c>
      <c r="J196" s="278">
        <v>31.45</v>
      </c>
      <c r="K196" s="276">
        <v>30.55</v>
      </c>
      <c r="L196" s="276">
        <v>29.55</v>
      </c>
      <c r="M196" s="276">
        <v>2.9031099999999999</v>
      </c>
    </row>
    <row r="197" spans="1:13">
      <c r="A197" s="267">
        <v>188</v>
      </c>
      <c r="B197" s="276" t="s">
        <v>393</v>
      </c>
      <c r="C197" s="277">
        <v>911.65</v>
      </c>
      <c r="D197" s="278">
        <v>927.2166666666667</v>
      </c>
      <c r="E197" s="278">
        <v>879.43333333333339</v>
      </c>
      <c r="F197" s="278">
        <v>847.2166666666667</v>
      </c>
      <c r="G197" s="278">
        <v>799.43333333333339</v>
      </c>
      <c r="H197" s="278">
        <v>959.43333333333339</v>
      </c>
      <c r="I197" s="278">
        <v>1007.2166666666667</v>
      </c>
      <c r="J197" s="278">
        <v>1039.4333333333334</v>
      </c>
      <c r="K197" s="276">
        <v>975</v>
      </c>
      <c r="L197" s="276">
        <v>895</v>
      </c>
      <c r="M197" s="276">
        <v>0.92183999999999999</v>
      </c>
    </row>
    <row r="198" spans="1:13">
      <c r="A198" s="267">
        <v>189</v>
      </c>
      <c r="B198" s="276" t="s">
        <v>106</v>
      </c>
      <c r="C198" s="277">
        <v>815.45</v>
      </c>
      <c r="D198" s="278">
        <v>820.2166666666667</v>
      </c>
      <c r="E198" s="278">
        <v>807.23333333333335</v>
      </c>
      <c r="F198" s="278">
        <v>799.01666666666665</v>
      </c>
      <c r="G198" s="278">
        <v>786.0333333333333</v>
      </c>
      <c r="H198" s="278">
        <v>828.43333333333339</v>
      </c>
      <c r="I198" s="278">
        <v>841.41666666666674</v>
      </c>
      <c r="J198" s="278">
        <v>849.63333333333344</v>
      </c>
      <c r="K198" s="276">
        <v>833.2</v>
      </c>
      <c r="L198" s="276">
        <v>812</v>
      </c>
      <c r="M198" s="276">
        <v>14.1</v>
      </c>
    </row>
    <row r="199" spans="1:13">
      <c r="A199" s="267">
        <v>190</v>
      </c>
      <c r="B199" s="276" t="s">
        <v>108</v>
      </c>
      <c r="C199" s="277">
        <v>824.7</v>
      </c>
      <c r="D199" s="278">
        <v>831.06666666666661</v>
      </c>
      <c r="E199" s="278">
        <v>816.13333333333321</v>
      </c>
      <c r="F199" s="278">
        <v>807.56666666666661</v>
      </c>
      <c r="G199" s="278">
        <v>792.63333333333321</v>
      </c>
      <c r="H199" s="278">
        <v>839.63333333333321</v>
      </c>
      <c r="I199" s="278">
        <v>854.56666666666661</v>
      </c>
      <c r="J199" s="278">
        <v>863.13333333333321</v>
      </c>
      <c r="K199" s="276">
        <v>846</v>
      </c>
      <c r="L199" s="276">
        <v>822.5</v>
      </c>
      <c r="M199" s="276">
        <v>56.102319999999999</v>
      </c>
    </row>
    <row r="200" spans="1:13">
      <c r="A200" s="267">
        <v>191</v>
      </c>
      <c r="B200" s="276" t="s">
        <v>109</v>
      </c>
      <c r="C200" s="277">
        <v>2191.35</v>
      </c>
      <c r="D200" s="278">
        <v>2207.6</v>
      </c>
      <c r="E200" s="278">
        <v>2163.0499999999997</v>
      </c>
      <c r="F200" s="278">
        <v>2134.75</v>
      </c>
      <c r="G200" s="278">
        <v>2090.1999999999998</v>
      </c>
      <c r="H200" s="278">
        <v>2235.8999999999996</v>
      </c>
      <c r="I200" s="278">
        <v>2280.4499999999998</v>
      </c>
      <c r="J200" s="278">
        <v>2308.7499999999995</v>
      </c>
      <c r="K200" s="276">
        <v>2252.15</v>
      </c>
      <c r="L200" s="276">
        <v>2179.3000000000002</v>
      </c>
      <c r="M200" s="276">
        <v>61.504829999999998</v>
      </c>
    </row>
    <row r="201" spans="1:13">
      <c r="A201" s="267">
        <v>192</v>
      </c>
      <c r="B201" s="276" t="s">
        <v>252</v>
      </c>
      <c r="C201" s="277">
        <v>2513.4</v>
      </c>
      <c r="D201" s="278">
        <v>2520.6166666666668</v>
      </c>
      <c r="E201" s="278">
        <v>2472.7833333333338</v>
      </c>
      <c r="F201" s="278">
        <v>2432.166666666667</v>
      </c>
      <c r="G201" s="278">
        <v>2384.3333333333339</v>
      </c>
      <c r="H201" s="278">
        <v>2561.2333333333336</v>
      </c>
      <c r="I201" s="278">
        <v>2609.0666666666666</v>
      </c>
      <c r="J201" s="278">
        <v>2649.6833333333334</v>
      </c>
      <c r="K201" s="276">
        <v>2568.4499999999998</v>
      </c>
      <c r="L201" s="276">
        <v>2480</v>
      </c>
      <c r="M201" s="276">
        <v>11.630710000000001</v>
      </c>
    </row>
    <row r="202" spans="1:13">
      <c r="A202" s="267">
        <v>193</v>
      </c>
      <c r="B202" s="276" t="s">
        <v>110</v>
      </c>
      <c r="C202" s="277">
        <v>1402.8</v>
      </c>
      <c r="D202" s="278">
        <v>1421.3999999999999</v>
      </c>
      <c r="E202" s="278">
        <v>1378.3999999999996</v>
      </c>
      <c r="F202" s="278">
        <v>1353.9999999999998</v>
      </c>
      <c r="G202" s="278">
        <v>1310.9999999999995</v>
      </c>
      <c r="H202" s="278">
        <v>1445.7999999999997</v>
      </c>
      <c r="I202" s="278">
        <v>1488.8000000000002</v>
      </c>
      <c r="J202" s="278">
        <v>1513.1999999999998</v>
      </c>
      <c r="K202" s="276">
        <v>1464.4</v>
      </c>
      <c r="L202" s="276">
        <v>1397</v>
      </c>
      <c r="M202" s="276">
        <v>120.76300999999999</v>
      </c>
    </row>
    <row r="203" spans="1:13">
      <c r="A203" s="267">
        <v>194</v>
      </c>
      <c r="B203" s="276" t="s">
        <v>253</v>
      </c>
      <c r="C203" s="277">
        <v>665.1</v>
      </c>
      <c r="D203" s="278">
        <v>671.81666666666661</v>
      </c>
      <c r="E203" s="278">
        <v>655.13333333333321</v>
      </c>
      <c r="F203" s="278">
        <v>645.16666666666663</v>
      </c>
      <c r="G203" s="278">
        <v>628.48333333333323</v>
      </c>
      <c r="H203" s="278">
        <v>681.78333333333319</v>
      </c>
      <c r="I203" s="278">
        <v>698.46666666666658</v>
      </c>
      <c r="J203" s="278">
        <v>708.43333333333317</v>
      </c>
      <c r="K203" s="276">
        <v>688.5</v>
      </c>
      <c r="L203" s="276">
        <v>661.85</v>
      </c>
      <c r="M203" s="276">
        <v>67.989739999999998</v>
      </c>
    </row>
    <row r="204" spans="1:13">
      <c r="A204" s="267">
        <v>195</v>
      </c>
      <c r="B204" s="276" t="s">
        <v>251</v>
      </c>
      <c r="C204" s="277">
        <v>799.4</v>
      </c>
      <c r="D204" s="278">
        <v>813.4666666666667</v>
      </c>
      <c r="E204" s="278">
        <v>780.43333333333339</v>
      </c>
      <c r="F204" s="278">
        <v>761.4666666666667</v>
      </c>
      <c r="G204" s="278">
        <v>728.43333333333339</v>
      </c>
      <c r="H204" s="278">
        <v>832.43333333333339</v>
      </c>
      <c r="I204" s="278">
        <v>865.4666666666667</v>
      </c>
      <c r="J204" s="278">
        <v>884.43333333333339</v>
      </c>
      <c r="K204" s="276">
        <v>846.5</v>
      </c>
      <c r="L204" s="276">
        <v>794.5</v>
      </c>
      <c r="M204" s="276">
        <v>13.06282</v>
      </c>
    </row>
    <row r="205" spans="1:13">
      <c r="A205" s="267">
        <v>196</v>
      </c>
      <c r="B205" s="276" t="s">
        <v>394</v>
      </c>
      <c r="C205" s="277">
        <v>200.5</v>
      </c>
      <c r="D205" s="278">
        <v>201.83333333333334</v>
      </c>
      <c r="E205" s="278">
        <v>197.86666666666667</v>
      </c>
      <c r="F205" s="278">
        <v>195.23333333333332</v>
      </c>
      <c r="G205" s="278">
        <v>191.26666666666665</v>
      </c>
      <c r="H205" s="278">
        <v>204.4666666666667</v>
      </c>
      <c r="I205" s="278">
        <v>208.43333333333334</v>
      </c>
      <c r="J205" s="278">
        <v>211.06666666666672</v>
      </c>
      <c r="K205" s="276">
        <v>205.8</v>
      </c>
      <c r="L205" s="276">
        <v>199.2</v>
      </c>
      <c r="M205" s="276">
        <v>3.7343700000000002</v>
      </c>
    </row>
    <row r="206" spans="1:13">
      <c r="A206" s="267">
        <v>197</v>
      </c>
      <c r="B206" s="276" t="s">
        <v>395</v>
      </c>
      <c r="C206" s="277">
        <v>274.95</v>
      </c>
      <c r="D206" s="278">
        <v>277.31666666666666</v>
      </c>
      <c r="E206" s="278">
        <v>271.63333333333333</v>
      </c>
      <c r="F206" s="278">
        <v>268.31666666666666</v>
      </c>
      <c r="G206" s="278">
        <v>262.63333333333333</v>
      </c>
      <c r="H206" s="278">
        <v>280.63333333333333</v>
      </c>
      <c r="I206" s="278">
        <v>286.31666666666661</v>
      </c>
      <c r="J206" s="278">
        <v>289.63333333333333</v>
      </c>
      <c r="K206" s="276">
        <v>283</v>
      </c>
      <c r="L206" s="276">
        <v>274</v>
      </c>
      <c r="M206" s="276">
        <v>0.41965999999999998</v>
      </c>
    </row>
    <row r="207" spans="1:13">
      <c r="A207" s="267">
        <v>198</v>
      </c>
      <c r="B207" s="276" t="s">
        <v>111</v>
      </c>
      <c r="C207" s="277">
        <v>3008.75</v>
      </c>
      <c r="D207" s="278">
        <v>3034.8666666666668</v>
      </c>
      <c r="E207" s="278">
        <v>2974.8833333333337</v>
      </c>
      <c r="F207" s="278">
        <v>2941.0166666666669</v>
      </c>
      <c r="G207" s="278">
        <v>2881.0333333333338</v>
      </c>
      <c r="H207" s="278">
        <v>3068.7333333333336</v>
      </c>
      <c r="I207" s="278">
        <v>3128.7166666666672</v>
      </c>
      <c r="J207" s="278">
        <v>3162.5833333333335</v>
      </c>
      <c r="K207" s="276">
        <v>3094.85</v>
      </c>
      <c r="L207" s="276">
        <v>3001</v>
      </c>
      <c r="M207" s="276">
        <v>11.10258</v>
      </c>
    </row>
    <row r="208" spans="1:13">
      <c r="A208" s="267">
        <v>199</v>
      </c>
      <c r="B208" s="276" t="s">
        <v>396</v>
      </c>
      <c r="C208" s="277">
        <v>18.100000000000001</v>
      </c>
      <c r="D208" s="278">
        <v>18.133333333333333</v>
      </c>
      <c r="E208" s="278">
        <v>17.866666666666667</v>
      </c>
      <c r="F208" s="278">
        <v>17.633333333333333</v>
      </c>
      <c r="G208" s="278">
        <v>17.366666666666667</v>
      </c>
      <c r="H208" s="278">
        <v>18.366666666666667</v>
      </c>
      <c r="I208" s="278">
        <v>18.633333333333333</v>
      </c>
      <c r="J208" s="278">
        <v>18.866666666666667</v>
      </c>
      <c r="K208" s="276">
        <v>18.399999999999999</v>
      </c>
      <c r="L208" s="276">
        <v>17.899999999999999</v>
      </c>
      <c r="M208" s="276">
        <v>52.485579999999999</v>
      </c>
    </row>
    <row r="209" spans="1:13">
      <c r="A209" s="267">
        <v>200</v>
      </c>
      <c r="B209" s="276" t="s">
        <v>398</v>
      </c>
      <c r="C209" s="277">
        <v>118.05</v>
      </c>
      <c r="D209" s="278">
        <v>118.65000000000002</v>
      </c>
      <c r="E209" s="278">
        <v>117.05000000000004</v>
      </c>
      <c r="F209" s="278">
        <v>116.05000000000003</v>
      </c>
      <c r="G209" s="278">
        <v>114.45000000000005</v>
      </c>
      <c r="H209" s="278">
        <v>119.65000000000003</v>
      </c>
      <c r="I209" s="278">
        <v>121.25000000000003</v>
      </c>
      <c r="J209" s="278">
        <v>122.25000000000003</v>
      </c>
      <c r="K209" s="276">
        <v>120.25</v>
      </c>
      <c r="L209" s="276">
        <v>117.65</v>
      </c>
      <c r="M209" s="276">
        <v>1.2436</v>
      </c>
    </row>
    <row r="210" spans="1:13">
      <c r="A210" s="267">
        <v>201</v>
      </c>
      <c r="B210" s="276" t="s">
        <v>114</v>
      </c>
      <c r="C210" s="277">
        <v>223.45</v>
      </c>
      <c r="D210" s="278">
        <v>225.15</v>
      </c>
      <c r="E210" s="278">
        <v>220.3</v>
      </c>
      <c r="F210" s="278">
        <v>217.15</v>
      </c>
      <c r="G210" s="278">
        <v>212.3</v>
      </c>
      <c r="H210" s="278">
        <v>228.3</v>
      </c>
      <c r="I210" s="278">
        <v>233.14999999999998</v>
      </c>
      <c r="J210" s="278">
        <v>236.3</v>
      </c>
      <c r="K210" s="276">
        <v>230</v>
      </c>
      <c r="L210" s="276">
        <v>222</v>
      </c>
      <c r="M210" s="276">
        <v>185.91189</v>
      </c>
    </row>
    <row r="211" spans="1:13">
      <c r="A211" s="267">
        <v>202</v>
      </c>
      <c r="B211" s="276" t="s">
        <v>400</v>
      </c>
      <c r="C211" s="277">
        <v>39.25</v>
      </c>
      <c r="D211" s="278">
        <v>39.466666666666669</v>
      </c>
      <c r="E211" s="278">
        <v>38.433333333333337</v>
      </c>
      <c r="F211" s="278">
        <v>37.616666666666667</v>
      </c>
      <c r="G211" s="278">
        <v>36.583333333333336</v>
      </c>
      <c r="H211" s="278">
        <v>40.283333333333339</v>
      </c>
      <c r="I211" s="278">
        <v>41.31666666666667</v>
      </c>
      <c r="J211" s="278">
        <v>42.13333333333334</v>
      </c>
      <c r="K211" s="276">
        <v>40.5</v>
      </c>
      <c r="L211" s="276">
        <v>38.65</v>
      </c>
      <c r="M211" s="276">
        <v>42.875830000000001</v>
      </c>
    </row>
    <row r="212" spans="1:13">
      <c r="A212" s="267">
        <v>203</v>
      </c>
      <c r="B212" s="276" t="s">
        <v>115</v>
      </c>
      <c r="C212" s="277">
        <v>212.05</v>
      </c>
      <c r="D212" s="278">
        <v>212.91666666666666</v>
      </c>
      <c r="E212" s="278">
        <v>209.88333333333333</v>
      </c>
      <c r="F212" s="278">
        <v>207.71666666666667</v>
      </c>
      <c r="G212" s="278">
        <v>204.68333333333334</v>
      </c>
      <c r="H212" s="278">
        <v>215.08333333333331</v>
      </c>
      <c r="I212" s="278">
        <v>218.11666666666667</v>
      </c>
      <c r="J212" s="278">
        <v>220.2833333333333</v>
      </c>
      <c r="K212" s="276">
        <v>215.95</v>
      </c>
      <c r="L212" s="276">
        <v>210.75</v>
      </c>
      <c r="M212" s="276">
        <v>55.950780000000002</v>
      </c>
    </row>
    <row r="213" spans="1:13">
      <c r="A213" s="267">
        <v>204</v>
      </c>
      <c r="B213" s="276" t="s">
        <v>116</v>
      </c>
      <c r="C213" s="277">
        <v>2135.85</v>
      </c>
      <c r="D213" s="278">
        <v>2144.9500000000003</v>
      </c>
      <c r="E213" s="278">
        <v>2118.9000000000005</v>
      </c>
      <c r="F213" s="278">
        <v>2101.9500000000003</v>
      </c>
      <c r="G213" s="278">
        <v>2075.9000000000005</v>
      </c>
      <c r="H213" s="278">
        <v>2161.9000000000005</v>
      </c>
      <c r="I213" s="278">
        <v>2187.9500000000007</v>
      </c>
      <c r="J213" s="278">
        <v>2204.9000000000005</v>
      </c>
      <c r="K213" s="276">
        <v>2171</v>
      </c>
      <c r="L213" s="276">
        <v>2128</v>
      </c>
      <c r="M213" s="276">
        <v>17.865359999999999</v>
      </c>
    </row>
    <row r="214" spans="1:13">
      <c r="A214" s="267">
        <v>205</v>
      </c>
      <c r="B214" s="276" t="s">
        <v>254</v>
      </c>
      <c r="C214" s="277">
        <v>219.4</v>
      </c>
      <c r="D214" s="278">
        <v>220.25</v>
      </c>
      <c r="E214" s="278">
        <v>217.15</v>
      </c>
      <c r="F214" s="278">
        <v>214.9</v>
      </c>
      <c r="G214" s="278">
        <v>211.8</v>
      </c>
      <c r="H214" s="278">
        <v>222.5</v>
      </c>
      <c r="I214" s="278">
        <v>225.60000000000002</v>
      </c>
      <c r="J214" s="278">
        <v>227.85</v>
      </c>
      <c r="K214" s="276">
        <v>223.35</v>
      </c>
      <c r="L214" s="276">
        <v>218</v>
      </c>
      <c r="M214" s="276">
        <v>6.3333700000000004</v>
      </c>
    </row>
    <row r="215" spans="1:13">
      <c r="A215" s="267">
        <v>206</v>
      </c>
      <c r="B215" s="276" t="s">
        <v>401</v>
      </c>
      <c r="C215" s="277">
        <v>30839.1</v>
      </c>
      <c r="D215" s="278">
        <v>30971.366666666669</v>
      </c>
      <c r="E215" s="278">
        <v>30642.733333333337</v>
      </c>
      <c r="F215" s="278">
        <v>30446.366666666669</v>
      </c>
      <c r="G215" s="278">
        <v>30117.733333333337</v>
      </c>
      <c r="H215" s="278">
        <v>31167.733333333337</v>
      </c>
      <c r="I215" s="278">
        <v>31496.366666666669</v>
      </c>
      <c r="J215" s="278">
        <v>31692.733333333337</v>
      </c>
      <c r="K215" s="276">
        <v>31300</v>
      </c>
      <c r="L215" s="276">
        <v>30775</v>
      </c>
      <c r="M215" s="276">
        <v>4.546E-2</v>
      </c>
    </row>
    <row r="216" spans="1:13">
      <c r="A216" s="267">
        <v>207</v>
      </c>
      <c r="B216" s="276" t="s">
        <v>397</v>
      </c>
      <c r="C216" s="277">
        <v>39.85</v>
      </c>
      <c r="D216" s="278">
        <v>40.383333333333333</v>
      </c>
      <c r="E216" s="278">
        <v>39.066666666666663</v>
      </c>
      <c r="F216" s="278">
        <v>38.283333333333331</v>
      </c>
      <c r="G216" s="278">
        <v>36.966666666666661</v>
      </c>
      <c r="H216" s="278">
        <v>41.166666666666664</v>
      </c>
      <c r="I216" s="278">
        <v>42.483333333333341</v>
      </c>
      <c r="J216" s="278">
        <v>43.266666666666666</v>
      </c>
      <c r="K216" s="276">
        <v>41.7</v>
      </c>
      <c r="L216" s="276">
        <v>39.6</v>
      </c>
      <c r="M216" s="276">
        <v>42.695810000000002</v>
      </c>
    </row>
    <row r="217" spans="1:13">
      <c r="A217" s="267">
        <v>208</v>
      </c>
      <c r="B217" s="276" t="s">
        <v>255</v>
      </c>
      <c r="C217" s="277">
        <v>35.200000000000003</v>
      </c>
      <c r="D217" s="278">
        <v>35.266666666666673</v>
      </c>
      <c r="E217" s="278">
        <v>34.583333333333343</v>
      </c>
      <c r="F217" s="278">
        <v>33.966666666666669</v>
      </c>
      <c r="G217" s="278">
        <v>33.283333333333339</v>
      </c>
      <c r="H217" s="278">
        <v>35.883333333333347</v>
      </c>
      <c r="I217" s="278">
        <v>36.56666666666667</v>
      </c>
      <c r="J217" s="278">
        <v>37.183333333333351</v>
      </c>
      <c r="K217" s="276">
        <v>35.950000000000003</v>
      </c>
      <c r="L217" s="276">
        <v>34.65</v>
      </c>
      <c r="M217" s="276">
        <v>16.34647</v>
      </c>
    </row>
    <row r="218" spans="1:13">
      <c r="A218" s="267">
        <v>209</v>
      </c>
      <c r="B218" s="276" t="s">
        <v>415</v>
      </c>
      <c r="C218" s="277">
        <v>59.85</v>
      </c>
      <c r="D218" s="278">
        <v>60.383333333333333</v>
      </c>
      <c r="E218" s="278">
        <v>58.616666666666667</v>
      </c>
      <c r="F218" s="278">
        <v>57.383333333333333</v>
      </c>
      <c r="G218" s="278">
        <v>55.616666666666667</v>
      </c>
      <c r="H218" s="278">
        <v>61.616666666666667</v>
      </c>
      <c r="I218" s="278">
        <v>63.383333333333333</v>
      </c>
      <c r="J218" s="278">
        <v>64.616666666666674</v>
      </c>
      <c r="K218" s="276">
        <v>62.15</v>
      </c>
      <c r="L218" s="276">
        <v>59.15</v>
      </c>
      <c r="M218" s="276">
        <v>38.315269999999998</v>
      </c>
    </row>
    <row r="219" spans="1:13">
      <c r="A219" s="267">
        <v>210</v>
      </c>
      <c r="B219" s="276" t="s">
        <v>117</v>
      </c>
      <c r="C219" s="277">
        <v>185.35</v>
      </c>
      <c r="D219" s="278">
        <v>188.31666666666669</v>
      </c>
      <c r="E219" s="278">
        <v>180.73333333333338</v>
      </c>
      <c r="F219" s="278">
        <v>176.11666666666667</v>
      </c>
      <c r="G219" s="278">
        <v>168.53333333333336</v>
      </c>
      <c r="H219" s="278">
        <v>192.93333333333339</v>
      </c>
      <c r="I219" s="278">
        <v>200.51666666666671</v>
      </c>
      <c r="J219" s="278">
        <v>205.13333333333341</v>
      </c>
      <c r="K219" s="276">
        <v>195.9</v>
      </c>
      <c r="L219" s="276">
        <v>183.7</v>
      </c>
      <c r="M219" s="276">
        <v>524.96096</v>
      </c>
    </row>
    <row r="220" spans="1:13">
      <c r="A220" s="267">
        <v>211</v>
      </c>
      <c r="B220" s="276" t="s">
        <v>118</v>
      </c>
      <c r="C220" s="277">
        <v>472.7</v>
      </c>
      <c r="D220" s="278">
        <v>477.91666666666669</v>
      </c>
      <c r="E220" s="278">
        <v>465.88333333333338</v>
      </c>
      <c r="F220" s="278">
        <v>459.06666666666672</v>
      </c>
      <c r="G220" s="278">
        <v>447.03333333333342</v>
      </c>
      <c r="H220" s="278">
        <v>484.73333333333335</v>
      </c>
      <c r="I220" s="278">
        <v>496.76666666666665</v>
      </c>
      <c r="J220" s="278">
        <v>503.58333333333331</v>
      </c>
      <c r="K220" s="276">
        <v>489.95</v>
      </c>
      <c r="L220" s="276">
        <v>471.1</v>
      </c>
      <c r="M220" s="276">
        <v>341.68304999999998</v>
      </c>
    </row>
    <row r="221" spans="1:13">
      <c r="A221" s="267">
        <v>213</v>
      </c>
      <c r="B221" s="276" t="s">
        <v>256</v>
      </c>
      <c r="C221" s="277">
        <v>1382.85</v>
      </c>
      <c r="D221" s="278">
        <v>1383.8</v>
      </c>
      <c r="E221" s="278">
        <v>1369.8999999999999</v>
      </c>
      <c r="F221" s="278">
        <v>1356.9499999999998</v>
      </c>
      <c r="G221" s="278">
        <v>1343.0499999999997</v>
      </c>
      <c r="H221" s="278">
        <v>1396.75</v>
      </c>
      <c r="I221" s="278">
        <v>1410.65</v>
      </c>
      <c r="J221" s="278">
        <v>1423.6000000000001</v>
      </c>
      <c r="K221" s="276">
        <v>1397.7</v>
      </c>
      <c r="L221" s="276">
        <v>1370.85</v>
      </c>
      <c r="M221" s="276">
        <v>8.3823399999999992</v>
      </c>
    </row>
    <row r="222" spans="1:13">
      <c r="A222" s="267">
        <v>214</v>
      </c>
      <c r="B222" s="276" t="s">
        <v>119</v>
      </c>
      <c r="C222" s="277">
        <v>447.8</v>
      </c>
      <c r="D222" s="278">
        <v>450.56666666666666</v>
      </c>
      <c r="E222" s="278">
        <v>441.43333333333334</v>
      </c>
      <c r="F222" s="278">
        <v>435.06666666666666</v>
      </c>
      <c r="G222" s="278">
        <v>425.93333333333334</v>
      </c>
      <c r="H222" s="278">
        <v>456.93333333333334</v>
      </c>
      <c r="I222" s="278">
        <v>466.06666666666666</v>
      </c>
      <c r="J222" s="278">
        <v>472.43333333333334</v>
      </c>
      <c r="K222" s="276">
        <v>459.7</v>
      </c>
      <c r="L222" s="276">
        <v>444.2</v>
      </c>
      <c r="M222" s="276">
        <v>26.465160000000001</v>
      </c>
    </row>
    <row r="223" spans="1:13">
      <c r="A223" s="267">
        <v>215</v>
      </c>
      <c r="B223" s="276" t="s">
        <v>403</v>
      </c>
      <c r="C223" s="277">
        <v>2596.85</v>
      </c>
      <c r="D223" s="278">
        <v>2614.8333333333335</v>
      </c>
      <c r="E223" s="278">
        <v>2572.0666666666671</v>
      </c>
      <c r="F223" s="278">
        <v>2547.2833333333338</v>
      </c>
      <c r="G223" s="278">
        <v>2504.5166666666673</v>
      </c>
      <c r="H223" s="278">
        <v>2639.6166666666668</v>
      </c>
      <c r="I223" s="278">
        <v>2682.3833333333332</v>
      </c>
      <c r="J223" s="278">
        <v>2707.1666666666665</v>
      </c>
      <c r="K223" s="276">
        <v>2657.6</v>
      </c>
      <c r="L223" s="276">
        <v>2590.0500000000002</v>
      </c>
      <c r="M223" s="276">
        <v>6.0859999999999997E-2</v>
      </c>
    </row>
    <row r="224" spans="1:13">
      <c r="A224" s="267">
        <v>216</v>
      </c>
      <c r="B224" s="276" t="s">
        <v>257</v>
      </c>
      <c r="C224" s="277">
        <v>37.9</v>
      </c>
      <c r="D224" s="278">
        <v>38.199999999999996</v>
      </c>
      <c r="E224" s="278">
        <v>37.249999999999993</v>
      </c>
      <c r="F224" s="278">
        <v>36.599999999999994</v>
      </c>
      <c r="G224" s="278">
        <v>35.649999999999991</v>
      </c>
      <c r="H224" s="278">
        <v>38.849999999999994</v>
      </c>
      <c r="I224" s="278">
        <v>39.799999999999997</v>
      </c>
      <c r="J224" s="278">
        <v>40.449999999999996</v>
      </c>
      <c r="K224" s="276">
        <v>39.15</v>
      </c>
      <c r="L224" s="276">
        <v>37.549999999999997</v>
      </c>
      <c r="M224" s="276">
        <v>29.090869999999999</v>
      </c>
    </row>
    <row r="225" spans="1:13">
      <c r="A225" s="267">
        <v>217</v>
      </c>
      <c r="B225" s="276" t="s">
        <v>120</v>
      </c>
      <c r="C225" s="277">
        <v>9.6999999999999993</v>
      </c>
      <c r="D225" s="278">
        <v>9.8999999999999986</v>
      </c>
      <c r="E225" s="278">
        <v>9.4499999999999975</v>
      </c>
      <c r="F225" s="278">
        <v>9.1999999999999993</v>
      </c>
      <c r="G225" s="278">
        <v>8.7499999999999982</v>
      </c>
      <c r="H225" s="278">
        <v>10.149999999999997</v>
      </c>
      <c r="I225" s="278">
        <v>10.6</v>
      </c>
      <c r="J225" s="278">
        <v>10.849999999999996</v>
      </c>
      <c r="K225" s="276">
        <v>10.35</v>
      </c>
      <c r="L225" s="276">
        <v>9.65</v>
      </c>
      <c r="M225" s="276">
        <v>4449.6029699999999</v>
      </c>
    </row>
    <row r="226" spans="1:13">
      <c r="A226" s="267">
        <v>218</v>
      </c>
      <c r="B226" s="276" t="s">
        <v>404</v>
      </c>
      <c r="C226" s="277">
        <v>39.6</v>
      </c>
      <c r="D226" s="278">
        <v>40.266666666666666</v>
      </c>
      <c r="E226" s="278">
        <v>38.633333333333333</v>
      </c>
      <c r="F226" s="278">
        <v>37.666666666666664</v>
      </c>
      <c r="G226" s="278">
        <v>36.033333333333331</v>
      </c>
      <c r="H226" s="278">
        <v>41.233333333333334</v>
      </c>
      <c r="I226" s="278">
        <v>42.86666666666666</v>
      </c>
      <c r="J226" s="278">
        <v>43.833333333333336</v>
      </c>
      <c r="K226" s="276">
        <v>41.9</v>
      </c>
      <c r="L226" s="276">
        <v>39.299999999999997</v>
      </c>
      <c r="M226" s="276">
        <v>49.523510000000002</v>
      </c>
    </row>
    <row r="227" spans="1:13">
      <c r="A227" s="267">
        <v>219</v>
      </c>
      <c r="B227" s="276" t="s">
        <v>121</v>
      </c>
      <c r="C227" s="277">
        <v>35.799999999999997</v>
      </c>
      <c r="D227" s="278">
        <v>36.233333333333327</v>
      </c>
      <c r="E227" s="278">
        <v>35.166666666666657</v>
      </c>
      <c r="F227" s="278">
        <v>34.533333333333331</v>
      </c>
      <c r="G227" s="278">
        <v>33.466666666666661</v>
      </c>
      <c r="H227" s="278">
        <v>36.866666666666653</v>
      </c>
      <c r="I227" s="278">
        <v>37.93333333333333</v>
      </c>
      <c r="J227" s="278">
        <v>38.566666666666649</v>
      </c>
      <c r="K227" s="276">
        <v>37.299999999999997</v>
      </c>
      <c r="L227" s="276">
        <v>35.6</v>
      </c>
      <c r="M227" s="276">
        <v>434.34692999999999</v>
      </c>
    </row>
    <row r="228" spans="1:13">
      <c r="A228" s="267">
        <v>220</v>
      </c>
      <c r="B228" s="276" t="s">
        <v>416</v>
      </c>
      <c r="C228" s="277">
        <v>211.75</v>
      </c>
      <c r="D228" s="278">
        <v>212.04999999999998</v>
      </c>
      <c r="E228" s="278">
        <v>207.19999999999996</v>
      </c>
      <c r="F228" s="278">
        <v>202.64999999999998</v>
      </c>
      <c r="G228" s="278">
        <v>197.79999999999995</v>
      </c>
      <c r="H228" s="278">
        <v>216.59999999999997</v>
      </c>
      <c r="I228" s="278">
        <v>221.45</v>
      </c>
      <c r="J228" s="278">
        <v>225.99999999999997</v>
      </c>
      <c r="K228" s="276">
        <v>216.9</v>
      </c>
      <c r="L228" s="276">
        <v>207.5</v>
      </c>
      <c r="M228" s="276">
        <v>7.6633399999999998</v>
      </c>
    </row>
    <row r="229" spans="1:13">
      <c r="A229" s="267">
        <v>221</v>
      </c>
      <c r="B229" s="276" t="s">
        <v>405</v>
      </c>
      <c r="C229" s="277">
        <v>759.5</v>
      </c>
      <c r="D229" s="278">
        <v>762.94999999999993</v>
      </c>
      <c r="E229" s="278">
        <v>751.44999999999982</v>
      </c>
      <c r="F229" s="278">
        <v>743.39999999999986</v>
      </c>
      <c r="G229" s="278">
        <v>731.89999999999975</v>
      </c>
      <c r="H229" s="278">
        <v>770.99999999999989</v>
      </c>
      <c r="I229" s="278">
        <v>782.50000000000011</v>
      </c>
      <c r="J229" s="278">
        <v>790.55</v>
      </c>
      <c r="K229" s="276">
        <v>774.45</v>
      </c>
      <c r="L229" s="276">
        <v>754.9</v>
      </c>
      <c r="M229" s="276">
        <v>0.43891000000000002</v>
      </c>
    </row>
    <row r="230" spans="1:13">
      <c r="A230" s="267">
        <v>222</v>
      </c>
      <c r="B230" s="276" t="s">
        <v>406</v>
      </c>
      <c r="C230" s="277">
        <v>6.25</v>
      </c>
      <c r="D230" s="278">
        <v>6.3166666666666664</v>
      </c>
      <c r="E230" s="278">
        <v>6.1333333333333329</v>
      </c>
      <c r="F230" s="278">
        <v>6.0166666666666666</v>
      </c>
      <c r="G230" s="278">
        <v>5.833333333333333</v>
      </c>
      <c r="H230" s="278">
        <v>6.4333333333333327</v>
      </c>
      <c r="I230" s="278">
        <v>6.6166666666666663</v>
      </c>
      <c r="J230" s="278">
        <v>6.7333333333333325</v>
      </c>
      <c r="K230" s="276">
        <v>6.5</v>
      </c>
      <c r="L230" s="276">
        <v>6.2</v>
      </c>
      <c r="M230" s="276">
        <v>31.04832</v>
      </c>
    </row>
    <row r="231" spans="1:13">
      <c r="A231" s="267">
        <v>223</v>
      </c>
      <c r="B231" s="276" t="s">
        <v>122</v>
      </c>
      <c r="C231" s="277">
        <v>450.1</v>
      </c>
      <c r="D231" s="278">
        <v>453.36666666666662</v>
      </c>
      <c r="E231" s="278">
        <v>445.33333333333326</v>
      </c>
      <c r="F231" s="278">
        <v>440.56666666666666</v>
      </c>
      <c r="G231" s="278">
        <v>432.5333333333333</v>
      </c>
      <c r="H231" s="278">
        <v>458.13333333333321</v>
      </c>
      <c r="I231" s="278">
        <v>466.16666666666663</v>
      </c>
      <c r="J231" s="278">
        <v>470.93333333333317</v>
      </c>
      <c r="K231" s="276">
        <v>461.4</v>
      </c>
      <c r="L231" s="276">
        <v>448.6</v>
      </c>
      <c r="M231" s="276">
        <v>23.11637</v>
      </c>
    </row>
    <row r="232" spans="1:13">
      <c r="A232" s="267">
        <v>224</v>
      </c>
      <c r="B232" s="276" t="s">
        <v>407</v>
      </c>
      <c r="C232" s="277">
        <v>109.3</v>
      </c>
      <c r="D232" s="278">
        <v>110.81666666666668</v>
      </c>
      <c r="E232" s="278">
        <v>106.88333333333335</v>
      </c>
      <c r="F232" s="278">
        <v>104.46666666666668</v>
      </c>
      <c r="G232" s="278">
        <v>100.53333333333336</v>
      </c>
      <c r="H232" s="278">
        <v>113.23333333333335</v>
      </c>
      <c r="I232" s="278">
        <v>117.16666666666666</v>
      </c>
      <c r="J232" s="278">
        <v>119.58333333333334</v>
      </c>
      <c r="K232" s="276">
        <v>114.75</v>
      </c>
      <c r="L232" s="276">
        <v>108.4</v>
      </c>
      <c r="M232" s="276">
        <v>8.0847200000000008</v>
      </c>
    </row>
    <row r="233" spans="1:13">
      <c r="A233" s="267">
        <v>225</v>
      </c>
      <c r="B233" s="276" t="s">
        <v>1603</v>
      </c>
      <c r="C233" s="277">
        <v>965.55</v>
      </c>
      <c r="D233" s="278">
        <v>970.94999999999993</v>
      </c>
      <c r="E233" s="278">
        <v>940.84999999999991</v>
      </c>
      <c r="F233" s="278">
        <v>916.15</v>
      </c>
      <c r="G233" s="278">
        <v>886.05</v>
      </c>
      <c r="H233" s="278">
        <v>995.64999999999986</v>
      </c>
      <c r="I233" s="278">
        <v>1025.75</v>
      </c>
      <c r="J233" s="278">
        <v>1050.4499999999998</v>
      </c>
      <c r="K233" s="276">
        <v>1001.05</v>
      </c>
      <c r="L233" s="276">
        <v>946.25</v>
      </c>
      <c r="M233" s="276">
        <v>0.21562000000000001</v>
      </c>
    </row>
    <row r="234" spans="1:13">
      <c r="A234" s="267">
        <v>226</v>
      </c>
      <c r="B234" s="276" t="s">
        <v>260</v>
      </c>
      <c r="C234" s="277">
        <v>110.7</v>
      </c>
      <c r="D234" s="278">
        <v>112.13333333333333</v>
      </c>
      <c r="E234" s="278">
        <v>108.16666666666666</v>
      </c>
      <c r="F234" s="278">
        <v>105.63333333333333</v>
      </c>
      <c r="G234" s="278">
        <v>101.66666666666666</v>
      </c>
      <c r="H234" s="278">
        <v>114.66666666666666</v>
      </c>
      <c r="I234" s="278">
        <v>118.63333333333333</v>
      </c>
      <c r="J234" s="278">
        <v>121.16666666666666</v>
      </c>
      <c r="K234" s="276">
        <v>116.1</v>
      </c>
      <c r="L234" s="276">
        <v>109.6</v>
      </c>
      <c r="M234" s="276">
        <v>32.373309999999996</v>
      </c>
    </row>
    <row r="235" spans="1:13">
      <c r="A235" s="267">
        <v>227</v>
      </c>
      <c r="B235" s="276" t="s">
        <v>412</v>
      </c>
      <c r="C235" s="277">
        <v>149.25</v>
      </c>
      <c r="D235" s="278">
        <v>150.55000000000001</v>
      </c>
      <c r="E235" s="278">
        <v>146.25000000000003</v>
      </c>
      <c r="F235" s="278">
        <v>143.25000000000003</v>
      </c>
      <c r="G235" s="278">
        <v>138.95000000000005</v>
      </c>
      <c r="H235" s="278">
        <v>153.55000000000001</v>
      </c>
      <c r="I235" s="278">
        <v>157.84999999999997</v>
      </c>
      <c r="J235" s="278">
        <v>160.85</v>
      </c>
      <c r="K235" s="276">
        <v>154.85</v>
      </c>
      <c r="L235" s="276">
        <v>147.55000000000001</v>
      </c>
      <c r="M235" s="276">
        <v>18.004670000000001</v>
      </c>
    </row>
    <row r="236" spans="1:13">
      <c r="A236" s="267">
        <v>228</v>
      </c>
      <c r="B236" s="276" t="s">
        <v>1615</v>
      </c>
      <c r="C236" s="277">
        <v>4759.95</v>
      </c>
      <c r="D236" s="278">
        <v>4794.9333333333334</v>
      </c>
      <c r="E236" s="278">
        <v>4720.0166666666664</v>
      </c>
      <c r="F236" s="278">
        <v>4680.083333333333</v>
      </c>
      <c r="G236" s="278">
        <v>4605.1666666666661</v>
      </c>
      <c r="H236" s="278">
        <v>4834.8666666666668</v>
      </c>
      <c r="I236" s="278">
        <v>4909.7833333333328</v>
      </c>
      <c r="J236" s="278">
        <v>4949.7166666666672</v>
      </c>
      <c r="K236" s="276">
        <v>4869.8500000000004</v>
      </c>
      <c r="L236" s="276">
        <v>4755</v>
      </c>
      <c r="M236" s="276">
        <v>0.30707000000000001</v>
      </c>
    </row>
    <row r="237" spans="1:13">
      <c r="A237" s="267">
        <v>229</v>
      </c>
      <c r="B237" s="276" t="s">
        <v>259</v>
      </c>
      <c r="C237" s="277">
        <v>65.7</v>
      </c>
      <c r="D237" s="278">
        <v>66.183333333333323</v>
      </c>
      <c r="E237" s="278">
        <v>64.116666666666646</v>
      </c>
      <c r="F237" s="278">
        <v>62.533333333333317</v>
      </c>
      <c r="G237" s="278">
        <v>60.46666666666664</v>
      </c>
      <c r="H237" s="278">
        <v>67.766666666666652</v>
      </c>
      <c r="I237" s="278">
        <v>69.833333333333343</v>
      </c>
      <c r="J237" s="278">
        <v>71.416666666666657</v>
      </c>
      <c r="K237" s="276">
        <v>68.25</v>
      </c>
      <c r="L237" s="276">
        <v>64.599999999999994</v>
      </c>
      <c r="M237" s="276">
        <v>56.150849999999998</v>
      </c>
    </row>
    <row r="238" spans="1:13">
      <c r="A238" s="267">
        <v>230</v>
      </c>
      <c r="B238" s="276" t="s">
        <v>123</v>
      </c>
      <c r="C238" s="277">
        <v>1590.65</v>
      </c>
      <c r="D238" s="278">
        <v>1611.6499999999999</v>
      </c>
      <c r="E238" s="278">
        <v>1561.4499999999998</v>
      </c>
      <c r="F238" s="278">
        <v>1532.25</v>
      </c>
      <c r="G238" s="278">
        <v>1482.05</v>
      </c>
      <c r="H238" s="278">
        <v>1640.8499999999997</v>
      </c>
      <c r="I238" s="278">
        <v>1691.05</v>
      </c>
      <c r="J238" s="278">
        <v>1720.2499999999995</v>
      </c>
      <c r="K238" s="276">
        <v>1661.85</v>
      </c>
      <c r="L238" s="276">
        <v>1582.45</v>
      </c>
      <c r="M238" s="276">
        <v>18.120429999999999</v>
      </c>
    </row>
    <row r="239" spans="1:13">
      <c r="A239" s="267">
        <v>231</v>
      </c>
      <c r="B239" s="276" t="s">
        <v>1622</v>
      </c>
      <c r="C239" s="277">
        <v>264.89999999999998</v>
      </c>
      <c r="D239" s="278">
        <v>270.93333333333334</v>
      </c>
      <c r="E239" s="278">
        <v>257.9666666666667</v>
      </c>
      <c r="F239" s="278">
        <v>251.03333333333336</v>
      </c>
      <c r="G239" s="278">
        <v>238.06666666666672</v>
      </c>
      <c r="H239" s="278">
        <v>277.86666666666667</v>
      </c>
      <c r="I239" s="278">
        <v>290.83333333333326</v>
      </c>
      <c r="J239" s="278">
        <v>297.76666666666665</v>
      </c>
      <c r="K239" s="276">
        <v>283.89999999999998</v>
      </c>
      <c r="L239" s="276">
        <v>264</v>
      </c>
      <c r="M239" s="276">
        <v>1.94936</v>
      </c>
    </row>
    <row r="240" spans="1:13">
      <c r="A240" s="267">
        <v>232</v>
      </c>
      <c r="B240" s="276" t="s">
        <v>418</v>
      </c>
      <c r="C240" s="277">
        <v>295.05</v>
      </c>
      <c r="D240" s="278">
        <v>295.23333333333335</v>
      </c>
      <c r="E240" s="278">
        <v>293.41666666666669</v>
      </c>
      <c r="F240" s="278">
        <v>291.78333333333336</v>
      </c>
      <c r="G240" s="278">
        <v>289.9666666666667</v>
      </c>
      <c r="H240" s="278">
        <v>296.86666666666667</v>
      </c>
      <c r="I240" s="278">
        <v>298.68333333333328</v>
      </c>
      <c r="J240" s="278">
        <v>300.31666666666666</v>
      </c>
      <c r="K240" s="276">
        <v>297.05</v>
      </c>
      <c r="L240" s="276">
        <v>293.60000000000002</v>
      </c>
      <c r="M240" s="276">
        <v>9.5799999999999996E-2</v>
      </c>
    </row>
    <row r="241" spans="1:13">
      <c r="A241" s="267">
        <v>233</v>
      </c>
      <c r="B241" s="276" t="s">
        <v>124</v>
      </c>
      <c r="C241" s="277">
        <v>855.05</v>
      </c>
      <c r="D241" s="278">
        <v>858.4</v>
      </c>
      <c r="E241" s="278">
        <v>841.9</v>
      </c>
      <c r="F241" s="278">
        <v>828.75</v>
      </c>
      <c r="G241" s="278">
        <v>812.25</v>
      </c>
      <c r="H241" s="278">
        <v>871.55</v>
      </c>
      <c r="I241" s="278">
        <v>888.05</v>
      </c>
      <c r="J241" s="278">
        <v>901.19999999999993</v>
      </c>
      <c r="K241" s="276">
        <v>874.9</v>
      </c>
      <c r="L241" s="276">
        <v>845.25</v>
      </c>
      <c r="M241" s="276">
        <v>242.15222</v>
      </c>
    </row>
    <row r="242" spans="1:13">
      <c r="A242" s="267">
        <v>234</v>
      </c>
      <c r="B242" s="276" t="s">
        <v>419</v>
      </c>
      <c r="C242" s="277">
        <v>80.25</v>
      </c>
      <c r="D242" s="278">
        <v>80.2</v>
      </c>
      <c r="E242" s="278">
        <v>78.300000000000011</v>
      </c>
      <c r="F242" s="278">
        <v>76.350000000000009</v>
      </c>
      <c r="G242" s="278">
        <v>74.450000000000017</v>
      </c>
      <c r="H242" s="278">
        <v>82.15</v>
      </c>
      <c r="I242" s="278">
        <v>84.050000000000011</v>
      </c>
      <c r="J242" s="278">
        <v>86</v>
      </c>
      <c r="K242" s="276">
        <v>82.1</v>
      </c>
      <c r="L242" s="276">
        <v>78.25</v>
      </c>
      <c r="M242" s="276">
        <v>10.861789999999999</v>
      </c>
    </row>
    <row r="243" spans="1:13">
      <c r="A243" s="267">
        <v>235</v>
      </c>
      <c r="B243" s="276" t="s">
        <v>125</v>
      </c>
      <c r="C243" s="277">
        <v>215.2</v>
      </c>
      <c r="D243" s="278">
        <v>218.75</v>
      </c>
      <c r="E243" s="278">
        <v>210.5</v>
      </c>
      <c r="F243" s="278">
        <v>205.8</v>
      </c>
      <c r="G243" s="278">
        <v>197.55</v>
      </c>
      <c r="H243" s="278">
        <v>223.45</v>
      </c>
      <c r="I243" s="278">
        <v>231.7</v>
      </c>
      <c r="J243" s="278">
        <v>236.39999999999998</v>
      </c>
      <c r="K243" s="276">
        <v>227</v>
      </c>
      <c r="L243" s="276">
        <v>214.05</v>
      </c>
      <c r="M243" s="276">
        <v>143.00926999999999</v>
      </c>
    </row>
    <row r="244" spans="1:13">
      <c r="A244" s="267">
        <v>236</v>
      </c>
      <c r="B244" s="276" t="s">
        <v>126</v>
      </c>
      <c r="C244" s="277">
        <v>1115.6500000000001</v>
      </c>
      <c r="D244" s="278">
        <v>1123.4666666666667</v>
      </c>
      <c r="E244" s="278">
        <v>1103.4333333333334</v>
      </c>
      <c r="F244" s="278">
        <v>1091.2166666666667</v>
      </c>
      <c r="G244" s="278">
        <v>1071.1833333333334</v>
      </c>
      <c r="H244" s="278">
        <v>1135.6833333333334</v>
      </c>
      <c r="I244" s="278">
        <v>1155.7166666666667</v>
      </c>
      <c r="J244" s="278">
        <v>1167.9333333333334</v>
      </c>
      <c r="K244" s="276">
        <v>1143.5</v>
      </c>
      <c r="L244" s="276">
        <v>1111.25</v>
      </c>
      <c r="M244" s="276">
        <v>89.587010000000006</v>
      </c>
    </row>
    <row r="245" spans="1:13">
      <c r="A245" s="267">
        <v>237</v>
      </c>
      <c r="B245" s="276" t="s">
        <v>1645</v>
      </c>
      <c r="C245" s="277">
        <v>642.95000000000005</v>
      </c>
      <c r="D245" s="278">
        <v>645.31666666666672</v>
      </c>
      <c r="E245" s="278">
        <v>629.83333333333348</v>
      </c>
      <c r="F245" s="278">
        <v>616.71666666666681</v>
      </c>
      <c r="G245" s="278">
        <v>601.23333333333358</v>
      </c>
      <c r="H245" s="278">
        <v>658.43333333333339</v>
      </c>
      <c r="I245" s="278">
        <v>673.91666666666674</v>
      </c>
      <c r="J245" s="278">
        <v>687.0333333333333</v>
      </c>
      <c r="K245" s="276">
        <v>660.8</v>
      </c>
      <c r="L245" s="276">
        <v>632.20000000000005</v>
      </c>
      <c r="M245" s="276">
        <v>2.60398</v>
      </c>
    </row>
    <row r="246" spans="1:13">
      <c r="A246" s="267">
        <v>238</v>
      </c>
      <c r="B246" s="276" t="s">
        <v>420</v>
      </c>
      <c r="C246" s="277">
        <v>265.10000000000002</v>
      </c>
      <c r="D246" s="278">
        <v>265.75</v>
      </c>
      <c r="E246" s="278">
        <v>260.64999999999998</v>
      </c>
      <c r="F246" s="278">
        <v>256.2</v>
      </c>
      <c r="G246" s="278">
        <v>251.09999999999997</v>
      </c>
      <c r="H246" s="278">
        <v>270.2</v>
      </c>
      <c r="I246" s="278">
        <v>275.3</v>
      </c>
      <c r="J246" s="278">
        <v>279.75</v>
      </c>
      <c r="K246" s="276">
        <v>270.85000000000002</v>
      </c>
      <c r="L246" s="276">
        <v>261.3</v>
      </c>
      <c r="M246" s="276">
        <v>10.26423</v>
      </c>
    </row>
    <row r="247" spans="1:13">
      <c r="A247" s="267">
        <v>239</v>
      </c>
      <c r="B247" s="276" t="s">
        <v>421</v>
      </c>
      <c r="C247" s="277">
        <v>263.85000000000002</v>
      </c>
      <c r="D247" s="278">
        <v>265.61666666666667</v>
      </c>
      <c r="E247" s="278">
        <v>261.23333333333335</v>
      </c>
      <c r="F247" s="278">
        <v>258.61666666666667</v>
      </c>
      <c r="G247" s="278">
        <v>254.23333333333335</v>
      </c>
      <c r="H247" s="278">
        <v>268.23333333333335</v>
      </c>
      <c r="I247" s="278">
        <v>272.61666666666667</v>
      </c>
      <c r="J247" s="278">
        <v>275.23333333333335</v>
      </c>
      <c r="K247" s="276">
        <v>270</v>
      </c>
      <c r="L247" s="276">
        <v>263</v>
      </c>
      <c r="M247" s="276">
        <v>2.5401400000000001</v>
      </c>
    </row>
    <row r="248" spans="1:13">
      <c r="A248" s="267">
        <v>240</v>
      </c>
      <c r="B248" s="276" t="s">
        <v>417</v>
      </c>
      <c r="C248" s="277">
        <v>11.15</v>
      </c>
      <c r="D248" s="278">
        <v>11.466666666666667</v>
      </c>
      <c r="E248" s="278">
        <v>10.783333333333333</v>
      </c>
      <c r="F248" s="278">
        <v>10.416666666666666</v>
      </c>
      <c r="G248" s="278">
        <v>9.7333333333333325</v>
      </c>
      <c r="H248" s="278">
        <v>11.833333333333334</v>
      </c>
      <c r="I248" s="278">
        <v>12.516666666666667</v>
      </c>
      <c r="J248" s="278">
        <v>12.883333333333335</v>
      </c>
      <c r="K248" s="276">
        <v>12.15</v>
      </c>
      <c r="L248" s="276">
        <v>11.1</v>
      </c>
      <c r="M248" s="276">
        <v>343.54448000000002</v>
      </c>
    </row>
    <row r="249" spans="1:13">
      <c r="A249" s="267">
        <v>241</v>
      </c>
      <c r="B249" s="276" t="s">
        <v>127</v>
      </c>
      <c r="C249" s="277">
        <v>85.75</v>
      </c>
      <c r="D249" s="278">
        <v>86.116666666666674</v>
      </c>
      <c r="E249" s="278">
        <v>85.133333333333354</v>
      </c>
      <c r="F249" s="278">
        <v>84.51666666666668</v>
      </c>
      <c r="G249" s="278">
        <v>83.53333333333336</v>
      </c>
      <c r="H249" s="278">
        <v>86.733333333333348</v>
      </c>
      <c r="I249" s="278">
        <v>87.716666666666669</v>
      </c>
      <c r="J249" s="278">
        <v>88.333333333333343</v>
      </c>
      <c r="K249" s="276">
        <v>87.1</v>
      </c>
      <c r="L249" s="276">
        <v>85.5</v>
      </c>
      <c r="M249" s="276">
        <v>171.02078</v>
      </c>
    </row>
    <row r="250" spans="1:13">
      <c r="A250" s="267">
        <v>242</v>
      </c>
      <c r="B250" s="276" t="s">
        <v>262</v>
      </c>
      <c r="C250" s="277">
        <v>2124.15</v>
      </c>
      <c r="D250" s="278">
        <v>2144.4500000000003</v>
      </c>
      <c r="E250" s="278">
        <v>2060.7000000000007</v>
      </c>
      <c r="F250" s="278">
        <v>1997.2500000000005</v>
      </c>
      <c r="G250" s="278">
        <v>1913.5000000000009</v>
      </c>
      <c r="H250" s="278">
        <v>2207.9000000000005</v>
      </c>
      <c r="I250" s="278">
        <v>2291.6499999999996</v>
      </c>
      <c r="J250" s="278">
        <v>2355.1000000000004</v>
      </c>
      <c r="K250" s="276">
        <v>2228.1999999999998</v>
      </c>
      <c r="L250" s="276">
        <v>2081</v>
      </c>
      <c r="M250" s="276">
        <v>8.8895199999999992</v>
      </c>
    </row>
    <row r="251" spans="1:13">
      <c r="A251" s="267">
        <v>243</v>
      </c>
      <c r="B251" s="276" t="s">
        <v>408</v>
      </c>
      <c r="C251" s="277">
        <v>118.4</v>
      </c>
      <c r="D251" s="278">
        <v>119.93333333333334</v>
      </c>
      <c r="E251" s="278">
        <v>115.96666666666667</v>
      </c>
      <c r="F251" s="278">
        <v>113.53333333333333</v>
      </c>
      <c r="G251" s="278">
        <v>109.56666666666666</v>
      </c>
      <c r="H251" s="278">
        <v>122.36666666666667</v>
      </c>
      <c r="I251" s="278">
        <v>126.33333333333334</v>
      </c>
      <c r="J251" s="278">
        <v>128.76666666666668</v>
      </c>
      <c r="K251" s="276">
        <v>123.9</v>
      </c>
      <c r="L251" s="276">
        <v>117.5</v>
      </c>
      <c r="M251" s="276">
        <v>12.92745</v>
      </c>
    </row>
    <row r="252" spans="1:13">
      <c r="A252" s="267">
        <v>244</v>
      </c>
      <c r="B252" s="276" t="s">
        <v>409</v>
      </c>
      <c r="C252" s="277">
        <v>83.55</v>
      </c>
      <c r="D252" s="278">
        <v>84.15</v>
      </c>
      <c r="E252" s="278">
        <v>82.550000000000011</v>
      </c>
      <c r="F252" s="278">
        <v>81.550000000000011</v>
      </c>
      <c r="G252" s="278">
        <v>79.950000000000017</v>
      </c>
      <c r="H252" s="278">
        <v>85.15</v>
      </c>
      <c r="I252" s="278">
        <v>86.75</v>
      </c>
      <c r="J252" s="278">
        <v>87.75</v>
      </c>
      <c r="K252" s="276">
        <v>85.75</v>
      </c>
      <c r="L252" s="276">
        <v>83.15</v>
      </c>
      <c r="M252" s="276">
        <v>4.72403</v>
      </c>
    </row>
    <row r="253" spans="1:13">
      <c r="A253" s="267">
        <v>245</v>
      </c>
      <c r="B253" s="276" t="s">
        <v>2931</v>
      </c>
      <c r="C253" s="277">
        <v>1353.9</v>
      </c>
      <c r="D253" s="278">
        <v>1358.9666666666667</v>
      </c>
      <c r="E253" s="278">
        <v>1347.9333333333334</v>
      </c>
      <c r="F253" s="278">
        <v>1341.9666666666667</v>
      </c>
      <c r="G253" s="278">
        <v>1330.9333333333334</v>
      </c>
      <c r="H253" s="278">
        <v>1364.9333333333334</v>
      </c>
      <c r="I253" s="278">
        <v>1375.9666666666667</v>
      </c>
      <c r="J253" s="278">
        <v>1381.9333333333334</v>
      </c>
      <c r="K253" s="276">
        <v>1370</v>
      </c>
      <c r="L253" s="276">
        <v>1353</v>
      </c>
      <c r="M253" s="276">
        <v>1.8992800000000001</v>
      </c>
    </row>
    <row r="254" spans="1:13">
      <c r="A254" s="267">
        <v>246</v>
      </c>
      <c r="B254" s="276" t="s">
        <v>402</v>
      </c>
      <c r="C254" s="277">
        <v>441.8</v>
      </c>
      <c r="D254" s="278">
        <v>444.36666666666662</v>
      </c>
      <c r="E254" s="278">
        <v>438.28333333333325</v>
      </c>
      <c r="F254" s="278">
        <v>434.76666666666665</v>
      </c>
      <c r="G254" s="278">
        <v>428.68333333333328</v>
      </c>
      <c r="H254" s="278">
        <v>447.88333333333321</v>
      </c>
      <c r="I254" s="278">
        <v>453.96666666666658</v>
      </c>
      <c r="J254" s="278">
        <v>457.48333333333318</v>
      </c>
      <c r="K254" s="276">
        <v>450.45</v>
      </c>
      <c r="L254" s="276">
        <v>440.85</v>
      </c>
      <c r="M254" s="276">
        <v>3.8610899999999999</v>
      </c>
    </row>
    <row r="255" spans="1:13">
      <c r="A255" s="267">
        <v>247</v>
      </c>
      <c r="B255" s="276" t="s">
        <v>128</v>
      </c>
      <c r="C255" s="277">
        <v>193.85</v>
      </c>
      <c r="D255" s="278">
        <v>194.76666666666665</v>
      </c>
      <c r="E255" s="278">
        <v>191.58333333333331</v>
      </c>
      <c r="F255" s="278">
        <v>189.31666666666666</v>
      </c>
      <c r="G255" s="278">
        <v>186.13333333333333</v>
      </c>
      <c r="H255" s="278">
        <v>197.0333333333333</v>
      </c>
      <c r="I255" s="278">
        <v>200.21666666666664</v>
      </c>
      <c r="J255" s="278">
        <v>202.48333333333329</v>
      </c>
      <c r="K255" s="276">
        <v>197.95</v>
      </c>
      <c r="L255" s="276">
        <v>192.5</v>
      </c>
      <c r="M255" s="276">
        <v>416.59179</v>
      </c>
    </row>
    <row r="256" spans="1:13">
      <c r="A256" s="267">
        <v>248</v>
      </c>
      <c r="B256" s="276" t="s">
        <v>413</v>
      </c>
      <c r="C256" s="277">
        <v>248.15</v>
      </c>
      <c r="D256" s="278">
        <v>250.44999999999996</v>
      </c>
      <c r="E256" s="278">
        <v>242.89999999999992</v>
      </c>
      <c r="F256" s="278">
        <v>237.64999999999995</v>
      </c>
      <c r="G256" s="278">
        <v>230.09999999999991</v>
      </c>
      <c r="H256" s="278">
        <v>255.69999999999993</v>
      </c>
      <c r="I256" s="278">
        <v>263.24999999999994</v>
      </c>
      <c r="J256" s="278">
        <v>268.49999999999994</v>
      </c>
      <c r="K256" s="276">
        <v>258</v>
      </c>
      <c r="L256" s="276">
        <v>245.2</v>
      </c>
      <c r="M256" s="276">
        <v>0.39378999999999997</v>
      </c>
    </row>
    <row r="257" spans="1:13">
      <c r="A257" s="267">
        <v>249</v>
      </c>
      <c r="B257" s="276" t="s">
        <v>411</v>
      </c>
      <c r="C257" s="277">
        <v>123.1</v>
      </c>
      <c r="D257" s="278">
        <v>124.08333333333333</v>
      </c>
      <c r="E257" s="278">
        <v>121.61666666666666</v>
      </c>
      <c r="F257" s="278">
        <v>120.13333333333333</v>
      </c>
      <c r="G257" s="278">
        <v>117.66666666666666</v>
      </c>
      <c r="H257" s="278">
        <v>125.56666666666666</v>
      </c>
      <c r="I257" s="278">
        <v>128.03333333333333</v>
      </c>
      <c r="J257" s="278">
        <v>129.51666666666665</v>
      </c>
      <c r="K257" s="276">
        <v>126.55</v>
      </c>
      <c r="L257" s="276">
        <v>122.6</v>
      </c>
      <c r="M257" s="276">
        <v>5.4205500000000004</v>
      </c>
    </row>
    <row r="258" spans="1:13">
      <c r="A258" s="267">
        <v>250</v>
      </c>
      <c r="B258" s="276" t="s">
        <v>431</v>
      </c>
      <c r="C258" s="277">
        <v>23</v>
      </c>
      <c r="D258" s="278">
        <v>23.833333333333332</v>
      </c>
      <c r="E258" s="278">
        <v>22.166666666666664</v>
      </c>
      <c r="F258" s="278">
        <v>21.333333333333332</v>
      </c>
      <c r="G258" s="278">
        <v>19.666666666666664</v>
      </c>
      <c r="H258" s="278">
        <v>24.666666666666664</v>
      </c>
      <c r="I258" s="278">
        <v>26.333333333333329</v>
      </c>
      <c r="J258" s="278">
        <v>27.166666666666664</v>
      </c>
      <c r="K258" s="276">
        <v>25.5</v>
      </c>
      <c r="L258" s="276">
        <v>23</v>
      </c>
      <c r="M258" s="276">
        <v>163.3563</v>
      </c>
    </row>
    <row r="259" spans="1:13">
      <c r="A259" s="267">
        <v>251</v>
      </c>
      <c r="B259" s="276" t="s">
        <v>428</v>
      </c>
      <c r="C259" s="277">
        <v>39.35</v>
      </c>
      <c r="D259" s="278">
        <v>39.583333333333336</v>
      </c>
      <c r="E259" s="278">
        <v>38.966666666666669</v>
      </c>
      <c r="F259" s="278">
        <v>38.583333333333336</v>
      </c>
      <c r="G259" s="278">
        <v>37.966666666666669</v>
      </c>
      <c r="H259" s="278">
        <v>39.966666666666669</v>
      </c>
      <c r="I259" s="278">
        <v>40.583333333333329</v>
      </c>
      <c r="J259" s="278">
        <v>40.966666666666669</v>
      </c>
      <c r="K259" s="276">
        <v>40.200000000000003</v>
      </c>
      <c r="L259" s="276">
        <v>39.200000000000003</v>
      </c>
      <c r="M259" s="276">
        <v>2.17774</v>
      </c>
    </row>
    <row r="260" spans="1:13">
      <c r="A260" s="267">
        <v>252</v>
      </c>
      <c r="B260" s="276" t="s">
        <v>429</v>
      </c>
      <c r="C260" s="277">
        <v>90.3</v>
      </c>
      <c r="D260" s="278">
        <v>91.233333333333334</v>
      </c>
      <c r="E260" s="278">
        <v>89.066666666666663</v>
      </c>
      <c r="F260" s="278">
        <v>87.833333333333329</v>
      </c>
      <c r="G260" s="278">
        <v>85.666666666666657</v>
      </c>
      <c r="H260" s="278">
        <v>92.466666666666669</v>
      </c>
      <c r="I260" s="278">
        <v>94.633333333333326</v>
      </c>
      <c r="J260" s="278">
        <v>95.866666666666674</v>
      </c>
      <c r="K260" s="276">
        <v>93.4</v>
      </c>
      <c r="L260" s="276">
        <v>90</v>
      </c>
      <c r="M260" s="276">
        <v>9.6033299999999997</v>
      </c>
    </row>
    <row r="261" spans="1:13">
      <c r="A261" s="267">
        <v>253</v>
      </c>
      <c r="B261" s="276" t="s">
        <v>432</v>
      </c>
      <c r="C261" s="277">
        <v>54.75</v>
      </c>
      <c r="D261" s="278">
        <v>55.216666666666669</v>
      </c>
      <c r="E261" s="278">
        <v>53.63333333333334</v>
      </c>
      <c r="F261" s="278">
        <v>52.516666666666673</v>
      </c>
      <c r="G261" s="278">
        <v>50.933333333333344</v>
      </c>
      <c r="H261" s="278">
        <v>56.333333333333336</v>
      </c>
      <c r="I261" s="278">
        <v>57.916666666666664</v>
      </c>
      <c r="J261" s="278">
        <v>59.033333333333331</v>
      </c>
      <c r="K261" s="276">
        <v>56.8</v>
      </c>
      <c r="L261" s="276">
        <v>54.1</v>
      </c>
      <c r="M261" s="276">
        <v>14.65626</v>
      </c>
    </row>
    <row r="262" spans="1:13">
      <c r="A262" s="267">
        <v>254</v>
      </c>
      <c r="B262" s="276" t="s">
        <v>422</v>
      </c>
      <c r="C262" s="277">
        <v>953.6</v>
      </c>
      <c r="D262" s="278">
        <v>963.19999999999993</v>
      </c>
      <c r="E262" s="278">
        <v>940.39999999999986</v>
      </c>
      <c r="F262" s="278">
        <v>927.19999999999993</v>
      </c>
      <c r="G262" s="278">
        <v>904.39999999999986</v>
      </c>
      <c r="H262" s="278">
        <v>976.39999999999986</v>
      </c>
      <c r="I262" s="278">
        <v>999.19999999999982</v>
      </c>
      <c r="J262" s="278">
        <v>1012.3999999999999</v>
      </c>
      <c r="K262" s="276">
        <v>986</v>
      </c>
      <c r="L262" s="276">
        <v>950</v>
      </c>
      <c r="M262" s="276">
        <v>1.6259399999999999</v>
      </c>
    </row>
    <row r="263" spans="1:13">
      <c r="A263" s="267">
        <v>255</v>
      </c>
      <c r="B263" s="276" t="s">
        <v>436</v>
      </c>
      <c r="C263" s="277">
        <v>2149.9</v>
      </c>
      <c r="D263" s="278">
        <v>2155.7166666666667</v>
      </c>
      <c r="E263" s="278">
        <v>2134.4333333333334</v>
      </c>
      <c r="F263" s="278">
        <v>2118.9666666666667</v>
      </c>
      <c r="G263" s="278">
        <v>2097.6833333333334</v>
      </c>
      <c r="H263" s="278">
        <v>2171.1833333333334</v>
      </c>
      <c r="I263" s="278">
        <v>2192.4666666666672</v>
      </c>
      <c r="J263" s="278">
        <v>2207.9333333333334</v>
      </c>
      <c r="K263" s="276">
        <v>2177</v>
      </c>
      <c r="L263" s="276">
        <v>2140.25</v>
      </c>
      <c r="M263" s="276">
        <v>7.2770000000000001E-2</v>
      </c>
    </row>
    <row r="264" spans="1:13">
      <c r="A264" s="267">
        <v>256</v>
      </c>
      <c r="B264" s="276" t="s">
        <v>433</v>
      </c>
      <c r="C264" s="277">
        <v>67.7</v>
      </c>
      <c r="D264" s="278">
        <v>67.583333333333343</v>
      </c>
      <c r="E264" s="278">
        <v>66.26666666666668</v>
      </c>
      <c r="F264" s="278">
        <v>64.833333333333343</v>
      </c>
      <c r="G264" s="278">
        <v>63.51666666666668</v>
      </c>
      <c r="H264" s="278">
        <v>69.01666666666668</v>
      </c>
      <c r="I264" s="278">
        <v>70.333333333333343</v>
      </c>
      <c r="J264" s="278">
        <v>71.76666666666668</v>
      </c>
      <c r="K264" s="276">
        <v>68.900000000000006</v>
      </c>
      <c r="L264" s="276">
        <v>66.150000000000006</v>
      </c>
      <c r="M264" s="276">
        <v>20.14096</v>
      </c>
    </row>
    <row r="265" spans="1:13">
      <c r="A265" s="267">
        <v>257</v>
      </c>
      <c r="B265" s="276" t="s">
        <v>129</v>
      </c>
      <c r="C265" s="277">
        <v>235.2</v>
      </c>
      <c r="D265" s="278">
        <v>238.4</v>
      </c>
      <c r="E265" s="278">
        <v>228.8</v>
      </c>
      <c r="F265" s="278">
        <v>222.4</v>
      </c>
      <c r="G265" s="278">
        <v>212.8</v>
      </c>
      <c r="H265" s="278">
        <v>244.8</v>
      </c>
      <c r="I265" s="278">
        <v>254.39999999999998</v>
      </c>
      <c r="J265" s="278">
        <v>260.8</v>
      </c>
      <c r="K265" s="276">
        <v>248</v>
      </c>
      <c r="L265" s="276">
        <v>232</v>
      </c>
      <c r="M265" s="276">
        <v>113.44961000000001</v>
      </c>
    </row>
    <row r="266" spans="1:13">
      <c r="A266" s="267">
        <v>258</v>
      </c>
      <c r="B266" s="276" t="s">
        <v>423</v>
      </c>
      <c r="C266" s="277">
        <v>1929.95</v>
      </c>
      <c r="D266" s="278">
        <v>1934.2166666666665</v>
      </c>
      <c r="E266" s="278">
        <v>1904.083333333333</v>
      </c>
      <c r="F266" s="278">
        <v>1878.2166666666665</v>
      </c>
      <c r="G266" s="278">
        <v>1848.083333333333</v>
      </c>
      <c r="H266" s="278">
        <v>1960.083333333333</v>
      </c>
      <c r="I266" s="278">
        <v>1990.2166666666667</v>
      </c>
      <c r="J266" s="278">
        <v>2016.083333333333</v>
      </c>
      <c r="K266" s="276">
        <v>1964.35</v>
      </c>
      <c r="L266" s="276">
        <v>1908.35</v>
      </c>
      <c r="M266" s="276">
        <v>2.1428699999999998</v>
      </c>
    </row>
    <row r="267" spans="1:13">
      <c r="A267" s="267">
        <v>259</v>
      </c>
      <c r="B267" s="276" t="s">
        <v>424</v>
      </c>
      <c r="C267" s="277">
        <v>332.6</v>
      </c>
      <c r="D267" s="278">
        <v>336.2</v>
      </c>
      <c r="E267" s="278">
        <v>328.4</v>
      </c>
      <c r="F267" s="278">
        <v>324.2</v>
      </c>
      <c r="G267" s="278">
        <v>316.39999999999998</v>
      </c>
      <c r="H267" s="278">
        <v>340.4</v>
      </c>
      <c r="I267" s="278">
        <v>348.20000000000005</v>
      </c>
      <c r="J267" s="278">
        <v>352.4</v>
      </c>
      <c r="K267" s="276">
        <v>344</v>
      </c>
      <c r="L267" s="276">
        <v>332</v>
      </c>
      <c r="M267" s="276">
        <v>2.39689</v>
      </c>
    </row>
    <row r="268" spans="1:13">
      <c r="A268" s="267">
        <v>260</v>
      </c>
      <c r="B268" s="276" t="s">
        <v>425</v>
      </c>
      <c r="C268" s="277">
        <v>93.8</v>
      </c>
      <c r="D268" s="278">
        <v>94.416666666666671</v>
      </c>
      <c r="E268" s="278">
        <v>92.63333333333334</v>
      </c>
      <c r="F268" s="278">
        <v>91.466666666666669</v>
      </c>
      <c r="G268" s="278">
        <v>89.683333333333337</v>
      </c>
      <c r="H268" s="278">
        <v>95.583333333333343</v>
      </c>
      <c r="I268" s="278">
        <v>97.366666666666674</v>
      </c>
      <c r="J268" s="278">
        <v>98.533333333333346</v>
      </c>
      <c r="K268" s="276">
        <v>96.2</v>
      </c>
      <c r="L268" s="276">
        <v>93.25</v>
      </c>
      <c r="M268" s="276">
        <v>6.2237299999999998</v>
      </c>
    </row>
    <row r="269" spans="1:13">
      <c r="A269" s="267">
        <v>261</v>
      </c>
      <c r="B269" s="276" t="s">
        <v>426</v>
      </c>
      <c r="C269" s="277">
        <v>80.349999999999994</v>
      </c>
      <c r="D269" s="278">
        <v>80.449999999999989</v>
      </c>
      <c r="E269" s="278">
        <v>79.09999999999998</v>
      </c>
      <c r="F269" s="278">
        <v>77.849999999999994</v>
      </c>
      <c r="G269" s="278">
        <v>76.499999999999986</v>
      </c>
      <c r="H269" s="278">
        <v>81.699999999999974</v>
      </c>
      <c r="I269" s="278">
        <v>83.05</v>
      </c>
      <c r="J269" s="278">
        <v>84.299999999999969</v>
      </c>
      <c r="K269" s="276">
        <v>81.8</v>
      </c>
      <c r="L269" s="276">
        <v>79.2</v>
      </c>
      <c r="M269" s="276">
        <v>12.7805</v>
      </c>
    </row>
    <row r="270" spans="1:13">
      <c r="A270" s="267">
        <v>262</v>
      </c>
      <c r="B270" s="276" t="s">
        <v>427</v>
      </c>
      <c r="C270" s="277">
        <v>80.45</v>
      </c>
      <c r="D270" s="278">
        <v>80.5</v>
      </c>
      <c r="E270" s="278">
        <v>78.55</v>
      </c>
      <c r="F270" s="278">
        <v>76.649999999999991</v>
      </c>
      <c r="G270" s="278">
        <v>74.699999999999989</v>
      </c>
      <c r="H270" s="278">
        <v>82.4</v>
      </c>
      <c r="I270" s="278">
        <v>84.35</v>
      </c>
      <c r="J270" s="278">
        <v>86.250000000000014</v>
      </c>
      <c r="K270" s="276">
        <v>82.45</v>
      </c>
      <c r="L270" s="276">
        <v>78.599999999999994</v>
      </c>
      <c r="M270" s="276">
        <v>66.699179999999998</v>
      </c>
    </row>
    <row r="271" spans="1:13">
      <c r="A271" s="267">
        <v>263</v>
      </c>
      <c r="B271" s="276" t="s">
        <v>435</v>
      </c>
      <c r="C271" s="277">
        <v>64</v>
      </c>
      <c r="D271" s="278">
        <v>64.2</v>
      </c>
      <c r="E271" s="278">
        <v>62.300000000000011</v>
      </c>
      <c r="F271" s="278">
        <v>60.600000000000009</v>
      </c>
      <c r="G271" s="278">
        <v>58.700000000000017</v>
      </c>
      <c r="H271" s="278">
        <v>65.900000000000006</v>
      </c>
      <c r="I271" s="278">
        <v>67.800000000000011</v>
      </c>
      <c r="J271" s="278">
        <v>69.5</v>
      </c>
      <c r="K271" s="276">
        <v>66.099999999999994</v>
      </c>
      <c r="L271" s="276">
        <v>62.5</v>
      </c>
      <c r="M271" s="276">
        <v>7.7946099999999996</v>
      </c>
    </row>
    <row r="272" spans="1:13">
      <c r="A272" s="267">
        <v>264</v>
      </c>
      <c r="B272" s="276" t="s">
        <v>434</v>
      </c>
      <c r="C272" s="277">
        <v>117.2</v>
      </c>
      <c r="D272" s="278">
        <v>118.06666666666666</v>
      </c>
      <c r="E272" s="278">
        <v>115.13333333333333</v>
      </c>
      <c r="F272" s="278">
        <v>113.06666666666666</v>
      </c>
      <c r="G272" s="278">
        <v>110.13333333333333</v>
      </c>
      <c r="H272" s="278">
        <v>120.13333333333333</v>
      </c>
      <c r="I272" s="278">
        <v>123.06666666666666</v>
      </c>
      <c r="J272" s="278">
        <v>125.13333333333333</v>
      </c>
      <c r="K272" s="276">
        <v>121</v>
      </c>
      <c r="L272" s="276">
        <v>116</v>
      </c>
      <c r="M272" s="276">
        <v>6.44008</v>
      </c>
    </row>
    <row r="273" spans="1:13">
      <c r="A273" s="267">
        <v>265</v>
      </c>
      <c r="B273" s="276" t="s">
        <v>263</v>
      </c>
      <c r="C273" s="277">
        <v>60.65</v>
      </c>
      <c r="D273" s="278">
        <v>61.25</v>
      </c>
      <c r="E273" s="278">
        <v>59.85</v>
      </c>
      <c r="F273" s="278">
        <v>59.050000000000004</v>
      </c>
      <c r="G273" s="278">
        <v>57.650000000000006</v>
      </c>
      <c r="H273" s="278">
        <v>62.05</v>
      </c>
      <c r="I273" s="278">
        <v>63.45</v>
      </c>
      <c r="J273" s="278">
        <v>64.25</v>
      </c>
      <c r="K273" s="276">
        <v>62.65</v>
      </c>
      <c r="L273" s="276">
        <v>60.45</v>
      </c>
      <c r="M273" s="276">
        <v>9.4709000000000003</v>
      </c>
    </row>
    <row r="274" spans="1:13">
      <c r="A274" s="267">
        <v>266</v>
      </c>
      <c r="B274" s="276" t="s">
        <v>130</v>
      </c>
      <c r="C274" s="277">
        <v>338.25</v>
      </c>
      <c r="D274" s="278">
        <v>340.38333333333333</v>
      </c>
      <c r="E274" s="278">
        <v>334.86666666666667</v>
      </c>
      <c r="F274" s="278">
        <v>331.48333333333335</v>
      </c>
      <c r="G274" s="278">
        <v>325.9666666666667</v>
      </c>
      <c r="H274" s="278">
        <v>343.76666666666665</v>
      </c>
      <c r="I274" s="278">
        <v>349.2833333333333</v>
      </c>
      <c r="J274" s="278">
        <v>352.66666666666663</v>
      </c>
      <c r="K274" s="276">
        <v>345.9</v>
      </c>
      <c r="L274" s="276">
        <v>337</v>
      </c>
      <c r="M274" s="276">
        <v>61.957949999999997</v>
      </c>
    </row>
    <row r="275" spans="1:13">
      <c r="A275" s="267">
        <v>267</v>
      </c>
      <c r="B275" s="276" t="s">
        <v>264</v>
      </c>
      <c r="C275" s="277">
        <v>708.75</v>
      </c>
      <c r="D275" s="278">
        <v>715.41666666666663</v>
      </c>
      <c r="E275" s="278">
        <v>699.33333333333326</v>
      </c>
      <c r="F275" s="278">
        <v>689.91666666666663</v>
      </c>
      <c r="G275" s="278">
        <v>673.83333333333326</v>
      </c>
      <c r="H275" s="278">
        <v>724.83333333333326</v>
      </c>
      <c r="I275" s="278">
        <v>740.91666666666652</v>
      </c>
      <c r="J275" s="278">
        <v>750.33333333333326</v>
      </c>
      <c r="K275" s="276">
        <v>731.5</v>
      </c>
      <c r="L275" s="276">
        <v>706</v>
      </c>
      <c r="M275" s="276">
        <v>2.0274999999999999</v>
      </c>
    </row>
    <row r="276" spans="1:13">
      <c r="A276" s="267">
        <v>268</v>
      </c>
      <c r="B276" s="276" t="s">
        <v>131</v>
      </c>
      <c r="C276" s="277">
        <v>2426.1999999999998</v>
      </c>
      <c r="D276" s="278">
        <v>2469.4</v>
      </c>
      <c r="E276" s="278">
        <v>2376.8000000000002</v>
      </c>
      <c r="F276" s="278">
        <v>2327.4</v>
      </c>
      <c r="G276" s="278">
        <v>2234.8000000000002</v>
      </c>
      <c r="H276" s="278">
        <v>2518.8000000000002</v>
      </c>
      <c r="I276" s="278">
        <v>2611.3999999999996</v>
      </c>
      <c r="J276" s="278">
        <v>2660.8</v>
      </c>
      <c r="K276" s="276">
        <v>2562</v>
      </c>
      <c r="L276" s="276">
        <v>2420</v>
      </c>
      <c r="M276" s="276">
        <v>12.776619999999999</v>
      </c>
    </row>
    <row r="277" spans="1:13">
      <c r="A277" s="267">
        <v>269</v>
      </c>
      <c r="B277" s="276" t="s">
        <v>132</v>
      </c>
      <c r="C277" s="277">
        <v>611.75</v>
      </c>
      <c r="D277" s="278">
        <v>615.81666666666672</v>
      </c>
      <c r="E277" s="278">
        <v>604.93333333333339</v>
      </c>
      <c r="F277" s="278">
        <v>598.11666666666667</v>
      </c>
      <c r="G277" s="278">
        <v>587.23333333333335</v>
      </c>
      <c r="H277" s="278">
        <v>622.63333333333344</v>
      </c>
      <c r="I277" s="278">
        <v>633.51666666666688</v>
      </c>
      <c r="J277" s="278">
        <v>640.33333333333348</v>
      </c>
      <c r="K277" s="276">
        <v>626.70000000000005</v>
      </c>
      <c r="L277" s="276">
        <v>609</v>
      </c>
      <c r="M277" s="276">
        <v>5.8197299999999998</v>
      </c>
    </row>
    <row r="278" spans="1:13">
      <c r="A278" s="267">
        <v>270</v>
      </c>
      <c r="B278" s="276" t="s">
        <v>437</v>
      </c>
      <c r="C278" s="277">
        <v>139.85</v>
      </c>
      <c r="D278" s="278">
        <v>140.91666666666666</v>
      </c>
      <c r="E278" s="278">
        <v>138.48333333333332</v>
      </c>
      <c r="F278" s="278">
        <v>137.11666666666667</v>
      </c>
      <c r="G278" s="278">
        <v>134.68333333333334</v>
      </c>
      <c r="H278" s="278">
        <v>142.2833333333333</v>
      </c>
      <c r="I278" s="278">
        <v>144.71666666666664</v>
      </c>
      <c r="J278" s="278">
        <v>146.08333333333329</v>
      </c>
      <c r="K278" s="276">
        <v>143.35</v>
      </c>
      <c r="L278" s="276">
        <v>139.55000000000001</v>
      </c>
      <c r="M278" s="276">
        <v>2.8624800000000001</v>
      </c>
    </row>
    <row r="279" spans="1:13">
      <c r="A279" s="267">
        <v>271</v>
      </c>
      <c r="B279" s="276" t="s">
        <v>443</v>
      </c>
      <c r="C279" s="277">
        <v>617.79999999999995</v>
      </c>
      <c r="D279" s="278">
        <v>618.56666666666661</v>
      </c>
      <c r="E279" s="278">
        <v>609.23333333333323</v>
      </c>
      <c r="F279" s="278">
        <v>600.66666666666663</v>
      </c>
      <c r="G279" s="278">
        <v>591.33333333333326</v>
      </c>
      <c r="H279" s="278">
        <v>627.13333333333321</v>
      </c>
      <c r="I279" s="278">
        <v>636.4666666666667</v>
      </c>
      <c r="J279" s="278">
        <v>645.03333333333319</v>
      </c>
      <c r="K279" s="276">
        <v>627.9</v>
      </c>
      <c r="L279" s="276">
        <v>610</v>
      </c>
      <c r="M279" s="276">
        <v>1.74292</v>
      </c>
    </row>
    <row r="280" spans="1:13">
      <c r="A280" s="267">
        <v>272</v>
      </c>
      <c r="B280" s="276" t="s">
        <v>444</v>
      </c>
      <c r="C280" s="277">
        <v>312.45</v>
      </c>
      <c r="D280" s="278">
        <v>307.90000000000003</v>
      </c>
      <c r="E280" s="278">
        <v>299.85000000000008</v>
      </c>
      <c r="F280" s="278">
        <v>287.25000000000006</v>
      </c>
      <c r="G280" s="278">
        <v>279.2000000000001</v>
      </c>
      <c r="H280" s="278">
        <v>320.50000000000006</v>
      </c>
      <c r="I280" s="278">
        <v>328.55</v>
      </c>
      <c r="J280" s="278">
        <v>341.15000000000003</v>
      </c>
      <c r="K280" s="276">
        <v>315.95</v>
      </c>
      <c r="L280" s="276">
        <v>295.3</v>
      </c>
      <c r="M280" s="276">
        <v>12.38702</v>
      </c>
    </row>
    <row r="281" spans="1:13">
      <c r="A281" s="267">
        <v>273</v>
      </c>
      <c r="B281" s="276" t="s">
        <v>445</v>
      </c>
      <c r="C281" s="277">
        <v>522.70000000000005</v>
      </c>
      <c r="D281" s="278">
        <v>528.5</v>
      </c>
      <c r="E281" s="278">
        <v>515.20000000000005</v>
      </c>
      <c r="F281" s="278">
        <v>507.70000000000005</v>
      </c>
      <c r="G281" s="278">
        <v>494.40000000000009</v>
      </c>
      <c r="H281" s="278">
        <v>536</v>
      </c>
      <c r="I281" s="278">
        <v>549.29999999999995</v>
      </c>
      <c r="J281" s="278">
        <v>556.79999999999995</v>
      </c>
      <c r="K281" s="276">
        <v>541.79999999999995</v>
      </c>
      <c r="L281" s="276">
        <v>521</v>
      </c>
      <c r="M281" s="276">
        <v>0.88315999999999995</v>
      </c>
    </row>
    <row r="282" spans="1:13">
      <c r="A282" s="267">
        <v>274</v>
      </c>
      <c r="B282" s="276" t="s">
        <v>447</v>
      </c>
      <c r="C282" s="277">
        <v>37.450000000000003</v>
      </c>
      <c r="D282" s="278">
        <v>37.1</v>
      </c>
      <c r="E282" s="278">
        <v>35.35</v>
      </c>
      <c r="F282" s="278">
        <v>33.25</v>
      </c>
      <c r="G282" s="278">
        <v>31.5</v>
      </c>
      <c r="H282" s="278">
        <v>39.200000000000003</v>
      </c>
      <c r="I282" s="278">
        <v>40.950000000000003</v>
      </c>
      <c r="J282" s="278">
        <v>43.050000000000004</v>
      </c>
      <c r="K282" s="276">
        <v>38.85</v>
      </c>
      <c r="L282" s="276">
        <v>35</v>
      </c>
      <c r="M282" s="276">
        <v>34.467840000000002</v>
      </c>
    </row>
    <row r="283" spans="1:13">
      <c r="A283" s="267">
        <v>275</v>
      </c>
      <c r="B283" s="276" t="s">
        <v>449</v>
      </c>
      <c r="C283" s="277">
        <v>338.6</v>
      </c>
      <c r="D283" s="278">
        <v>342.33333333333331</v>
      </c>
      <c r="E283" s="278">
        <v>331.86666666666662</v>
      </c>
      <c r="F283" s="278">
        <v>325.13333333333333</v>
      </c>
      <c r="G283" s="278">
        <v>314.66666666666663</v>
      </c>
      <c r="H283" s="278">
        <v>349.06666666666661</v>
      </c>
      <c r="I283" s="278">
        <v>359.5333333333333</v>
      </c>
      <c r="J283" s="278">
        <v>366.26666666666659</v>
      </c>
      <c r="K283" s="276">
        <v>352.8</v>
      </c>
      <c r="L283" s="276">
        <v>335.6</v>
      </c>
      <c r="M283" s="276">
        <v>4.0998299999999999</v>
      </c>
    </row>
    <row r="284" spans="1:13">
      <c r="A284" s="267">
        <v>276</v>
      </c>
      <c r="B284" s="276" t="s">
        <v>439</v>
      </c>
      <c r="C284" s="277">
        <v>399.95</v>
      </c>
      <c r="D284" s="278">
        <v>401.7166666666667</v>
      </c>
      <c r="E284" s="278">
        <v>392.43333333333339</v>
      </c>
      <c r="F284" s="278">
        <v>384.91666666666669</v>
      </c>
      <c r="G284" s="278">
        <v>375.63333333333338</v>
      </c>
      <c r="H284" s="278">
        <v>409.23333333333341</v>
      </c>
      <c r="I284" s="278">
        <v>418.51666666666671</v>
      </c>
      <c r="J284" s="278">
        <v>426.03333333333342</v>
      </c>
      <c r="K284" s="276">
        <v>411</v>
      </c>
      <c r="L284" s="276">
        <v>394.2</v>
      </c>
      <c r="M284" s="276">
        <v>6.3036300000000001</v>
      </c>
    </row>
    <row r="285" spans="1:13">
      <c r="A285" s="267">
        <v>277</v>
      </c>
      <c r="B285" s="276" t="s">
        <v>440</v>
      </c>
      <c r="C285" s="277">
        <v>281.85000000000002</v>
      </c>
      <c r="D285" s="278">
        <v>282.08333333333331</v>
      </c>
      <c r="E285" s="278">
        <v>272.46666666666664</v>
      </c>
      <c r="F285" s="278">
        <v>263.08333333333331</v>
      </c>
      <c r="G285" s="278">
        <v>253.46666666666664</v>
      </c>
      <c r="H285" s="278">
        <v>291.46666666666664</v>
      </c>
      <c r="I285" s="278">
        <v>301.08333333333331</v>
      </c>
      <c r="J285" s="278">
        <v>310.46666666666664</v>
      </c>
      <c r="K285" s="276">
        <v>291.7</v>
      </c>
      <c r="L285" s="276">
        <v>272.7</v>
      </c>
      <c r="M285" s="276">
        <v>2.0181900000000002</v>
      </c>
    </row>
    <row r="286" spans="1:13">
      <c r="A286" s="267">
        <v>278</v>
      </c>
      <c r="B286" s="276" t="s">
        <v>451</v>
      </c>
      <c r="C286" s="277">
        <v>203.15</v>
      </c>
      <c r="D286" s="278">
        <v>205.70000000000002</v>
      </c>
      <c r="E286" s="278">
        <v>199.95000000000005</v>
      </c>
      <c r="F286" s="278">
        <v>196.75000000000003</v>
      </c>
      <c r="G286" s="278">
        <v>191.00000000000006</v>
      </c>
      <c r="H286" s="278">
        <v>208.90000000000003</v>
      </c>
      <c r="I286" s="278">
        <v>214.64999999999998</v>
      </c>
      <c r="J286" s="278">
        <v>217.85000000000002</v>
      </c>
      <c r="K286" s="276">
        <v>211.45</v>
      </c>
      <c r="L286" s="276">
        <v>202.5</v>
      </c>
      <c r="M286" s="276">
        <v>2.5794600000000001</v>
      </c>
    </row>
    <row r="287" spans="1:13">
      <c r="A287" s="267">
        <v>279</v>
      </c>
      <c r="B287" s="276" t="s">
        <v>133</v>
      </c>
      <c r="C287" s="277">
        <v>1862.45</v>
      </c>
      <c r="D287" s="278">
        <v>1884.8499999999997</v>
      </c>
      <c r="E287" s="278">
        <v>1830.6999999999994</v>
      </c>
      <c r="F287" s="278">
        <v>1798.9499999999996</v>
      </c>
      <c r="G287" s="278">
        <v>1744.7999999999993</v>
      </c>
      <c r="H287" s="278">
        <v>1916.5999999999995</v>
      </c>
      <c r="I287" s="278">
        <v>1970.7499999999995</v>
      </c>
      <c r="J287" s="278">
        <v>2002.4999999999995</v>
      </c>
      <c r="K287" s="276">
        <v>1939</v>
      </c>
      <c r="L287" s="276">
        <v>1853.1</v>
      </c>
      <c r="M287" s="276">
        <v>68.371690000000001</v>
      </c>
    </row>
    <row r="288" spans="1:13">
      <c r="A288" s="267">
        <v>280</v>
      </c>
      <c r="B288" s="276" t="s">
        <v>441</v>
      </c>
      <c r="C288" s="277">
        <v>101.9</v>
      </c>
      <c r="D288" s="278">
        <v>103.46666666666665</v>
      </c>
      <c r="E288" s="278">
        <v>99.933333333333309</v>
      </c>
      <c r="F288" s="278">
        <v>97.966666666666654</v>
      </c>
      <c r="G288" s="278">
        <v>94.433333333333309</v>
      </c>
      <c r="H288" s="278">
        <v>105.43333333333331</v>
      </c>
      <c r="I288" s="278">
        <v>108.96666666666664</v>
      </c>
      <c r="J288" s="278">
        <v>110.93333333333331</v>
      </c>
      <c r="K288" s="276">
        <v>107</v>
      </c>
      <c r="L288" s="276">
        <v>101.5</v>
      </c>
      <c r="M288" s="276">
        <v>3.8803299999999998</v>
      </c>
    </row>
    <row r="289" spans="1:13">
      <c r="A289" s="267">
        <v>281</v>
      </c>
      <c r="B289" s="276" t="s">
        <v>438</v>
      </c>
      <c r="C289" s="277">
        <v>784.05</v>
      </c>
      <c r="D289" s="278">
        <v>787.68333333333339</v>
      </c>
      <c r="E289" s="278">
        <v>775.36666666666679</v>
      </c>
      <c r="F289" s="278">
        <v>766.68333333333339</v>
      </c>
      <c r="G289" s="278">
        <v>754.36666666666679</v>
      </c>
      <c r="H289" s="278">
        <v>796.36666666666679</v>
      </c>
      <c r="I289" s="278">
        <v>808.68333333333339</v>
      </c>
      <c r="J289" s="278">
        <v>817.36666666666679</v>
      </c>
      <c r="K289" s="276">
        <v>800</v>
      </c>
      <c r="L289" s="276">
        <v>779</v>
      </c>
      <c r="M289" s="276">
        <v>0.17801</v>
      </c>
    </row>
    <row r="290" spans="1:13">
      <c r="A290" s="267">
        <v>282</v>
      </c>
      <c r="B290" s="276" t="s">
        <v>442</v>
      </c>
      <c r="C290" s="277">
        <v>253.8</v>
      </c>
      <c r="D290" s="278">
        <v>252.95000000000002</v>
      </c>
      <c r="E290" s="278">
        <v>250.90000000000003</v>
      </c>
      <c r="F290" s="278">
        <v>248.00000000000003</v>
      </c>
      <c r="G290" s="278">
        <v>245.95000000000005</v>
      </c>
      <c r="H290" s="278">
        <v>255.85000000000002</v>
      </c>
      <c r="I290" s="278">
        <v>257.90000000000003</v>
      </c>
      <c r="J290" s="278">
        <v>260.8</v>
      </c>
      <c r="K290" s="276">
        <v>255</v>
      </c>
      <c r="L290" s="276">
        <v>250.05</v>
      </c>
      <c r="M290" s="276">
        <v>2.8644699999999998</v>
      </c>
    </row>
    <row r="291" spans="1:13">
      <c r="A291" s="267">
        <v>283</v>
      </c>
      <c r="B291" s="276" t="s">
        <v>1830</v>
      </c>
      <c r="C291" s="277">
        <v>561.85</v>
      </c>
      <c r="D291" s="278">
        <v>565.15</v>
      </c>
      <c r="E291" s="278">
        <v>552.04999999999995</v>
      </c>
      <c r="F291" s="278">
        <v>542.25</v>
      </c>
      <c r="G291" s="278">
        <v>529.15</v>
      </c>
      <c r="H291" s="278">
        <v>574.94999999999993</v>
      </c>
      <c r="I291" s="278">
        <v>588.05000000000007</v>
      </c>
      <c r="J291" s="278">
        <v>597.84999999999991</v>
      </c>
      <c r="K291" s="276">
        <v>578.25</v>
      </c>
      <c r="L291" s="276">
        <v>555.35</v>
      </c>
      <c r="M291" s="276">
        <v>0.67922000000000005</v>
      </c>
    </row>
    <row r="292" spans="1:13">
      <c r="A292" s="267">
        <v>284</v>
      </c>
      <c r="B292" s="276" t="s">
        <v>448</v>
      </c>
      <c r="C292" s="277">
        <v>500.55</v>
      </c>
      <c r="D292" s="278">
        <v>502.51666666666665</v>
      </c>
      <c r="E292" s="278">
        <v>494.0333333333333</v>
      </c>
      <c r="F292" s="278">
        <v>487.51666666666665</v>
      </c>
      <c r="G292" s="278">
        <v>479.0333333333333</v>
      </c>
      <c r="H292" s="278">
        <v>509.0333333333333</v>
      </c>
      <c r="I292" s="278">
        <v>517.51666666666665</v>
      </c>
      <c r="J292" s="278">
        <v>524.0333333333333</v>
      </c>
      <c r="K292" s="276">
        <v>511</v>
      </c>
      <c r="L292" s="276">
        <v>496</v>
      </c>
      <c r="M292" s="276">
        <v>3.1123400000000001</v>
      </c>
    </row>
    <row r="293" spans="1:13">
      <c r="A293" s="267">
        <v>285</v>
      </c>
      <c r="B293" s="276" t="s">
        <v>446</v>
      </c>
      <c r="C293" s="277">
        <v>47.15</v>
      </c>
      <c r="D293" s="278">
        <v>47.199999999999996</v>
      </c>
      <c r="E293" s="278">
        <v>46.199999999999989</v>
      </c>
      <c r="F293" s="278">
        <v>45.249999999999993</v>
      </c>
      <c r="G293" s="278">
        <v>44.249999999999986</v>
      </c>
      <c r="H293" s="278">
        <v>48.149999999999991</v>
      </c>
      <c r="I293" s="278">
        <v>49.150000000000006</v>
      </c>
      <c r="J293" s="278">
        <v>50.099999999999994</v>
      </c>
      <c r="K293" s="276">
        <v>48.2</v>
      </c>
      <c r="L293" s="276">
        <v>46.25</v>
      </c>
      <c r="M293" s="276">
        <v>47.864449999999998</v>
      </c>
    </row>
    <row r="294" spans="1:13">
      <c r="A294" s="267">
        <v>286</v>
      </c>
      <c r="B294" s="276" t="s">
        <v>134</v>
      </c>
      <c r="C294" s="277">
        <v>74.349999999999994</v>
      </c>
      <c r="D294" s="278">
        <v>74.666666666666671</v>
      </c>
      <c r="E294" s="278">
        <v>72.983333333333348</v>
      </c>
      <c r="F294" s="278">
        <v>71.616666666666674</v>
      </c>
      <c r="G294" s="278">
        <v>69.933333333333351</v>
      </c>
      <c r="H294" s="278">
        <v>76.033333333333346</v>
      </c>
      <c r="I294" s="278">
        <v>77.716666666666654</v>
      </c>
      <c r="J294" s="278">
        <v>79.083333333333343</v>
      </c>
      <c r="K294" s="276">
        <v>76.349999999999994</v>
      </c>
      <c r="L294" s="276">
        <v>73.3</v>
      </c>
      <c r="M294" s="276">
        <v>338.70411000000001</v>
      </c>
    </row>
    <row r="295" spans="1:13">
      <c r="A295" s="267">
        <v>287</v>
      </c>
      <c r="B295" s="276" t="s">
        <v>358</v>
      </c>
      <c r="C295" s="277">
        <v>2237.9499999999998</v>
      </c>
      <c r="D295" s="278">
        <v>2234.9166666666665</v>
      </c>
      <c r="E295" s="278">
        <v>2195.1833333333329</v>
      </c>
      <c r="F295" s="278">
        <v>2152.4166666666665</v>
      </c>
      <c r="G295" s="278">
        <v>2112.6833333333329</v>
      </c>
      <c r="H295" s="278">
        <v>2277.6833333333329</v>
      </c>
      <c r="I295" s="278">
        <v>2317.4166666666665</v>
      </c>
      <c r="J295" s="278">
        <v>2360.1833333333329</v>
      </c>
      <c r="K295" s="276">
        <v>2274.65</v>
      </c>
      <c r="L295" s="276">
        <v>2192.15</v>
      </c>
      <c r="M295" s="276">
        <v>1.39991</v>
      </c>
    </row>
    <row r="296" spans="1:13">
      <c r="A296" s="267">
        <v>288</v>
      </c>
      <c r="B296" s="276" t="s">
        <v>1841</v>
      </c>
      <c r="C296" s="277">
        <v>231.85</v>
      </c>
      <c r="D296" s="278">
        <v>229.70000000000002</v>
      </c>
      <c r="E296" s="278">
        <v>216.90000000000003</v>
      </c>
      <c r="F296" s="278">
        <v>201.95000000000002</v>
      </c>
      <c r="G296" s="278">
        <v>189.15000000000003</v>
      </c>
      <c r="H296" s="278">
        <v>244.65000000000003</v>
      </c>
      <c r="I296" s="278">
        <v>257.45000000000005</v>
      </c>
      <c r="J296" s="278">
        <v>272.40000000000003</v>
      </c>
      <c r="K296" s="276">
        <v>242.5</v>
      </c>
      <c r="L296" s="276">
        <v>214.75</v>
      </c>
      <c r="M296" s="276">
        <v>11.932650000000001</v>
      </c>
    </row>
    <row r="297" spans="1:13">
      <c r="A297" s="267">
        <v>289</v>
      </c>
      <c r="B297" s="276" t="s">
        <v>454</v>
      </c>
      <c r="C297" s="277">
        <v>285.45</v>
      </c>
      <c r="D297" s="278">
        <v>286.71666666666664</v>
      </c>
      <c r="E297" s="278">
        <v>281.2833333333333</v>
      </c>
      <c r="F297" s="278">
        <v>277.11666666666667</v>
      </c>
      <c r="G297" s="278">
        <v>271.68333333333334</v>
      </c>
      <c r="H297" s="278">
        <v>290.88333333333327</v>
      </c>
      <c r="I297" s="278">
        <v>296.31666666666655</v>
      </c>
      <c r="J297" s="278">
        <v>300.48333333333323</v>
      </c>
      <c r="K297" s="276">
        <v>292.14999999999998</v>
      </c>
      <c r="L297" s="276">
        <v>282.55</v>
      </c>
      <c r="M297" s="276">
        <v>21.873339999999999</v>
      </c>
    </row>
    <row r="298" spans="1:13">
      <c r="A298" s="267">
        <v>290</v>
      </c>
      <c r="B298" s="276" t="s">
        <v>452</v>
      </c>
      <c r="C298" s="277">
        <v>4271.3</v>
      </c>
      <c r="D298" s="278">
        <v>4308.8499999999995</v>
      </c>
      <c r="E298" s="278">
        <v>4177.6999999999989</v>
      </c>
      <c r="F298" s="278">
        <v>4084.0999999999995</v>
      </c>
      <c r="G298" s="278">
        <v>3952.9499999999989</v>
      </c>
      <c r="H298" s="278">
        <v>4402.4499999999989</v>
      </c>
      <c r="I298" s="278">
        <v>4533.5999999999985</v>
      </c>
      <c r="J298" s="278">
        <v>4627.1999999999989</v>
      </c>
      <c r="K298" s="276">
        <v>4440</v>
      </c>
      <c r="L298" s="276">
        <v>4215.25</v>
      </c>
      <c r="M298" s="276">
        <v>6.8589999999999998E-2</v>
      </c>
    </row>
    <row r="299" spans="1:13">
      <c r="A299" s="267">
        <v>291</v>
      </c>
      <c r="B299" s="276" t="s">
        <v>455</v>
      </c>
      <c r="C299" s="277">
        <v>32.5</v>
      </c>
      <c r="D299" s="278">
        <v>32.716666666666669</v>
      </c>
      <c r="E299" s="278">
        <v>31.933333333333337</v>
      </c>
      <c r="F299" s="278">
        <v>31.366666666666667</v>
      </c>
      <c r="G299" s="278">
        <v>30.583333333333336</v>
      </c>
      <c r="H299" s="278">
        <v>33.283333333333339</v>
      </c>
      <c r="I299" s="278">
        <v>34.06666666666667</v>
      </c>
      <c r="J299" s="278">
        <v>34.63333333333334</v>
      </c>
      <c r="K299" s="276">
        <v>33.5</v>
      </c>
      <c r="L299" s="276">
        <v>32.15</v>
      </c>
      <c r="M299" s="276">
        <v>14.36375</v>
      </c>
    </row>
    <row r="300" spans="1:13">
      <c r="A300" s="267">
        <v>292</v>
      </c>
      <c r="B300" s="276" t="s">
        <v>135</v>
      </c>
      <c r="C300" s="277">
        <v>322.85000000000002</v>
      </c>
      <c r="D300" s="278">
        <v>325.3</v>
      </c>
      <c r="E300" s="278">
        <v>318.65000000000003</v>
      </c>
      <c r="F300" s="278">
        <v>314.45000000000005</v>
      </c>
      <c r="G300" s="278">
        <v>307.80000000000007</v>
      </c>
      <c r="H300" s="278">
        <v>329.5</v>
      </c>
      <c r="I300" s="278">
        <v>336.15</v>
      </c>
      <c r="J300" s="278">
        <v>340.34999999999997</v>
      </c>
      <c r="K300" s="276">
        <v>331.95</v>
      </c>
      <c r="L300" s="276">
        <v>321.10000000000002</v>
      </c>
      <c r="M300" s="276">
        <v>79.080939999999998</v>
      </c>
    </row>
    <row r="301" spans="1:13">
      <c r="A301" s="267">
        <v>293</v>
      </c>
      <c r="B301" s="276" t="s">
        <v>456</v>
      </c>
      <c r="C301" s="277">
        <v>879.95</v>
      </c>
      <c r="D301" s="278">
        <v>884.29999999999984</v>
      </c>
      <c r="E301" s="278">
        <v>861.1999999999997</v>
      </c>
      <c r="F301" s="278">
        <v>842.44999999999982</v>
      </c>
      <c r="G301" s="278">
        <v>819.34999999999968</v>
      </c>
      <c r="H301" s="278">
        <v>903.04999999999973</v>
      </c>
      <c r="I301" s="278">
        <v>926.14999999999986</v>
      </c>
      <c r="J301" s="278">
        <v>944.89999999999975</v>
      </c>
      <c r="K301" s="276">
        <v>907.4</v>
      </c>
      <c r="L301" s="276">
        <v>865.55</v>
      </c>
      <c r="M301" s="276">
        <v>0.81642999999999999</v>
      </c>
    </row>
    <row r="302" spans="1:13">
      <c r="A302" s="267">
        <v>294</v>
      </c>
      <c r="B302" s="276" t="s">
        <v>136</v>
      </c>
      <c r="C302" s="277">
        <v>1116</v>
      </c>
      <c r="D302" s="278">
        <v>1125.4166666666667</v>
      </c>
      <c r="E302" s="278">
        <v>1103.0333333333335</v>
      </c>
      <c r="F302" s="278">
        <v>1090.0666666666668</v>
      </c>
      <c r="G302" s="278">
        <v>1067.6833333333336</v>
      </c>
      <c r="H302" s="278">
        <v>1138.3833333333334</v>
      </c>
      <c r="I302" s="278">
        <v>1160.7666666666667</v>
      </c>
      <c r="J302" s="278">
        <v>1173.7333333333333</v>
      </c>
      <c r="K302" s="276">
        <v>1147.8</v>
      </c>
      <c r="L302" s="276">
        <v>1112.45</v>
      </c>
      <c r="M302" s="276">
        <v>46.519109999999998</v>
      </c>
    </row>
    <row r="303" spans="1:13">
      <c r="A303" s="267">
        <v>295</v>
      </c>
      <c r="B303" s="276" t="s">
        <v>266</v>
      </c>
      <c r="C303" s="277">
        <v>3108.4</v>
      </c>
      <c r="D303" s="278">
        <v>3188.0500000000006</v>
      </c>
      <c r="E303" s="278">
        <v>3000.5500000000011</v>
      </c>
      <c r="F303" s="278">
        <v>2892.7000000000003</v>
      </c>
      <c r="G303" s="278">
        <v>2705.2000000000007</v>
      </c>
      <c r="H303" s="278">
        <v>3295.9000000000015</v>
      </c>
      <c r="I303" s="278">
        <v>3483.4000000000005</v>
      </c>
      <c r="J303" s="278">
        <v>3591.2500000000018</v>
      </c>
      <c r="K303" s="276">
        <v>3375.55</v>
      </c>
      <c r="L303" s="276">
        <v>3080.2</v>
      </c>
      <c r="M303" s="276">
        <v>5.98</v>
      </c>
    </row>
    <row r="304" spans="1:13">
      <c r="A304" s="267">
        <v>296</v>
      </c>
      <c r="B304" s="276" t="s">
        <v>265</v>
      </c>
      <c r="C304" s="277">
        <v>1695.05</v>
      </c>
      <c r="D304" s="278">
        <v>1690.5</v>
      </c>
      <c r="E304" s="278">
        <v>1676</v>
      </c>
      <c r="F304" s="278">
        <v>1656.95</v>
      </c>
      <c r="G304" s="278">
        <v>1642.45</v>
      </c>
      <c r="H304" s="278">
        <v>1709.55</v>
      </c>
      <c r="I304" s="278">
        <v>1724.05</v>
      </c>
      <c r="J304" s="278">
        <v>1743.1</v>
      </c>
      <c r="K304" s="276">
        <v>1705</v>
      </c>
      <c r="L304" s="276">
        <v>1671.45</v>
      </c>
      <c r="M304" s="276">
        <v>1.2842</v>
      </c>
    </row>
    <row r="305" spans="1:13">
      <c r="A305" s="267">
        <v>297</v>
      </c>
      <c r="B305" s="276" t="s">
        <v>137</v>
      </c>
      <c r="C305" s="277">
        <v>894.55</v>
      </c>
      <c r="D305" s="278">
        <v>896.71666666666658</v>
      </c>
      <c r="E305" s="278">
        <v>886.13333333333321</v>
      </c>
      <c r="F305" s="278">
        <v>877.71666666666658</v>
      </c>
      <c r="G305" s="278">
        <v>867.13333333333321</v>
      </c>
      <c r="H305" s="278">
        <v>905.13333333333321</v>
      </c>
      <c r="I305" s="278">
        <v>915.71666666666647</v>
      </c>
      <c r="J305" s="278">
        <v>924.13333333333321</v>
      </c>
      <c r="K305" s="276">
        <v>907.3</v>
      </c>
      <c r="L305" s="276">
        <v>888.3</v>
      </c>
      <c r="M305" s="276">
        <v>48.559460000000001</v>
      </c>
    </row>
    <row r="306" spans="1:13">
      <c r="A306" s="267">
        <v>298</v>
      </c>
      <c r="B306" s="276" t="s">
        <v>457</v>
      </c>
      <c r="C306" s="277">
        <v>1566.2</v>
      </c>
      <c r="D306" s="278">
        <v>1572.05</v>
      </c>
      <c r="E306" s="278">
        <v>1549.1499999999999</v>
      </c>
      <c r="F306" s="278">
        <v>1532.1</v>
      </c>
      <c r="G306" s="278">
        <v>1509.1999999999998</v>
      </c>
      <c r="H306" s="278">
        <v>1589.1</v>
      </c>
      <c r="I306" s="278">
        <v>1612</v>
      </c>
      <c r="J306" s="278">
        <v>1629.05</v>
      </c>
      <c r="K306" s="276">
        <v>1594.95</v>
      </c>
      <c r="L306" s="276">
        <v>1555</v>
      </c>
      <c r="M306" s="276">
        <v>0.3427</v>
      </c>
    </row>
    <row r="307" spans="1:13">
      <c r="A307" s="267">
        <v>299</v>
      </c>
      <c r="B307" s="276" t="s">
        <v>138</v>
      </c>
      <c r="C307" s="277">
        <v>719.95</v>
      </c>
      <c r="D307" s="278">
        <v>722.9666666666667</v>
      </c>
      <c r="E307" s="278">
        <v>712.98333333333335</v>
      </c>
      <c r="F307" s="278">
        <v>706.01666666666665</v>
      </c>
      <c r="G307" s="278">
        <v>696.0333333333333</v>
      </c>
      <c r="H307" s="278">
        <v>729.93333333333339</v>
      </c>
      <c r="I307" s="278">
        <v>739.91666666666674</v>
      </c>
      <c r="J307" s="278">
        <v>746.88333333333344</v>
      </c>
      <c r="K307" s="276">
        <v>732.95</v>
      </c>
      <c r="L307" s="276">
        <v>716</v>
      </c>
      <c r="M307" s="276">
        <v>54.230339999999998</v>
      </c>
    </row>
    <row r="308" spans="1:13">
      <c r="A308" s="267">
        <v>300</v>
      </c>
      <c r="B308" s="276" t="s">
        <v>139</v>
      </c>
      <c r="C308" s="277">
        <v>161.25</v>
      </c>
      <c r="D308" s="278">
        <v>163.44999999999999</v>
      </c>
      <c r="E308" s="278">
        <v>158.24999999999997</v>
      </c>
      <c r="F308" s="278">
        <v>155.24999999999997</v>
      </c>
      <c r="G308" s="278">
        <v>150.04999999999995</v>
      </c>
      <c r="H308" s="278">
        <v>166.45</v>
      </c>
      <c r="I308" s="278">
        <v>171.65000000000003</v>
      </c>
      <c r="J308" s="278">
        <v>174.65</v>
      </c>
      <c r="K308" s="276">
        <v>168.65</v>
      </c>
      <c r="L308" s="276">
        <v>160.44999999999999</v>
      </c>
      <c r="M308" s="276">
        <v>106.17823</v>
      </c>
    </row>
    <row r="309" spans="1:13">
      <c r="A309" s="267">
        <v>301</v>
      </c>
      <c r="B309" s="276" t="s">
        <v>319</v>
      </c>
      <c r="C309" s="277">
        <v>11.8</v>
      </c>
      <c r="D309" s="278">
        <v>11.933333333333332</v>
      </c>
      <c r="E309" s="278">
        <v>11.516666666666664</v>
      </c>
      <c r="F309" s="278">
        <v>11.233333333333333</v>
      </c>
      <c r="G309" s="278">
        <v>10.816666666666665</v>
      </c>
      <c r="H309" s="278">
        <v>12.216666666666663</v>
      </c>
      <c r="I309" s="278">
        <v>12.633333333333331</v>
      </c>
      <c r="J309" s="278">
        <v>12.916666666666663</v>
      </c>
      <c r="K309" s="276">
        <v>12.35</v>
      </c>
      <c r="L309" s="276">
        <v>11.65</v>
      </c>
      <c r="M309" s="276">
        <v>57.66995</v>
      </c>
    </row>
    <row r="310" spans="1:13">
      <c r="A310" s="267">
        <v>302</v>
      </c>
      <c r="B310" s="276" t="s">
        <v>464</v>
      </c>
      <c r="C310" s="277">
        <v>154.69999999999999</v>
      </c>
      <c r="D310" s="278">
        <v>157.21666666666667</v>
      </c>
      <c r="E310" s="278">
        <v>151.48333333333335</v>
      </c>
      <c r="F310" s="278">
        <v>148.26666666666668</v>
      </c>
      <c r="G310" s="278">
        <v>142.53333333333336</v>
      </c>
      <c r="H310" s="278">
        <v>160.43333333333334</v>
      </c>
      <c r="I310" s="278">
        <v>166.16666666666663</v>
      </c>
      <c r="J310" s="278">
        <v>169.38333333333333</v>
      </c>
      <c r="K310" s="276">
        <v>162.94999999999999</v>
      </c>
      <c r="L310" s="276">
        <v>154</v>
      </c>
      <c r="M310" s="276">
        <v>0.71331</v>
      </c>
    </row>
    <row r="311" spans="1:13">
      <c r="A311" s="267">
        <v>303</v>
      </c>
      <c r="B311" s="276" t="s">
        <v>466</v>
      </c>
      <c r="C311" s="277">
        <v>382.7</v>
      </c>
      <c r="D311" s="278">
        <v>386.23333333333335</v>
      </c>
      <c r="E311" s="278">
        <v>377.2166666666667</v>
      </c>
      <c r="F311" s="278">
        <v>371.73333333333335</v>
      </c>
      <c r="G311" s="278">
        <v>362.7166666666667</v>
      </c>
      <c r="H311" s="278">
        <v>391.7166666666667</v>
      </c>
      <c r="I311" s="278">
        <v>400.73333333333335</v>
      </c>
      <c r="J311" s="278">
        <v>406.2166666666667</v>
      </c>
      <c r="K311" s="276">
        <v>395.25</v>
      </c>
      <c r="L311" s="276">
        <v>380.75</v>
      </c>
      <c r="M311" s="276">
        <v>0.31152000000000002</v>
      </c>
    </row>
    <row r="312" spans="1:13">
      <c r="A312" s="267">
        <v>304</v>
      </c>
      <c r="B312" s="276" t="s">
        <v>462</v>
      </c>
      <c r="C312" s="277">
        <v>3773.05</v>
      </c>
      <c r="D312" s="278">
        <v>3814.7833333333333</v>
      </c>
      <c r="E312" s="278">
        <v>3709.2666666666664</v>
      </c>
      <c r="F312" s="278">
        <v>3645.4833333333331</v>
      </c>
      <c r="G312" s="278">
        <v>3539.9666666666662</v>
      </c>
      <c r="H312" s="278">
        <v>3878.5666666666666</v>
      </c>
      <c r="I312" s="278">
        <v>3984.0833333333339</v>
      </c>
      <c r="J312" s="278">
        <v>4047.8666666666668</v>
      </c>
      <c r="K312" s="276">
        <v>3920.3</v>
      </c>
      <c r="L312" s="276">
        <v>3751</v>
      </c>
      <c r="M312" s="276">
        <v>7.1599999999999997E-2</v>
      </c>
    </row>
    <row r="313" spans="1:13">
      <c r="A313" s="267">
        <v>305</v>
      </c>
      <c r="B313" s="276" t="s">
        <v>463</v>
      </c>
      <c r="C313" s="277">
        <v>253</v>
      </c>
      <c r="D313" s="278">
        <v>255.38333333333335</v>
      </c>
      <c r="E313" s="278">
        <v>248.66666666666669</v>
      </c>
      <c r="F313" s="278">
        <v>244.33333333333334</v>
      </c>
      <c r="G313" s="278">
        <v>237.61666666666667</v>
      </c>
      <c r="H313" s="278">
        <v>259.7166666666667</v>
      </c>
      <c r="I313" s="278">
        <v>266.43333333333334</v>
      </c>
      <c r="J313" s="278">
        <v>270.76666666666671</v>
      </c>
      <c r="K313" s="276">
        <v>262.10000000000002</v>
      </c>
      <c r="L313" s="276">
        <v>251.05</v>
      </c>
      <c r="M313" s="276">
        <v>1.51709</v>
      </c>
    </row>
    <row r="314" spans="1:13">
      <c r="A314" s="267">
        <v>306</v>
      </c>
      <c r="B314" s="276" t="s">
        <v>140</v>
      </c>
      <c r="C314" s="277">
        <v>167.3</v>
      </c>
      <c r="D314" s="278">
        <v>167.65</v>
      </c>
      <c r="E314" s="278">
        <v>162.55000000000001</v>
      </c>
      <c r="F314" s="278">
        <v>157.80000000000001</v>
      </c>
      <c r="G314" s="278">
        <v>152.70000000000002</v>
      </c>
      <c r="H314" s="278">
        <v>172.4</v>
      </c>
      <c r="I314" s="278">
        <v>177.49999999999997</v>
      </c>
      <c r="J314" s="278">
        <v>182.25</v>
      </c>
      <c r="K314" s="276">
        <v>172.75</v>
      </c>
      <c r="L314" s="276">
        <v>162.9</v>
      </c>
      <c r="M314" s="276">
        <v>160.60122999999999</v>
      </c>
    </row>
    <row r="315" spans="1:13">
      <c r="A315" s="267">
        <v>307</v>
      </c>
      <c r="B315" s="276" t="s">
        <v>141</v>
      </c>
      <c r="C315" s="277">
        <v>369.3</v>
      </c>
      <c r="D315" s="278">
        <v>372.09999999999997</v>
      </c>
      <c r="E315" s="278">
        <v>364.39999999999992</v>
      </c>
      <c r="F315" s="278">
        <v>359.49999999999994</v>
      </c>
      <c r="G315" s="278">
        <v>351.7999999999999</v>
      </c>
      <c r="H315" s="278">
        <v>376.99999999999994</v>
      </c>
      <c r="I315" s="278">
        <v>384.7</v>
      </c>
      <c r="J315" s="278">
        <v>389.59999999999997</v>
      </c>
      <c r="K315" s="276">
        <v>379.8</v>
      </c>
      <c r="L315" s="276">
        <v>367.2</v>
      </c>
      <c r="M315" s="276">
        <v>17.529689999999999</v>
      </c>
    </row>
    <row r="316" spans="1:13">
      <c r="A316" s="267">
        <v>308</v>
      </c>
      <c r="B316" s="276" t="s">
        <v>142</v>
      </c>
      <c r="C316" s="277">
        <v>7055.7</v>
      </c>
      <c r="D316" s="278">
        <v>7108.3499999999995</v>
      </c>
      <c r="E316" s="278">
        <v>6964.3499999999985</v>
      </c>
      <c r="F316" s="278">
        <v>6872.9999999999991</v>
      </c>
      <c r="G316" s="278">
        <v>6728.9999999999982</v>
      </c>
      <c r="H316" s="278">
        <v>7199.6999999999989</v>
      </c>
      <c r="I316" s="278">
        <v>7343.7000000000007</v>
      </c>
      <c r="J316" s="278">
        <v>7435.0499999999993</v>
      </c>
      <c r="K316" s="276">
        <v>7252.35</v>
      </c>
      <c r="L316" s="276">
        <v>7017</v>
      </c>
      <c r="M316" s="276">
        <v>9.4774200000000004</v>
      </c>
    </row>
    <row r="317" spans="1:13">
      <c r="A317" s="267">
        <v>309</v>
      </c>
      <c r="B317" s="276" t="s">
        <v>458</v>
      </c>
      <c r="C317" s="277">
        <v>1017.65</v>
      </c>
      <c r="D317" s="278">
        <v>1032.1166666666666</v>
      </c>
      <c r="E317" s="278">
        <v>995.53333333333308</v>
      </c>
      <c r="F317" s="278">
        <v>973.41666666666652</v>
      </c>
      <c r="G317" s="278">
        <v>936.83333333333303</v>
      </c>
      <c r="H317" s="278">
        <v>1054.2333333333331</v>
      </c>
      <c r="I317" s="278">
        <v>1090.8166666666666</v>
      </c>
      <c r="J317" s="278">
        <v>1112.9333333333332</v>
      </c>
      <c r="K317" s="276">
        <v>1068.7</v>
      </c>
      <c r="L317" s="276">
        <v>1010</v>
      </c>
      <c r="M317" s="276">
        <v>0.13155</v>
      </c>
    </row>
    <row r="318" spans="1:13">
      <c r="A318" s="267">
        <v>310</v>
      </c>
      <c r="B318" s="276" t="s">
        <v>143</v>
      </c>
      <c r="C318" s="277">
        <v>550.20000000000005</v>
      </c>
      <c r="D318" s="278">
        <v>555.71666666666658</v>
      </c>
      <c r="E318" s="278">
        <v>541.53333333333319</v>
      </c>
      <c r="F318" s="278">
        <v>532.86666666666656</v>
      </c>
      <c r="G318" s="278">
        <v>518.68333333333317</v>
      </c>
      <c r="H318" s="278">
        <v>564.38333333333321</v>
      </c>
      <c r="I318" s="278">
        <v>578.56666666666661</v>
      </c>
      <c r="J318" s="278">
        <v>587.23333333333323</v>
      </c>
      <c r="K318" s="276">
        <v>569.9</v>
      </c>
      <c r="L318" s="276">
        <v>547.04999999999995</v>
      </c>
      <c r="M318" s="276">
        <v>20.96322</v>
      </c>
    </row>
    <row r="319" spans="1:13">
      <c r="A319" s="267">
        <v>311</v>
      </c>
      <c r="B319" s="276" t="s">
        <v>472</v>
      </c>
      <c r="C319" s="277">
        <v>1628.05</v>
      </c>
      <c r="D319" s="278">
        <v>1628.6500000000003</v>
      </c>
      <c r="E319" s="278">
        <v>1601.3000000000006</v>
      </c>
      <c r="F319" s="278">
        <v>1574.5500000000004</v>
      </c>
      <c r="G319" s="278">
        <v>1547.2000000000007</v>
      </c>
      <c r="H319" s="278">
        <v>1655.4000000000005</v>
      </c>
      <c r="I319" s="278">
        <v>1682.7500000000005</v>
      </c>
      <c r="J319" s="278">
        <v>1709.5000000000005</v>
      </c>
      <c r="K319" s="276">
        <v>1656</v>
      </c>
      <c r="L319" s="276">
        <v>1601.9</v>
      </c>
      <c r="M319" s="276">
        <v>2.6372599999999999</v>
      </c>
    </row>
    <row r="320" spans="1:13">
      <c r="A320" s="267">
        <v>312</v>
      </c>
      <c r="B320" s="276" t="s">
        <v>468</v>
      </c>
      <c r="C320" s="277">
        <v>2210.9</v>
      </c>
      <c r="D320" s="278">
        <v>2227.5499999999997</v>
      </c>
      <c r="E320" s="278">
        <v>2165.0999999999995</v>
      </c>
      <c r="F320" s="278">
        <v>2119.2999999999997</v>
      </c>
      <c r="G320" s="278">
        <v>2056.8499999999995</v>
      </c>
      <c r="H320" s="278">
        <v>2273.3499999999995</v>
      </c>
      <c r="I320" s="278">
        <v>2335.7999999999993</v>
      </c>
      <c r="J320" s="278">
        <v>2381.5999999999995</v>
      </c>
      <c r="K320" s="276">
        <v>2290</v>
      </c>
      <c r="L320" s="276">
        <v>2181.75</v>
      </c>
      <c r="M320" s="276">
        <v>2.1550199999999999</v>
      </c>
    </row>
    <row r="321" spans="1:13">
      <c r="A321" s="267">
        <v>313</v>
      </c>
      <c r="B321" s="276" t="s">
        <v>144</v>
      </c>
      <c r="C321" s="277">
        <v>630.04999999999995</v>
      </c>
      <c r="D321" s="278">
        <v>634.98333333333323</v>
      </c>
      <c r="E321" s="278">
        <v>623.46666666666647</v>
      </c>
      <c r="F321" s="278">
        <v>616.88333333333321</v>
      </c>
      <c r="G321" s="278">
        <v>605.36666666666645</v>
      </c>
      <c r="H321" s="278">
        <v>641.56666666666649</v>
      </c>
      <c r="I321" s="278">
        <v>653.08333333333314</v>
      </c>
      <c r="J321" s="278">
        <v>659.66666666666652</v>
      </c>
      <c r="K321" s="276">
        <v>646.5</v>
      </c>
      <c r="L321" s="276">
        <v>628.4</v>
      </c>
      <c r="M321" s="276">
        <v>15.11323</v>
      </c>
    </row>
    <row r="322" spans="1:13">
      <c r="A322" s="267">
        <v>314</v>
      </c>
      <c r="B322" s="276" t="s">
        <v>145</v>
      </c>
      <c r="C322" s="277">
        <v>930.5</v>
      </c>
      <c r="D322" s="278">
        <v>936.06666666666661</v>
      </c>
      <c r="E322" s="278">
        <v>922.13333333333321</v>
      </c>
      <c r="F322" s="278">
        <v>913.76666666666665</v>
      </c>
      <c r="G322" s="278">
        <v>899.83333333333326</v>
      </c>
      <c r="H322" s="278">
        <v>944.43333333333317</v>
      </c>
      <c r="I322" s="278">
        <v>958.36666666666656</v>
      </c>
      <c r="J322" s="278">
        <v>966.73333333333312</v>
      </c>
      <c r="K322" s="276">
        <v>950</v>
      </c>
      <c r="L322" s="276">
        <v>927.7</v>
      </c>
      <c r="M322" s="276">
        <v>5.6811999999999996</v>
      </c>
    </row>
    <row r="323" spans="1:13">
      <c r="A323" s="267">
        <v>315</v>
      </c>
      <c r="B323" s="276" t="s">
        <v>465</v>
      </c>
      <c r="C323" s="277">
        <v>180.65</v>
      </c>
      <c r="D323" s="278">
        <v>181.88333333333333</v>
      </c>
      <c r="E323" s="278">
        <v>178.76666666666665</v>
      </c>
      <c r="F323" s="278">
        <v>176.88333333333333</v>
      </c>
      <c r="G323" s="278">
        <v>173.76666666666665</v>
      </c>
      <c r="H323" s="278">
        <v>183.76666666666665</v>
      </c>
      <c r="I323" s="278">
        <v>186.88333333333333</v>
      </c>
      <c r="J323" s="278">
        <v>188.76666666666665</v>
      </c>
      <c r="K323" s="276">
        <v>185</v>
      </c>
      <c r="L323" s="276">
        <v>180</v>
      </c>
      <c r="M323" s="276">
        <v>2.2069700000000001</v>
      </c>
    </row>
    <row r="324" spans="1:13">
      <c r="A324" s="267">
        <v>316</v>
      </c>
      <c r="B324" s="276" t="s">
        <v>1975</v>
      </c>
      <c r="C324" s="277">
        <v>190.15</v>
      </c>
      <c r="D324" s="278">
        <v>191.2833333333333</v>
      </c>
      <c r="E324" s="278">
        <v>188.56666666666661</v>
      </c>
      <c r="F324" s="278">
        <v>186.98333333333329</v>
      </c>
      <c r="G324" s="278">
        <v>184.26666666666659</v>
      </c>
      <c r="H324" s="278">
        <v>192.86666666666662</v>
      </c>
      <c r="I324" s="278">
        <v>195.58333333333331</v>
      </c>
      <c r="J324" s="278">
        <v>197.16666666666663</v>
      </c>
      <c r="K324" s="276">
        <v>194</v>
      </c>
      <c r="L324" s="276">
        <v>189.7</v>
      </c>
      <c r="M324" s="276">
        <v>4.8100300000000002</v>
      </c>
    </row>
    <row r="325" spans="1:13">
      <c r="A325" s="267">
        <v>317</v>
      </c>
      <c r="B325" s="276" t="s">
        <v>469</v>
      </c>
      <c r="C325" s="277">
        <v>75.75</v>
      </c>
      <c r="D325" s="278">
        <v>76.45</v>
      </c>
      <c r="E325" s="278">
        <v>74.400000000000006</v>
      </c>
      <c r="F325" s="278">
        <v>73.05</v>
      </c>
      <c r="G325" s="278">
        <v>71</v>
      </c>
      <c r="H325" s="278">
        <v>77.800000000000011</v>
      </c>
      <c r="I325" s="278">
        <v>79.849999999999994</v>
      </c>
      <c r="J325" s="278">
        <v>81.200000000000017</v>
      </c>
      <c r="K325" s="276">
        <v>78.5</v>
      </c>
      <c r="L325" s="276">
        <v>75.099999999999994</v>
      </c>
      <c r="M325" s="276">
        <v>13.79665</v>
      </c>
    </row>
    <row r="326" spans="1:13">
      <c r="A326" s="267">
        <v>318</v>
      </c>
      <c r="B326" s="276" t="s">
        <v>470</v>
      </c>
      <c r="C326" s="277">
        <v>379.9</v>
      </c>
      <c r="D326" s="278">
        <v>384</v>
      </c>
      <c r="E326" s="278">
        <v>371.1</v>
      </c>
      <c r="F326" s="278">
        <v>362.3</v>
      </c>
      <c r="G326" s="278">
        <v>349.40000000000003</v>
      </c>
      <c r="H326" s="278">
        <v>392.8</v>
      </c>
      <c r="I326" s="278">
        <v>405.7</v>
      </c>
      <c r="J326" s="278">
        <v>414.5</v>
      </c>
      <c r="K326" s="276">
        <v>396.9</v>
      </c>
      <c r="L326" s="276">
        <v>375.2</v>
      </c>
      <c r="M326" s="276">
        <v>4.6158599999999996</v>
      </c>
    </row>
    <row r="327" spans="1:13">
      <c r="A327" s="267">
        <v>319</v>
      </c>
      <c r="B327" s="276" t="s">
        <v>146</v>
      </c>
      <c r="C327" s="277">
        <v>1376.1</v>
      </c>
      <c r="D327" s="278">
        <v>1390.8333333333333</v>
      </c>
      <c r="E327" s="278">
        <v>1357.9666666666665</v>
      </c>
      <c r="F327" s="278">
        <v>1339.8333333333333</v>
      </c>
      <c r="G327" s="278">
        <v>1306.9666666666665</v>
      </c>
      <c r="H327" s="278">
        <v>1408.9666666666665</v>
      </c>
      <c r="I327" s="278">
        <v>1441.8333333333333</v>
      </c>
      <c r="J327" s="278">
        <v>1459.9666666666665</v>
      </c>
      <c r="K327" s="276">
        <v>1423.7</v>
      </c>
      <c r="L327" s="276">
        <v>1372.7</v>
      </c>
      <c r="M327" s="276">
        <v>9.3181600000000007</v>
      </c>
    </row>
    <row r="328" spans="1:13">
      <c r="A328" s="267">
        <v>320</v>
      </c>
      <c r="B328" s="276" t="s">
        <v>459</v>
      </c>
      <c r="C328" s="277">
        <v>17.8</v>
      </c>
      <c r="D328" s="278">
        <v>18.016666666666666</v>
      </c>
      <c r="E328" s="278">
        <v>17.533333333333331</v>
      </c>
      <c r="F328" s="278">
        <v>17.266666666666666</v>
      </c>
      <c r="G328" s="278">
        <v>16.783333333333331</v>
      </c>
      <c r="H328" s="278">
        <v>18.283333333333331</v>
      </c>
      <c r="I328" s="278">
        <v>18.766666666666666</v>
      </c>
      <c r="J328" s="278">
        <v>19.033333333333331</v>
      </c>
      <c r="K328" s="276">
        <v>18.5</v>
      </c>
      <c r="L328" s="276">
        <v>17.75</v>
      </c>
      <c r="M328" s="276">
        <v>10.933439999999999</v>
      </c>
    </row>
    <row r="329" spans="1:13">
      <c r="A329" s="267">
        <v>321</v>
      </c>
      <c r="B329" s="276" t="s">
        <v>460</v>
      </c>
      <c r="C329" s="277">
        <v>128.55000000000001</v>
      </c>
      <c r="D329" s="278">
        <v>128.76666666666668</v>
      </c>
      <c r="E329" s="278">
        <v>127.78333333333336</v>
      </c>
      <c r="F329" s="278">
        <v>127.01666666666668</v>
      </c>
      <c r="G329" s="278">
        <v>126.03333333333336</v>
      </c>
      <c r="H329" s="278">
        <v>129.53333333333336</v>
      </c>
      <c r="I329" s="278">
        <v>130.51666666666665</v>
      </c>
      <c r="J329" s="278">
        <v>131.28333333333336</v>
      </c>
      <c r="K329" s="276">
        <v>129.75</v>
      </c>
      <c r="L329" s="276">
        <v>128</v>
      </c>
      <c r="M329" s="276">
        <v>5.7722899999999999</v>
      </c>
    </row>
    <row r="330" spans="1:13">
      <c r="A330" s="267">
        <v>322</v>
      </c>
      <c r="B330" s="276" t="s">
        <v>147</v>
      </c>
      <c r="C330" s="277">
        <v>142.65</v>
      </c>
      <c r="D330" s="278">
        <v>144.23333333333335</v>
      </c>
      <c r="E330" s="278">
        <v>140.16666666666669</v>
      </c>
      <c r="F330" s="278">
        <v>137.68333333333334</v>
      </c>
      <c r="G330" s="278">
        <v>133.61666666666667</v>
      </c>
      <c r="H330" s="278">
        <v>146.7166666666667</v>
      </c>
      <c r="I330" s="278">
        <v>150.78333333333336</v>
      </c>
      <c r="J330" s="278">
        <v>153.26666666666671</v>
      </c>
      <c r="K330" s="276">
        <v>148.30000000000001</v>
      </c>
      <c r="L330" s="276">
        <v>141.75</v>
      </c>
      <c r="M330" s="276">
        <v>105.45062</v>
      </c>
    </row>
    <row r="331" spans="1:13">
      <c r="A331" s="267">
        <v>323</v>
      </c>
      <c r="B331" s="276" t="s">
        <v>471</v>
      </c>
      <c r="C331" s="277">
        <v>607.65</v>
      </c>
      <c r="D331" s="278">
        <v>611.2166666666667</v>
      </c>
      <c r="E331" s="278">
        <v>597.43333333333339</v>
      </c>
      <c r="F331" s="278">
        <v>587.2166666666667</v>
      </c>
      <c r="G331" s="278">
        <v>573.43333333333339</v>
      </c>
      <c r="H331" s="278">
        <v>621.43333333333339</v>
      </c>
      <c r="I331" s="278">
        <v>635.2166666666667</v>
      </c>
      <c r="J331" s="278">
        <v>645.43333333333339</v>
      </c>
      <c r="K331" s="276">
        <v>625</v>
      </c>
      <c r="L331" s="276">
        <v>601</v>
      </c>
      <c r="M331" s="276">
        <v>0.65720999999999996</v>
      </c>
    </row>
    <row r="332" spans="1:13">
      <c r="A332" s="267">
        <v>324</v>
      </c>
      <c r="B332" s="276" t="s">
        <v>268</v>
      </c>
      <c r="C332" s="277">
        <v>1325.65</v>
      </c>
      <c r="D332" s="278">
        <v>1334.5166666666667</v>
      </c>
      <c r="E332" s="278">
        <v>1311.1333333333332</v>
      </c>
      <c r="F332" s="278">
        <v>1296.6166666666666</v>
      </c>
      <c r="G332" s="278">
        <v>1273.2333333333331</v>
      </c>
      <c r="H332" s="278">
        <v>1349.0333333333333</v>
      </c>
      <c r="I332" s="278">
        <v>1372.416666666667</v>
      </c>
      <c r="J332" s="278">
        <v>1386.9333333333334</v>
      </c>
      <c r="K332" s="276">
        <v>1357.9</v>
      </c>
      <c r="L332" s="276">
        <v>1320</v>
      </c>
      <c r="M332" s="276">
        <v>3.1741000000000001</v>
      </c>
    </row>
    <row r="333" spans="1:13">
      <c r="A333" s="267">
        <v>325</v>
      </c>
      <c r="B333" s="276" t="s">
        <v>148</v>
      </c>
      <c r="C333" s="277">
        <v>76311.75</v>
      </c>
      <c r="D333" s="278">
        <v>77588.25</v>
      </c>
      <c r="E333" s="278">
        <v>74376.5</v>
      </c>
      <c r="F333" s="278">
        <v>72441.25</v>
      </c>
      <c r="G333" s="278">
        <v>69229.5</v>
      </c>
      <c r="H333" s="278">
        <v>79523.5</v>
      </c>
      <c r="I333" s="278">
        <v>82735.25</v>
      </c>
      <c r="J333" s="278">
        <v>84670.5</v>
      </c>
      <c r="K333" s="276">
        <v>80800</v>
      </c>
      <c r="L333" s="276">
        <v>75653</v>
      </c>
      <c r="M333" s="276">
        <v>0.52952999999999995</v>
      </c>
    </row>
    <row r="334" spans="1:13">
      <c r="A334" s="267">
        <v>326</v>
      </c>
      <c r="B334" s="276" t="s">
        <v>267</v>
      </c>
      <c r="C334" s="277">
        <v>29.25</v>
      </c>
      <c r="D334" s="278">
        <v>29.349999999999998</v>
      </c>
      <c r="E334" s="278">
        <v>28.899999999999995</v>
      </c>
      <c r="F334" s="278">
        <v>28.549999999999997</v>
      </c>
      <c r="G334" s="278">
        <v>28.099999999999994</v>
      </c>
      <c r="H334" s="278">
        <v>29.699999999999996</v>
      </c>
      <c r="I334" s="278">
        <v>30.15</v>
      </c>
      <c r="J334" s="278">
        <v>30.499999999999996</v>
      </c>
      <c r="K334" s="276">
        <v>29.8</v>
      </c>
      <c r="L334" s="276">
        <v>29</v>
      </c>
      <c r="M334" s="276">
        <v>19.239339999999999</v>
      </c>
    </row>
    <row r="335" spans="1:13">
      <c r="A335" s="267">
        <v>327</v>
      </c>
      <c r="B335" s="276" t="s">
        <v>149</v>
      </c>
      <c r="C335" s="277">
        <v>1118.5</v>
      </c>
      <c r="D335" s="278">
        <v>1128.1833333333334</v>
      </c>
      <c r="E335" s="278">
        <v>1105.3166666666668</v>
      </c>
      <c r="F335" s="278">
        <v>1092.1333333333334</v>
      </c>
      <c r="G335" s="278">
        <v>1069.2666666666669</v>
      </c>
      <c r="H335" s="278">
        <v>1141.3666666666668</v>
      </c>
      <c r="I335" s="278">
        <v>1164.2333333333336</v>
      </c>
      <c r="J335" s="278">
        <v>1177.4166666666667</v>
      </c>
      <c r="K335" s="276">
        <v>1151.05</v>
      </c>
      <c r="L335" s="276">
        <v>1115</v>
      </c>
      <c r="M335" s="276">
        <v>40.704389999999997</v>
      </c>
    </row>
    <row r="336" spans="1:13">
      <c r="A336" s="267">
        <v>328</v>
      </c>
      <c r="B336" s="276" t="s">
        <v>3161</v>
      </c>
      <c r="C336" s="277">
        <v>292.25</v>
      </c>
      <c r="D336" s="278">
        <v>294.68333333333334</v>
      </c>
      <c r="E336" s="278">
        <v>287.36666666666667</v>
      </c>
      <c r="F336" s="278">
        <v>282.48333333333335</v>
      </c>
      <c r="G336" s="278">
        <v>275.16666666666669</v>
      </c>
      <c r="H336" s="278">
        <v>299.56666666666666</v>
      </c>
      <c r="I336" s="278">
        <v>306.88333333333338</v>
      </c>
      <c r="J336" s="278">
        <v>311.76666666666665</v>
      </c>
      <c r="K336" s="276">
        <v>302</v>
      </c>
      <c r="L336" s="276">
        <v>289.8</v>
      </c>
      <c r="M336" s="276">
        <v>11.75109</v>
      </c>
    </row>
    <row r="337" spans="1:13">
      <c r="A337" s="267">
        <v>329</v>
      </c>
      <c r="B337" s="276" t="s">
        <v>269</v>
      </c>
      <c r="C337" s="277">
        <v>897.05</v>
      </c>
      <c r="D337" s="278">
        <v>903.35</v>
      </c>
      <c r="E337" s="278">
        <v>887.7</v>
      </c>
      <c r="F337" s="278">
        <v>878.35</v>
      </c>
      <c r="G337" s="278">
        <v>862.7</v>
      </c>
      <c r="H337" s="278">
        <v>912.7</v>
      </c>
      <c r="I337" s="278">
        <v>928.34999999999991</v>
      </c>
      <c r="J337" s="278">
        <v>937.7</v>
      </c>
      <c r="K337" s="276">
        <v>919</v>
      </c>
      <c r="L337" s="276">
        <v>894</v>
      </c>
      <c r="M337" s="276">
        <v>2.38618</v>
      </c>
    </row>
    <row r="338" spans="1:13">
      <c r="A338" s="267">
        <v>330</v>
      </c>
      <c r="B338" s="276" t="s">
        <v>150</v>
      </c>
      <c r="C338" s="277">
        <v>35.75</v>
      </c>
      <c r="D338" s="278">
        <v>35.966666666666669</v>
      </c>
      <c r="E338" s="278">
        <v>35.183333333333337</v>
      </c>
      <c r="F338" s="278">
        <v>34.616666666666667</v>
      </c>
      <c r="G338" s="278">
        <v>33.833333333333336</v>
      </c>
      <c r="H338" s="278">
        <v>36.533333333333339</v>
      </c>
      <c r="I338" s="278">
        <v>37.31666666666667</v>
      </c>
      <c r="J338" s="278">
        <v>37.88333333333334</v>
      </c>
      <c r="K338" s="276">
        <v>36.75</v>
      </c>
      <c r="L338" s="276">
        <v>35.4</v>
      </c>
      <c r="M338" s="276">
        <v>111.76514</v>
      </c>
    </row>
    <row r="339" spans="1:13">
      <c r="A339" s="267">
        <v>331</v>
      </c>
      <c r="B339" s="276" t="s">
        <v>261</v>
      </c>
      <c r="C339" s="277">
        <v>4041.8</v>
      </c>
      <c r="D339" s="278">
        <v>4044.7000000000003</v>
      </c>
      <c r="E339" s="278">
        <v>3998.4000000000005</v>
      </c>
      <c r="F339" s="278">
        <v>3955.0000000000005</v>
      </c>
      <c r="G339" s="278">
        <v>3908.7000000000007</v>
      </c>
      <c r="H339" s="278">
        <v>4088.1000000000004</v>
      </c>
      <c r="I339" s="278">
        <v>4134.4000000000005</v>
      </c>
      <c r="J339" s="278">
        <v>4177.8</v>
      </c>
      <c r="K339" s="276">
        <v>4091</v>
      </c>
      <c r="L339" s="276">
        <v>4001.3</v>
      </c>
      <c r="M339" s="276">
        <v>2.8011699999999999</v>
      </c>
    </row>
    <row r="340" spans="1:13">
      <c r="A340" s="267">
        <v>332</v>
      </c>
      <c r="B340" s="276" t="s">
        <v>478</v>
      </c>
      <c r="C340" s="277">
        <v>2601.1</v>
      </c>
      <c r="D340" s="278">
        <v>2639.9666666666667</v>
      </c>
      <c r="E340" s="278">
        <v>2542.9333333333334</v>
      </c>
      <c r="F340" s="278">
        <v>2484.7666666666669</v>
      </c>
      <c r="G340" s="278">
        <v>2387.7333333333336</v>
      </c>
      <c r="H340" s="278">
        <v>2698.1333333333332</v>
      </c>
      <c r="I340" s="278">
        <v>2795.166666666667</v>
      </c>
      <c r="J340" s="278">
        <v>2853.333333333333</v>
      </c>
      <c r="K340" s="276">
        <v>2737</v>
      </c>
      <c r="L340" s="276">
        <v>2581.8000000000002</v>
      </c>
      <c r="M340" s="276">
        <v>1.09609</v>
      </c>
    </row>
    <row r="341" spans="1:13">
      <c r="A341" s="267">
        <v>333</v>
      </c>
      <c r="B341" s="276" t="s">
        <v>151</v>
      </c>
      <c r="C341" s="277">
        <v>25.3</v>
      </c>
      <c r="D341" s="278">
        <v>25.583333333333332</v>
      </c>
      <c r="E341" s="278">
        <v>24.866666666666664</v>
      </c>
      <c r="F341" s="278">
        <v>24.43333333333333</v>
      </c>
      <c r="G341" s="278">
        <v>23.716666666666661</v>
      </c>
      <c r="H341" s="278">
        <v>26.016666666666666</v>
      </c>
      <c r="I341" s="278">
        <v>26.733333333333334</v>
      </c>
      <c r="J341" s="278">
        <v>27.166666666666668</v>
      </c>
      <c r="K341" s="276">
        <v>26.3</v>
      </c>
      <c r="L341" s="276">
        <v>25.15</v>
      </c>
      <c r="M341" s="276">
        <v>117.83018</v>
      </c>
    </row>
    <row r="342" spans="1:13">
      <c r="A342" s="267">
        <v>334</v>
      </c>
      <c r="B342" s="276" t="s">
        <v>477</v>
      </c>
      <c r="C342" s="277">
        <v>53.05</v>
      </c>
      <c r="D342" s="278">
        <v>53.199999999999996</v>
      </c>
      <c r="E342" s="278">
        <v>51.849999999999994</v>
      </c>
      <c r="F342" s="278">
        <v>50.65</v>
      </c>
      <c r="G342" s="278">
        <v>49.3</v>
      </c>
      <c r="H342" s="278">
        <v>54.399999999999991</v>
      </c>
      <c r="I342" s="278">
        <v>55.75</v>
      </c>
      <c r="J342" s="278">
        <v>56.949999999999989</v>
      </c>
      <c r="K342" s="276">
        <v>54.55</v>
      </c>
      <c r="L342" s="276">
        <v>52</v>
      </c>
      <c r="M342" s="276">
        <v>32.805950000000003</v>
      </c>
    </row>
    <row r="343" spans="1:13">
      <c r="A343" s="267">
        <v>335</v>
      </c>
      <c r="B343" s="276" t="s">
        <v>152</v>
      </c>
      <c r="C343" s="277">
        <v>42.5</v>
      </c>
      <c r="D343" s="278">
        <v>42.9</v>
      </c>
      <c r="E343" s="278">
        <v>41.599999999999994</v>
      </c>
      <c r="F343" s="278">
        <v>40.699999999999996</v>
      </c>
      <c r="G343" s="278">
        <v>39.399999999999991</v>
      </c>
      <c r="H343" s="278">
        <v>43.8</v>
      </c>
      <c r="I343" s="278">
        <v>45.099999999999994</v>
      </c>
      <c r="J343" s="278">
        <v>46</v>
      </c>
      <c r="K343" s="276">
        <v>44.2</v>
      </c>
      <c r="L343" s="276">
        <v>42</v>
      </c>
      <c r="M343" s="276">
        <v>97.512590000000003</v>
      </c>
    </row>
    <row r="344" spans="1:13">
      <c r="A344" s="267">
        <v>336</v>
      </c>
      <c r="B344" s="276" t="s">
        <v>473</v>
      </c>
      <c r="C344" s="277">
        <v>512.29999999999995</v>
      </c>
      <c r="D344" s="278">
        <v>515.73333333333323</v>
      </c>
      <c r="E344" s="278">
        <v>504.56666666666649</v>
      </c>
      <c r="F344" s="278">
        <v>496.83333333333326</v>
      </c>
      <c r="G344" s="278">
        <v>485.66666666666652</v>
      </c>
      <c r="H344" s="278">
        <v>523.46666666666647</v>
      </c>
      <c r="I344" s="278">
        <v>534.63333333333321</v>
      </c>
      <c r="J344" s="278">
        <v>542.36666666666645</v>
      </c>
      <c r="K344" s="276">
        <v>526.9</v>
      </c>
      <c r="L344" s="276">
        <v>508</v>
      </c>
      <c r="M344" s="276">
        <v>1.1652</v>
      </c>
    </row>
    <row r="345" spans="1:13">
      <c r="A345" s="267">
        <v>337</v>
      </c>
      <c r="B345" s="276" t="s">
        <v>153</v>
      </c>
      <c r="C345" s="277">
        <v>17520.2</v>
      </c>
      <c r="D345" s="278">
        <v>17549.733333333334</v>
      </c>
      <c r="E345" s="278">
        <v>17310.466666666667</v>
      </c>
      <c r="F345" s="278">
        <v>17100.733333333334</v>
      </c>
      <c r="G345" s="278">
        <v>16861.466666666667</v>
      </c>
      <c r="H345" s="278">
        <v>17759.466666666667</v>
      </c>
      <c r="I345" s="278">
        <v>17998.733333333337</v>
      </c>
      <c r="J345" s="278">
        <v>18208.466666666667</v>
      </c>
      <c r="K345" s="276">
        <v>17789</v>
      </c>
      <c r="L345" s="276">
        <v>17340</v>
      </c>
      <c r="M345" s="276">
        <v>1.06508</v>
      </c>
    </row>
    <row r="346" spans="1:13">
      <c r="A346" s="267">
        <v>338</v>
      </c>
      <c r="B346" s="276" t="s">
        <v>476</v>
      </c>
      <c r="C346" s="277">
        <v>33.5</v>
      </c>
      <c r="D346" s="278">
        <v>33.733333333333327</v>
      </c>
      <c r="E346" s="278">
        <v>32.916666666666657</v>
      </c>
      <c r="F346" s="278">
        <v>32.333333333333329</v>
      </c>
      <c r="G346" s="278">
        <v>31.516666666666659</v>
      </c>
      <c r="H346" s="278">
        <v>34.316666666666656</v>
      </c>
      <c r="I346" s="278">
        <v>35.133333333333333</v>
      </c>
      <c r="J346" s="278">
        <v>35.716666666666654</v>
      </c>
      <c r="K346" s="276">
        <v>34.549999999999997</v>
      </c>
      <c r="L346" s="276">
        <v>33.15</v>
      </c>
      <c r="M346" s="276">
        <v>4.8445200000000002</v>
      </c>
    </row>
    <row r="347" spans="1:13">
      <c r="A347" s="267">
        <v>339</v>
      </c>
      <c r="B347" s="276" t="s">
        <v>475</v>
      </c>
      <c r="C347" s="277">
        <v>377</v>
      </c>
      <c r="D347" s="278">
        <v>379.13333333333338</v>
      </c>
      <c r="E347" s="278">
        <v>373.36666666666679</v>
      </c>
      <c r="F347" s="278">
        <v>369.73333333333341</v>
      </c>
      <c r="G347" s="278">
        <v>363.96666666666681</v>
      </c>
      <c r="H347" s="278">
        <v>382.76666666666677</v>
      </c>
      <c r="I347" s="278">
        <v>388.5333333333333</v>
      </c>
      <c r="J347" s="278">
        <v>392.16666666666674</v>
      </c>
      <c r="K347" s="276">
        <v>384.9</v>
      </c>
      <c r="L347" s="276">
        <v>375.5</v>
      </c>
      <c r="M347" s="276">
        <v>2.0121099999999998</v>
      </c>
    </row>
    <row r="348" spans="1:13">
      <c r="A348" s="267">
        <v>340</v>
      </c>
      <c r="B348" s="276" t="s">
        <v>270</v>
      </c>
      <c r="C348" s="277">
        <v>20.8</v>
      </c>
      <c r="D348" s="278">
        <v>20.833333333333332</v>
      </c>
      <c r="E348" s="278">
        <v>20.666666666666664</v>
      </c>
      <c r="F348" s="278">
        <v>20.533333333333331</v>
      </c>
      <c r="G348" s="278">
        <v>20.366666666666664</v>
      </c>
      <c r="H348" s="278">
        <v>20.966666666666665</v>
      </c>
      <c r="I348" s="278">
        <v>21.133333333333329</v>
      </c>
      <c r="J348" s="278">
        <v>21.266666666666666</v>
      </c>
      <c r="K348" s="276">
        <v>21</v>
      </c>
      <c r="L348" s="276">
        <v>20.7</v>
      </c>
      <c r="M348" s="276">
        <v>61.485050000000001</v>
      </c>
    </row>
    <row r="349" spans="1:13">
      <c r="A349" s="267">
        <v>341</v>
      </c>
      <c r="B349" s="276" t="s">
        <v>283</v>
      </c>
      <c r="C349" s="277">
        <v>117.8</v>
      </c>
      <c r="D349" s="278">
        <v>117.66666666666667</v>
      </c>
      <c r="E349" s="278">
        <v>116.13333333333334</v>
      </c>
      <c r="F349" s="278">
        <v>114.46666666666667</v>
      </c>
      <c r="G349" s="278">
        <v>112.93333333333334</v>
      </c>
      <c r="H349" s="278">
        <v>119.33333333333334</v>
      </c>
      <c r="I349" s="278">
        <v>120.86666666666667</v>
      </c>
      <c r="J349" s="278">
        <v>122.53333333333335</v>
      </c>
      <c r="K349" s="276">
        <v>119.2</v>
      </c>
      <c r="L349" s="276">
        <v>116</v>
      </c>
      <c r="M349" s="276">
        <v>24.354610000000001</v>
      </c>
    </row>
    <row r="350" spans="1:13">
      <c r="A350" s="267">
        <v>342</v>
      </c>
      <c r="B350" s="276" t="s">
        <v>479</v>
      </c>
      <c r="C350" s="277">
        <v>1349.95</v>
      </c>
      <c r="D350" s="278">
        <v>1361.6499999999999</v>
      </c>
      <c r="E350" s="278">
        <v>1323.2999999999997</v>
      </c>
      <c r="F350" s="278">
        <v>1296.6499999999999</v>
      </c>
      <c r="G350" s="278">
        <v>1258.2999999999997</v>
      </c>
      <c r="H350" s="278">
        <v>1388.2999999999997</v>
      </c>
      <c r="I350" s="278">
        <v>1426.6499999999996</v>
      </c>
      <c r="J350" s="278">
        <v>1453.2999999999997</v>
      </c>
      <c r="K350" s="276">
        <v>1400</v>
      </c>
      <c r="L350" s="276">
        <v>1335</v>
      </c>
      <c r="M350" s="276">
        <v>0.2407</v>
      </c>
    </row>
    <row r="351" spans="1:13">
      <c r="A351" s="267">
        <v>343</v>
      </c>
      <c r="B351" s="276" t="s">
        <v>474</v>
      </c>
      <c r="C351" s="277">
        <v>50.9</v>
      </c>
      <c r="D351" s="278">
        <v>50.866666666666667</v>
      </c>
      <c r="E351" s="278">
        <v>50.033333333333331</v>
      </c>
      <c r="F351" s="278">
        <v>49.166666666666664</v>
      </c>
      <c r="G351" s="278">
        <v>48.333333333333329</v>
      </c>
      <c r="H351" s="278">
        <v>51.733333333333334</v>
      </c>
      <c r="I351" s="278">
        <v>52.566666666666663</v>
      </c>
      <c r="J351" s="278">
        <v>53.433333333333337</v>
      </c>
      <c r="K351" s="276">
        <v>51.7</v>
      </c>
      <c r="L351" s="276">
        <v>50</v>
      </c>
      <c r="M351" s="276">
        <v>14.336460000000001</v>
      </c>
    </row>
    <row r="352" spans="1:13">
      <c r="A352" s="267">
        <v>344</v>
      </c>
      <c r="B352" s="276" t="s">
        <v>155</v>
      </c>
      <c r="C352" s="277">
        <v>93.1</v>
      </c>
      <c r="D352" s="278">
        <v>93.75</v>
      </c>
      <c r="E352" s="278">
        <v>92.15</v>
      </c>
      <c r="F352" s="278">
        <v>91.2</v>
      </c>
      <c r="G352" s="278">
        <v>89.600000000000009</v>
      </c>
      <c r="H352" s="278">
        <v>94.7</v>
      </c>
      <c r="I352" s="278">
        <v>96.3</v>
      </c>
      <c r="J352" s="278">
        <v>97.25</v>
      </c>
      <c r="K352" s="276">
        <v>95.35</v>
      </c>
      <c r="L352" s="276">
        <v>92.8</v>
      </c>
      <c r="M352" s="276">
        <v>96.287120000000002</v>
      </c>
    </row>
    <row r="353" spans="1:13">
      <c r="A353" s="267">
        <v>345</v>
      </c>
      <c r="B353" s="276" t="s">
        <v>156</v>
      </c>
      <c r="C353" s="277">
        <v>93.95</v>
      </c>
      <c r="D353" s="278">
        <v>93.90000000000002</v>
      </c>
      <c r="E353" s="278">
        <v>92.900000000000034</v>
      </c>
      <c r="F353" s="278">
        <v>91.850000000000009</v>
      </c>
      <c r="G353" s="278">
        <v>90.850000000000023</v>
      </c>
      <c r="H353" s="278">
        <v>94.950000000000045</v>
      </c>
      <c r="I353" s="278">
        <v>95.950000000000017</v>
      </c>
      <c r="J353" s="278">
        <v>97.000000000000057</v>
      </c>
      <c r="K353" s="276">
        <v>94.9</v>
      </c>
      <c r="L353" s="276">
        <v>92.85</v>
      </c>
      <c r="M353" s="276">
        <v>324.64332000000002</v>
      </c>
    </row>
    <row r="354" spans="1:13">
      <c r="A354" s="267">
        <v>346</v>
      </c>
      <c r="B354" s="276" t="s">
        <v>271</v>
      </c>
      <c r="C354" s="277">
        <v>450.45</v>
      </c>
      <c r="D354" s="278">
        <v>453.65000000000003</v>
      </c>
      <c r="E354" s="278">
        <v>441.00000000000006</v>
      </c>
      <c r="F354" s="278">
        <v>431.55</v>
      </c>
      <c r="G354" s="278">
        <v>418.90000000000003</v>
      </c>
      <c r="H354" s="278">
        <v>463.10000000000008</v>
      </c>
      <c r="I354" s="278">
        <v>475.75000000000006</v>
      </c>
      <c r="J354" s="278">
        <v>485.2000000000001</v>
      </c>
      <c r="K354" s="276">
        <v>466.3</v>
      </c>
      <c r="L354" s="276">
        <v>444.2</v>
      </c>
      <c r="M354" s="276">
        <v>2.6598600000000001</v>
      </c>
    </row>
    <row r="355" spans="1:13">
      <c r="A355" s="267">
        <v>347</v>
      </c>
      <c r="B355" s="276" t="s">
        <v>272</v>
      </c>
      <c r="C355" s="277">
        <v>3018.5</v>
      </c>
      <c r="D355" s="278">
        <v>3030.6833333333329</v>
      </c>
      <c r="E355" s="278">
        <v>2997.8166666666657</v>
      </c>
      <c r="F355" s="278">
        <v>2977.1333333333328</v>
      </c>
      <c r="G355" s="278">
        <v>2944.2666666666655</v>
      </c>
      <c r="H355" s="278">
        <v>3051.3666666666659</v>
      </c>
      <c r="I355" s="278">
        <v>3084.2333333333336</v>
      </c>
      <c r="J355" s="278">
        <v>3104.9166666666661</v>
      </c>
      <c r="K355" s="276">
        <v>3063.55</v>
      </c>
      <c r="L355" s="276">
        <v>3010</v>
      </c>
      <c r="M355" s="276">
        <v>0.30260999999999999</v>
      </c>
    </row>
    <row r="356" spans="1:13">
      <c r="A356" s="267">
        <v>348</v>
      </c>
      <c r="B356" s="276" t="s">
        <v>157</v>
      </c>
      <c r="C356" s="277">
        <v>97.3</v>
      </c>
      <c r="D356" s="278">
        <v>97.116666666666674</v>
      </c>
      <c r="E356" s="278">
        <v>96.183333333333351</v>
      </c>
      <c r="F356" s="278">
        <v>95.066666666666677</v>
      </c>
      <c r="G356" s="278">
        <v>94.133333333333354</v>
      </c>
      <c r="H356" s="278">
        <v>98.233333333333348</v>
      </c>
      <c r="I356" s="278">
        <v>99.166666666666686</v>
      </c>
      <c r="J356" s="278">
        <v>100.28333333333335</v>
      </c>
      <c r="K356" s="276">
        <v>98.05</v>
      </c>
      <c r="L356" s="276">
        <v>96</v>
      </c>
      <c r="M356" s="276">
        <v>30.400649999999999</v>
      </c>
    </row>
    <row r="357" spans="1:13">
      <c r="A357" s="267">
        <v>349</v>
      </c>
      <c r="B357" s="276" t="s">
        <v>480</v>
      </c>
      <c r="C357" s="277">
        <v>69.45</v>
      </c>
      <c r="D357" s="278">
        <v>69.383333333333326</v>
      </c>
      <c r="E357" s="278">
        <v>67.766666666666652</v>
      </c>
      <c r="F357" s="278">
        <v>66.083333333333329</v>
      </c>
      <c r="G357" s="278">
        <v>64.466666666666654</v>
      </c>
      <c r="H357" s="278">
        <v>71.066666666666649</v>
      </c>
      <c r="I357" s="278">
        <v>72.683333333333323</v>
      </c>
      <c r="J357" s="278">
        <v>74.366666666666646</v>
      </c>
      <c r="K357" s="276">
        <v>71</v>
      </c>
      <c r="L357" s="276">
        <v>67.7</v>
      </c>
      <c r="M357" s="276">
        <v>0.39776</v>
      </c>
    </row>
    <row r="358" spans="1:13">
      <c r="A358" s="267">
        <v>350</v>
      </c>
      <c r="B358" s="276" t="s">
        <v>158</v>
      </c>
      <c r="C358" s="277">
        <v>80.8</v>
      </c>
      <c r="D358" s="278">
        <v>79.916666666666671</v>
      </c>
      <c r="E358" s="278">
        <v>78.033333333333346</v>
      </c>
      <c r="F358" s="278">
        <v>75.26666666666668</v>
      </c>
      <c r="G358" s="278">
        <v>73.383333333333354</v>
      </c>
      <c r="H358" s="278">
        <v>82.683333333333337</v>
      </c>
      <c r="I358" s="278">
        <v>84.566666666666663</v>
      </c>
      <c r="J358" s="278">
        <v>87.333333333333329</v>
      </c>
      <c r="K358" s="276">
        <v>81.8</v>
      </c>
      <c r="L358" s="276">
        <v>77.150000000000006</v>
      </c>
      <c r="M358" s="276">
        <v>870.40162999999995</v>
      </c>
    </row>
    <row r="359" spans="1:13">
      <c r="A359" s="267">
        <v>351</v>
      </c>
      <c r="B359" s="276" t="s">
        <v>481</v>
      </c>
      <c r="C359" s="277">
        <v>68.900000000000006</v>
      </c>
      <c r="D359" s="278">
        <v>69.783333333333346</v>
      </c>
      <c r="E359" s="278">
        <v>67.816666666666691</v>
      </c>
      <c r="F359" s="278">
        <v>66.733333333333348</v>
      </c>
      <c r="G359" s="278">
        <v>64.766666666666694</v>
      </c>
      <c r="H359" s="278">
        <v>70.866666666666688</v>
      </c>
      <c r="I359" s="278">
        <v>72.833333333333357</v>
      </c>
      <c r="J359" s="278">
        <v>73.916666666666686</v>
      </c>
      <c r="K359" s="276">
        <v>71.75</v>
      </c>
      <c r="L359" s="276">
        <v>68.7</v>
      </c>
      <c r="M359" s="276">
        <v>3.3692199999999999</v>
      </c>
    </row>
    <row r="360" spans="1:13">
      <c r="A360" s="267">
        <v>352</v>
      </c>
      <c r="B360" s="276" t="s">
        <v>482</v>
      </c>
      <c r="C360" s="277">
        <v>230.65</v>
      </c>
      <c r="D360" s="278">
        <v>233.51666666666665</v>
      </c>
      <c r="E360" s="278">
        <v>227.1333333333333</v>
      </c>
      <c r="F360" s="278">
        <v>223.61666666666665</v>
      </c>
      <c r="G360" s="278">
        <v>217.23333333333329</v>
      </c>
      <c r="H360" s="278">
        <v>237.0333333333333</v>
      </c>
      <c r="I360" s="278">
        <v>243.41666666666663</v>
      </c>
      <c r="J360" s="278">
        <v>246.93333333333331</v>
      </c>
      <c r="K360" s="276">
        <v>239.9</v>
      </c>
      <c r="L360" s="276">
        <v>230</v>
      </c>
      <c r="M360" s="276">
        <v>2.9143300000000001</v>
      </c>
    </row>
    <row r="361" spans="1:13">
      <c r="A361" s="267">
        <v>353</v>
      </c>
      <c r="B361" s="276" t="s">
        <v>483</v>
      </c>
      <c r="C361" s="277">
        <v>214.9</v>
      </c>
      <c r="D361" s="278">
        <v>216.08333333333334</v>
      </c>
      <c r="E361" s="278">
        <v>208.11666666666667</v>
      </c>
      <c r="F361" s="278">
        <v>201.33333333333334</v>
      </c>
      <c r="G361" s="278">
        <v>193.36666666666667</v>
      </c>
      <c r="H361" s="278">
        <v>222.86666666666667</v>
      </c>
      <c r="I361" s="278">
        <v>230.83333333333331</v>
      </c>
      <c r="J361" s="278">
        <v>237.61666666666667</v>
      </c>
      <c r="K361" s="276">
        <v>224.05</v>
      </c>
      <c r="L361" s="276">
        <v>209.3</v>
      </c>
      <c r="M361" s="276">
        <v>2.5859299999999998</v>
      </c>
    </row>
    <row r="362" spans="1:13">
      <c r="A362" s="267">
        <v>354</v>
      </c>
      <c r="B362" s="276" t="s">
        <v>159</v>
      </c>
      <c r="C362" s="277">
        <v>22309.55</v>
      </c>
      <c r="D362" s="278">
        <v>22403.183333333334</v>
      </c>
      <c r="E362" s="278">
        <v>22006.366666666669</v>
      </c>
      <c r="F362" s="278">
        <v>21703.183333333334</v>
      </c>
      <c r="G362" s="278">
        <v>21306.366666666669</v>
      </c>
      <c r="H362" s="278">
        <v>22706.366666666669</v>
      </c>
      <c r="I362" s="278">
        <v>23103.183333333334</v>
      </c>
      <c r="J362" s="278">
        <v>23406.366666666669</v>
      </c>
      <c r="K362" s="276">
        <v>22800</v>
      </c>
      <c r="L362" s="276">
        <v>22100</v>
      </c>
      <c r="M362" s="276">
        <v>0.43817</v>
      </c>
    </row>
    <row r="363" spans="1:13">
      <c r="A363" s="267">
        <v>355</v>
      </c>
      <c r="B363" s="276" t="s">
        <v>160</v>
      </c>
      <c r="C363" s="277">
        <v>1388.55</v>
      </c>
      <c r="D363" s="278">
        <v>1408.1000000000001</v>
      </c>
      <c r="E363" s="278">
        <v>1364.9500000000003</v>
      </c>
      <c r="F363" s="278">
        <v>1341.3500000000001</v>
      </c>
      <c r="G363" s="278">
        <v>1298.2000000000003</v>
      </c>
      <c r="H363" s="278">
        <v>1431.7000000000003</v>
      </c>
      <c r="I363" s="278">
        <v>1474.8500000000004</v>
      </c>
      <c r="J363" s="278">
        <v>1498.4500000000003</v>
      </c>
      <c r="K363" s="276">
        <v>1451.25</v>
      </c>
      <c r="L363" s="276">
        <v>1384.5</v>
      </c>
      <c r="M363" s="276">
        <v>13.380890000000001</v>
      </c>
    </row>
    <row r="364" spans="1:13">
      <c r="A364" s="267">
        <v>356</v>
      </c>
      <c r="B364" s="276" t="s">
        <v>488</v>
      </c>
      <c r="C364" s="277">
        <v>1206.2</v>
      </c>
      <c r="D364" s="278">
        <v>1212.0166666666667</v>
      </c>
      <c r="E364" s="278">
        <v>1175.8333333333333</v>
      </c>
      <c r="F364" s="278">
        <v>1145.4666666666667</v>
      </c>
      <c r="G364" s="278">
        <v>1109.2833333333333</v>
      </c>
      <c r="H364" s="278">
        <v>1242.3833333333332</v>
      </c>
      <c r="I364" s="278">
        <v>1278.5666666666666</v>
      </c>
      <c r="J364" s="278">
        <v>1308.9333333333332</v>
      </c>
      <c r="K364" s="276">
        <v>1248.2</v>
      </c>
      <c r="L364" s="276">
        <v>1181.6500000000001</v>
      </c>
      <c r="M364" s="276">
        <v>1.5656699999999999</v>
      </c>
    </row>
    <row r="365" spans="1:13">
      <c r="A365" s="267">
        <v>357</v>
      </c>
      <c r="B365" s="276" t="s">
        <v>161</v>
      </c>
      <c r="C365" s="277">
        <v>257</v>
      </c>
      <c r="D365" s="278">
        <v>257.31666666666666</v>
      </c>
      <c r="E365" s="278">
        <v>253.18333333333334</v>
      </c>
      <c r="F365" s="278">
        <v>249.36666666666667</v>
      </c>
      <c r="G365" s="278">
        <v>245.23333333333335</v>
      </c>
      <c r="H365" s="278">
        <v>261.13333333333333</v>
      </c>
      <c r="I365" s="278">
        <v>265.26666666666665</v>
      </c>
      <c r="J365" s="278">
        <v>269.08333333333331</v>
      </c>
      <c r="K365" s="276">
        <v>261.45</v>
      </c>
      <c r="L365" s="276">
        <v>253.5</v>
      </c>
      <c r="M365" s="276">
        <v>34.269419999999997</v>
      </c>
    </row>
    <row r="366" spans="1:13">
      <c r="A366" s="267">
        <v>358</v>
      </c>
      <c r="B366" s="276" t="s">
        <v>162</v>
      </c>
      <c r="C366" s="277">
        <v>105.45</v>
      </c>
      <c r="D366" s="278">
        <v>105.91666666666667</v>
      </c>
      <c r="E366" s="278">
        <v>104.23333333333335</v>
      </c>
      <c r="F366" s="278">
        <v>103.01666666666668</v>
      </c>
      <c r="G366" s="278">
        <v>101.33333333333336</v>
      </c>
      <c r="H366" s="278">
        <v>107.13333333333334</v>
      </c>
      <c r="I366" s="278">
        <v>108.81666666666665</v>
      </c>
      <c r="J366" s="278">
        <v>110.03333333333333</v>
      </c>
      <c r="K366" s="276">
        <v>107.6</v>
      </c>
      <c r="L366" s="276">
        <v>104.7</v>
      </c>
      <c r="M366" s="276">
        <v>85.996260000000007</v>
      </c>
    </row>
    <row r="367" spans="1:13">
      <c r="A367" s="267">
        <v>359</v>
      </c>
      <c r="B367" s="276" t="s">
        <v>275</v>
      </c>
      <c r="C367" s="277">
        <v>5100.8</v>
      </c>
      <c r="D367" s="278">
        <v>5105.5999999999995</v>
      </c>
      <c r="E367" s="278">
        <v>5066.1999999999989</v>
      </c>
      <c r="F367" s="278">
        <v>5031.5999999999995</v>
      </c>
      <c r="G367" s="278">
        <v>4992.1999999999989</v>
      </c>
      <c r="H367" s="278">
        <v>5140.1999999999989</v>
      </c>
      <c r="I367" s="278">
        <v>5179.5999999999985</v>
      </c>
      <c r="J367" s="278">
        <v>5214.1999999999989</v>
      </c>
      <c r="K367" s="276">
        <v>5145</v>
      </c>
      <c r="L367" s="276">
        <v>5071</v>
      </c>
      <c r="M367" s="276">
        <v>0.59918000000000005</v>
      </c>
    </row>
    <row r="368" spans="1:13">
      <c r="A368" s="267">
        <v>360</v>
      </c>
      <c r="B368" s="276" t="s">
        <v>277</v>
      </c>
      <c r="C368" s="277">
        <v>10663.75</v>
      </c>
      <c r="D368" s="278">
        <v>10685.816666666668</v>
      </c>
      <c r="E368" s="278">
        <v>10552.933333333334</v>
      </c>
      <c r="F368" s="278">
        <v>10442.116666666667</v>
      </c>
      <c r="G368" s="278">
        <v>10309.233333333334</v>
      </c>
      <c r="H368" s="278">
        <v>10796.633333333335</v>
      </c>
      <c r="I368" s="278">
        <v>10929.51666666667</v>
      </c>
      <c r="J368" s="278">
        <v>11040.333333333336</v>
      </c>
      <c r="K368" s="276">
        <v>10818.7</v>
      </c>
      <c r="L368" s="276">
        <v>10575</v>
      </c>
      <c r="M368" s="276">
        <v>0.12579000000000001</v>
      </c>
    </row>
    <row r="369" spans="1:13">
      <c r="A369" s="267">
        <v>361</v>
      </c>
      <c r="B369" s="276" t="s">
        <v>494</v>
      </c>
      <c r="C369" s="277">
        <v>6414.9</v>
      </c>
      <c r="D369" s="278">
        <v>6401.6166666666659</v>
      </c>
      <c r="E369" s="278">
        <v>6359.2333333333318</v>
      </c>
      <c r="F369" s="278">
        <v>6303.5666666666657</v>
      </c>
      <c r="G369" s="278">
        <v>6261.1833333333316</v>
      </c>
      <c r="H369" s="278">
        <v>6457.2833333333319</v>
      </c>
      <c r="I369" s="278">
        <v>6499.6666666666652</v>
      </c>
      <c r="J369" s="278">
        <v>6555.3333333333321</v>
      </c>
      <c r="K369" s="276">
        <v>6444</v>
      </c>
      <c r="L369" s="276">
        <v>6345.95</v>
      </c>
      <c r="M369" s="276">
        <v>0.11534</v>
      </c>
    </row>
    <row r="370" spans="1:13">
      <c r="A370" s="267">
        <v>362</v>
      </c>
      <c r="B370" s="276" t="s">
        <v>489</v>
      </c>
      <c r="C370" s="277">
        <v>161.05000000000001</v>
      </c>
      <c r="D370" s="278">
        <v>162.88333333333333</v>
      </c>
      <c r="E370" s="278">
        <v>158.31666666666666</v>
      </c>
      <c r="F370" s="278">
        <v>155.58333333333334</v>
      </c>
      <c r="G370" s="278">
        <v>151.01666666666668</v>
      </c>
      <c r="H370" s="278">
        <v>165.61666666666665</v>
      </c>
      <c r="I370" s="278">
        <v>170.18333333333331</v>
      </c>
      <c r="J370" s="278">
        <v>172.91666666666663</v>
      </c>
      <c r="K370" s="276">
        <v>167.45</v>
      </c>
      <c r="L370" s="276">
        <v>160.15</v>
      </c>
      <c r="M370" s="276">
        <v>8.6280000000000001</v>
      </c>
    </row>
    <row r="371" spans="1:13">
      <c r="A371" s="267">
        <v>363</v>
      </c>
      <c r="B371" s="276" t="s">
        <v>490</v>
      </c>
      <c r="C371" s="277">
        <v>657</v>
      </c>
      <c r="D371" s="278">
        <v>656.13333333333333</v>
      </c>
      <c r="E371" s="278">
        <v>650.26666666666665</v>
      </c>
      <c r="F371" s="278">
        <v>643.5333333333333</v>
      </c>
      <c r="G371" s="278">
        <v>637.66666666666663</v>
      </c>
      <c r="H371" s="278">
        <v>662.86666666666667</v>
      </c>
      <c r="I371" s="278">
        <v>668.73333333333323</v>
      </c>
      <c r="J371" s="278">
        <v>675.4666666666667</v>
      </c>
      <c r="K371" s="276">
        <v>662</v>
      </c>
      <c r="L371" s="276">
        <v>649.4</v>
      </c>
      <c r="M371" s="276">
        <v>2.11069</v>
      </c>
    </row>
    <row r="372" spans="1:13">
      <c r="A372" s="267">
        <v>364</v>
      </c>
      <c r="B372" s="276" t="s">
        <v>163</v>
      </c>
      <c r="C372" s="277">
        <v>1544.1</v>
      </c>
      <c r="D372" s="278">
        <v>1558.9666666666665</v>
      </c>
      <c r="E372" s="278">
        <v>1525.133333333333</v>
      </c>
      <c r="F372" s="278">
        <v>1506.1666666666665</v>
      </c>
      <c r="G372" s="278">
        <v>1472.333333333333</v>
      </c>
      <c r="H372" s="278">
        <v>1577.9333333333329</v>
      </c>
      <c r="I372" s="278">
        <v>1611.7666666666664</v>
      </c>
      <c r="J372" s="278">
        <v>1630.7333333333329</v>
      </c>
      <c r="K372" s="276">
        <v>1592.8</v>
      </c>
      <c r="L372" s="276">
        <v>1540</v>
      </c>
      <c r="M372" s="276">
        <v>6.2552199999999996</v>
      </c>
    </row>
    <row r="373" spans="1:13">
      <c r="A373" s="267">
        <v>365</v>
      </c>
      <c r="B373" s="276" t="s">
        <v>273</v>
      </c>
      <c r="C373" s="277">
        <v>2227.75</v>
      </c>
      <c r="D373" s="278">
        <v>2263.9333333333334</v>
      </c>
      <c r="E373" s="278">
        <v>2153.8666666666668</v>
      </c>
      <c r="F373" s="278">
        <v>2079.9833333333336</v>
      </c>
      <c r="G373" s="278">
        <v>1969.916666666667</v>
      </c>
      <c r="H373" s="278">
        <v>2337.8166666666666</v>
      </c>
      <c r="I373" s="278">
        <v>2447.8833333333332</v>
      </c>
      <c r="J373" s="278">
        <v>2521.7666666666664</v>
      </c>
      <c r="K373" s="276">
        <v>2374</v>
      </c>
      <c r="L373" s="276">
        <v>2190.0500000000002</v>
      </c>
      <c r="M373" s="276">
        <v>8.7148099999999999</v>
      </c>
    </row>
    <row r="374" spans="1:13">
      <c r="A374" s="267">
        <v>366</v>
      </c>
      <c r="B374" s="276" t="s">
        <v>164</v>
      </c>
      <c r="C374" s="277">
        <v>31.35</v>
      </c>
      <c r="D374" s="278">
        <v>31.5</v>
      </c>
      <c r="E374" s="278">
        <v>30.4</v>
      </c>
      <c r="F374" s="278">
        <v>29.45</v>
      </c>
      <c r="G374" s="278">
        <v>28.349999999999998</v>
      </c>
      <c r="H374" s="278">
        <v>32.450000000000003</v>
      </c>
      <c r="I374" s="278">
        <v>33.549999999999997</v>
      </c>
      <c r="J374" s="278">
        <v>34.5</v>
      </c>
      <c r="K374" s="276">
        <v>32.6</v>
      </c>
      <c r="L374" s="276">
        <v>30.55</v>
      </c>
      <c r="M374" s="276">
        <v>996.21015999999997</v>
      </c>
    </row>
    <row r="375" spans="1:13">
      <c r="A375" s="267">
        <v>367</v>
      </c>
      <c r="B375" s="276" t="s">
        <v>274</v>
      </c>
      <c r="C375" s="277">
        <v>371.4</v>
      </c>
      <c r="D375" s="278">
        <v>373.4666666666667</v>
      </c>
      <c r="E375" s="278">
        <v>364.88333333333338</v>
      </c>
      <c r="F375" s="278">
        <v>358.36666666666667</v>
      </c>
      <c r="G375" s="278">
        <v>349.78333333333336</v>
      </c>
      <c r="H375" s="278">
        <v>379.98333333333341</v>
      </c>
      <c r="I375" s="278">
        <v>388.56666666666666</v>
      </c>
      <c r="J375" s="278">
        <v>395.08333333333343</v>
      </c>
      <c r="K375" s="276">
        <v>382.05</v>
      </c>
      <c r="L375" s="276">
        <v>366.95</v>
      </c>
      <c r="M375" s="276">
        <v>1.7626999999999999</v>
      </c>
    </row>
    <row r="376" spans="1:13">
      <c r="A376" s="267">
        <v>368</v>
      </c>
      <c r="B376" s="276" t="s">
        <v>485</v>
      </c>
      <c r="C376" s="277">
        <v>173.25</v>
      </c>
      <c r="D376" s="278">
        <v>175.38333333333335</v>
      </c>
      <c r="E376" s="278">
        <v>169.41666666666671</v>
      </c>
      <c r="F376" s="278">
        <v>165.58333333333337</v>
      </c>
      <c r="G376" s="278">
        <v>159.61666666666673</v>
      </c>
      <c r="H376" s="278">
        <v>179.2166666666667</v>
      </c>
      <c r="I376" s="278">
        <v>185.18333333333334</v>
      </c>
      <c r="J376" s="278">
        <v>189.01666666666668</v>
      </c>
      <c r="K376" s="276">
        <v>181.35</v>
      </c>
      <c r="L376" s="276">
        <v>171.55</v>
      </c>
      <c r="M376" s="276">
        <v>4.5365799999999998</v>
      </c>
    </row>
    <row r="377" spans="1:13">
      <c r="A377" s="267">
        <v>369</v>
      </c>
      <c r="B377" s="276" t="s">
        <v>491</v>
      </c>
      <c r="C377" s="277">
        <v>927.4</v>
      </c>
      <c r="D377" s="278">
        <v>928.7833333333333</v>
      </c>
      <c r="E377" s="278">
        <v>913.61666666666656</v>
      </c>
      <c r="F377" s="278">
        <v>899.83333333333326</v>
      </c>
      <c r="G377" s="278">
        <v>884.66666666666652</v>
      </c>
      <c r="H377" s="278">
        <v>942.56666666666661</v>
      </c>
      <c r="I377" s="278">
        <v>957.73333333333335</v>
      </c>
      <c r="J377" s="278">
        <v>971.51666666666665</v>
      </c>
      <c r="K377" s="276">
        <v>943.95</v>
      </c>
      <c r="L377" s="276">
        <v>915</v>
      </c>
      <c r="M377" s="276">
        <v>7.5925900000000004</v>
      </c>
    </row>
    <row r="378" spans="1:13">
      <c r="A378" s="267">
        <v>370</v>
      </c>
      <c r="B378" s="276" t="s">
        <v>2223</v>
      </c>
      <c r="C378" s="277">
        <v>484</v>
      </c>
      <c r="D378" s="278">
        <v>488.51666666666665</v>
      </c>
      <c r="E378" s="278">
        <v>477.48333333333329</v>
      </c>
      <c r="F378" s="278">
        <v>470.96666666666664</v>
      </c>
      <c r="G378" s="278">
        <v>459.93333333333328</v>
      </c>
      <c r="H378" s="278">
        <v>495.0333333333333</v>
      </c>
      <c r="I378" s="278">
        <v>506.06666666666661</v>
      </c>
      <c r="J378" s="278">
        <v>512.58333333333326</v>
      </c>
      <c r="K378" s="276">
        <v>499.55</v>
      </c>
      <c r="L378" s="276">
        <v>482</v>
      </c>
      <c r="M378" s="276">
        <v>0.59516999999999998</v>
      </c>
    </row>
    <row r="379" spans="1:13">
      <c r="A379" s="267">
        <v>371</v>
      </c>
      <c r="B379" s="276" t="s">
        <v>165</v>
      </c>
      <c r="C379" s="277">
        <v>195.3</v>
      </c>
      <c r="D379" s="278">
        <v>195.43333333333331</v>
      </c>
      <c r="E379" s="278">
        <v>193.41666666666663</v>
      </c>
      <c r="F379" s="278">
        <v>191.53333333333333</v>
      </c>
      <c r="G379" s="278">
        <v>189.51666666666665</v>
      </c>
      <c r="H379" s="278">
        <v>197.31666666666661</v>
      </c>
      <c r="I379" s="278">
        <v>199.33333333333331</v>
      </c>
      <c r="J379" s="278">
        <v>201.21666666666658</v>
      </c>
      <c r="K379" s="276">
        <v>197.45</v>
      </c>
      <c r="L379" s="276">
        <v>193.55</v>
      </c>
      <c r="M379" s="276">
        <v>111.68324</v>
      </c>
    </row>
    <row r="380" spans="1:13">
      <c r="A380" s="267">
        <v>372</v>
      </c>
      <c r="B380" s="276" t="s">
        <v>492</v>
      </c>
      <c r="C380" s="277">
        <v>83.1</v>
      </c>
      <c r="D380" s="278">
        <v>83.716666666666669</v>
      </c>
      <c r="E380" s="278">
        <v>81.733333333333334</v>
      </c>
      <c r="F380" s="278">
        <v>80.36666666666666</v>
      </c>
      <c r="G380" s="278">
        <v>78.383333333333326</v>
      </c>
      <c r="H380" s="278">
        <v>85.083333333333343</v>
      </c>
      <c r="I380" s="278">
        <v>87.066666666666691</v>
      </c>
      <c r="J380" s="278">
        <v>88.433333333333351</v>
      </c>
      <c r="K380" s="276">
        <v>85.7</v>
      </c>
      <c r="L380" s="276">
        <v>82.35</v>
      </c>
      <c r="M380" s="276">
        <v>11.598000000000001</v>
      </c>
    </row>
    <row r="381" spans="1:13">
      <c r="A381" s="267">
        <v>373</v>
      </c>
      <c r="B381" s="276" t="s">
        <v>276</v>
      </c>
      <c r="C381" s="277">
        <v>275.45</v>
      </c>
      <c r="D381" s="278">
        <v>278.63333333333333</v>
      </c>
      <c r="E381" s="278">
        <v>271.81666666666666</v>
      </c>
      <c r="F381" s="278">
        <v>268.18333333333334</v>
      </c>
      <c r="G381" s="278">
        <v>261.36666666666667</v>
      </c>
      <c r="H381" s="278">
        <v>282.26666666666665</v>
      </c>
      <c r="I381" s="278">
        <v>289.08333333333326</v>
      </c>
      <c r="J381" s="278">
        <v>292.71666666666664</v>
      </c>
      <c r="K381" s="276">
        <v>285.45</v>
      </c>
      <c r="L381" s="276">
        <v>275</v>
      </c>
      <c r="M381" s="276">
        <v>6.3070199999999996</v>
      </c>
    </row>
    <row r="382" spans="1:13">
      <c r="A382" s="267">
        <v>374</v>
      </c>
      <c r="B382" s="276" t="s">
        <v>493</v>
      </c>
      <c r="C382" s="277">
        <v>79.95</v>
      </c>
      <c r="D382" s="278">
        <v>80.533333333333331</v>
      </c>
      <c r="E382" s="278">
        <v>79.316666666666663</v>
      </c>
      <c r="F382" s="278">
        <v>78.683333333333337</v>
      </c>
      <c r="G382" s="278">
        <v>77.466666666666669</v>
      </c>
      <c r="H382" s="278">
        <v>81.166666666666657</v>
      </c>
      <c r="I382" s="278">
        <v>82.383333333333326</v>
      </c>
      <c r="J382" s="278">
        <v>83.016666666666652</v>
      </c>
      <c r="K382" s="276">
        <v>81.75</v>
      </c>
      <c r="L382" s="276">
        <v>79.900000000000006</v>
      </c>
      <c r="M382" s="276">
        <v>2.1351499999999999</v>
      </c>
    </row>
    <row r="383" spans="1:13">
      <c r="A383" s="267">
        <v>375</v>
      </c>
      <c r="B383" s="276" t="s">
        <v>486</v>
      </c>
      <c r="C383" s="277">
        <v>54.7</v>
      </c>
      <c r="D383" s="278">
        <v>54.866666666666674</v>
      </c>
      <c r="E383" s="278">
        <v>54.383333333333347</v>
      </c>
      <c r="F383" s="278">
        <v>54.06666666666667</v>
      </c>
      <c r="G383" s="278">
        <v>53.583333333333343</v>
      </c>
      <c r="H383" s="278">
        <v>55.183333333333351</v>
      </c>
      <c r="I383" s="278">
        <v>55.666666666666671</v>
      </c>
      <c r="J383" s="278">
        <v>55.983333333333356</v>
      </c>
      <c r="K383" s="276">
        <v>55.35</v>
      </c>
      <c r="L383" s="276">
        <v>54.55</v>
      </c>
      <c r="M383" s="276">
        <v>10.070209999999999</v>
      </c>
    </row>
    <row r="384" spans="1:13">
      <c r="A384" s="267">
        <v>376</v>
      </c>
      <c r="B384" s="276" t="s">
        <v>166</v>
      </c>
      <c r="C384" s="277">
        <v>1307.3499999999999</v>
      </c>
      <c r="D384" s="278">
        <v>1311.75</v>
      </c>
      <c r="E384" s="278">
        <v>1280.5999999999999</v>
      </c>
      <c r="F384" s="278">
        <v>1253.8499999999999</v>
      </c>
      <c r="G384" s="278">
        <v>1222.6999999999998</v>
      </c>
      <c r="H384" s="278">
        <v>1338.5</v>
      </c>
      <c r="I384" s="278">
        <v>1369.65</v>
      </c>
      <c r="J384" s="278">
        <v>1396.4</v>
      </c>
      <c r="K384" s="276">
        <v>1342.9</v>
      </c>
      <c r="L384" s="276">
        <v>1285</v>
      </c>
      <c r="M384" s="276">
        <v>33.6053</v>
      </c>
    </row>
    <row r="385" spans="1:13">
      <c r="A385" s="267">
        <v>377</v>
      </c>
      <c r="B385" s="276" t="s">
        <v>278</v>
      </c>
      <c r="C385" s="277">
        <v>470.8</v>
      </c>
      <c r="D385" s="278">
        <v>473.31666666666666</v>
      </c>
      <c r="E385" s="278">
        <v>459.5333333333333</v>
      </c>
      <c r="F385" s="278">
        <v>448.26666666666665</v>
      </c>
      <c r="G385" s="278">
        <v>434.48333333333329</v>
      </c>
      <c r="H385" s="278">
        <v>484.58333333333331</v>
      </c>
      <c r="I385" s="278">
        <v>498.36666666666673</v>
      </c>
      <c r="J385" s="278">
        <v>509.63333333333333</v>
      </c>
      <c r="K385" s="276">
        <v>487.1</v>
      </c>
      <c r="L385" s="276">
        <v>462.05</v>
      </c>
      <c r="M385" s="276">
        <v>5.0554399999999999</v>
      </c>
    </row>
    <row r="386" spans="1:13">
      <c r="A386" s="267">
        <v>378</v>
      </c>
      <c r="B386" s="276" t="s">
        <v>496</v>
      </c>
      <c r="C386" s="277">
        <v>442.85</v>
      </c>
      <c r="D386" s="278">
        <v>445.3</v>
      </c>
      <c r="E386" s="278">
        <v>438.55</v>
      </c>
      <c r="F386" s="278">
        <v>434.25</v>
      </c>
      <c r="G386" s="278">
        <v>427.5</v>
      </c>
      <c r="H386" s="278">
        <v>449.6</v>
      </c>
      <c r="I386" s="278">
        <v>456.35</v>
      </c>
      <c r="J386" s="278">
        <v>460.65000000000003</v>
      </c>
      <c r="K386" s="276">
        <v>452.05</v>
      </c>
      <c r="L386" s="276">
        <v>441</v>
      </c>
      <c r="M386" s="276">
        <v>1.64585</v>
      </c>
    </row>
    <row r="387" spans="1:13">
      <c r="A387" s="267">
        <v>379</v>
      </c>
      <c r="B387" s="276" t="s">
        <v>498</v>
      </c>
      <c r="C387" s="277">
        <v>116.3</v>
      </c>
      <c r="D387" s="278">
        <v>118.2</v>
      </c>
      <c r="E387" s="278">
        <v>113.7</v>
      </c>
      <c r="F387" s="278">
        <v>111.1</v>
      </c>
      <c r="G387" s="278">
        <v>106.6</v>
      </c>
      <c r="H387" s="278">
        <v>120.80000000000001</v>
      </c>
      <c r="I387" s="278">
        <v>125.30000000000001</v>
      </c>
      <c r="J387" s="278">
        <v>127.90000000000002</v>
      </c>
      <c r="K387" s="276">
        <v>122.7</v>
      </c>
      <c r="L387" s="276">
        <v>115.6</v>
      </c>
      <c r="M387" s="276">
        <v>18.683710000000001</v>
      </c>
    </row>
    <row r="388" spans="1:13">
      <c r="A388" s="267">
        <v>380</v>
      </c>
      <c r="B388" s="276" t="s">
        <v>279</v>
      </c>
      <c r="C388" s="277">
        <v>448.35</v>
      </c>
      <c r="D388" s="278">
        <v>450.55</v>
      </c>
      <c r="E388" s="278">
        <v>445.3</v>
      </c>
      <c r="F388" s="278">
        <v>442.25</v>
      </c>
      <c r="G388" s="278">
        <v>437</v>
      </c>
      <c r="H388" s="278">
        <v>453.6</v>
      </c>
      <c r="I388" s="278">
        <v>458.85</v>
      </c>
      <c r="J388" s="278">
        <v>461.90000000000003</v>
      </c>
      <c r="K388" s="276">
        <v>455.8</v>
      </c>
      <c r="L388" s="276">
        <v>447.5</v>
      </c>
      <c r="M388" s="276">
        <v>0.91849000000000003</v>
      </c>
    </row>
    <row r="389" spans="1:13">
      <c r="A389" s="267">
        <v>381</v>
      </c>
      <c r="B389" s="276" t="s">
        <v>499</v>
      </c>
      <c r="C389" s="277">
        <v>279.05</v>
      </c>
      <c r="D389" s="278">
        <v>277.90000000000003</v>
      </c>
      <c r="E389" s="278">
        <v>272.35000000000008</v>
      </c>
      <c r="F389" s="278">
        <v>265.65000000000003</v>
      </c>
      <c r="G389" s="278">
        <v>260.10000000000008</v>
      </c>
      <c r="H389" s="278">
        <v>284.60000000000008</v>
      </c>
      <c r="I389" s="278">
        <v>290.15000000000003</v>
      </c>
      <c r="J389" s="278">
        <v>296.85000000000008</v>
      </c>
      <c r="K389" s="276">
        <v>283.45</v>
      </c>
      <c r="L389" s="276">
        <v>271.2</v>
      </c>
      <c r="M389" s="276">
        <v>7.2648000000000001</v>
      </c>
    </row>
    <row r="390" spans="1:13">
      <c r="A390" s="267">
        <v>382</v>
      </c>
      <c r="B390" s="276" t="s">
        <v>167</v>
      </c>
      <c r="C390" s="277">
        <v>854.15</v>
      </c>
      <c r="D390" s="278">
        <v>862.65</v>
      </c>
      <c r="E390" s="278">
        <v>842.3</v>
      </c>
      <c r="F390" s="278">
        <v>830.44999999999993</v>
      </c>
      <c r="G390" s="278">
        <v>810.09999999999991</v>
      </c>
      <c r="H390" s="278">
        <v>874.5</v>
      </c>
      <c r="I390" s="278">
        <v>894.85000000000014</v>
      </c>
      <c r="J390" s="278">
        <v>906.7</v>
      </c>
      <c r="K390" s="276">
        <v>883</v>
      </c>
      <c r="L390" s="276">
        <v>850.8</v>
      </c>
      <c r="M390" s="276">
        <v>4.8759399999999999</v>
      </c>
    </row>
    <row r="391" spans="1:13">
      <c r="A391" s="267">
        <v>383</v>
      </c>
      <c r="B391" s="276" t="s">
        <v>501</v>
      </c>
      <c r="C391" s="277">
        <v>1633.65</v>
      </c>
      <c r="D391" s="278">
        <v>1643.2166666666665</v>
      </c>
      <c r="E391" s="278">
        <v>1592.4333333333329</v>
      </c>
      <c r="F391" s="278">
        <v>1551.2166666666665</v>
      </c>
      <c r="G391" s="278">
        <v>1500.4333333333329</v>
      </c>
      <c r="H391" s="278">
        <v>1684.4333333333329</v>
      </c>
      <c r="I391" s="278">
        <v>1735.2166666666662</v>
      </c>
      <c r="J391" s="278">
        <v>1776.4333333333329</v>
      </c>
      <c r="K391" s="276">
        <v>1694</v>
      </c>
      <c r="L391" s="276">
        <v>1602</v>
      </c>
      <c r="M391" s="276">
        <v>0.26733000000000001</v>
      </c>
    </row>
    <row r="392" spans="1:13">
      <c r="A392" s="267">
        <v>384</v>
      </c>
      <c r="B392" s="276" t="s">
        <v>502</v>
      </c>
      <c r="C392" s="277">
        <v>316.7</v>
      </c>
      <c r="D392" s="278">
        <v>318.95</v>
      </c>
      <c r="E392" s="278">
        <v>309.89999999999998</v>
      </c>
      <c r="F392" s="278">
        <v>303.09999999999997</v>
      </c>
      <c r="G392" s="278">
        <v>294.04999999999995</v>
      </c>
      <c r="H392" s="278">
        <v>325.75</v>
      </c>
      <c r="I392" s="278">
        <v>334.80000000000007</v>
      </c>
      <c r="J392" s="278">
        <v>341.6</v>
      </c>
      <c r="K392" s="276">
        <v>328</v>
      </c>
      <c r="L392" s="276">
        <v>312.14999999999998</v>
      </c>
      <c r="M392" s="276">
        <v>22.451180000000001</v>
      </c>
    </row>
    <row r="393" spans="1:13">
      <c r="A393" s="267">
        <v>385</v>
      </c>
      <c r="B393" s="276" t="s">
        <v>168</v>
      </c>
      <c r="C393" s="277">
        <v>226.6</v>
      </c>
      <c r="D393" s="278">
        <v>228.41666666666666</v>
      </c>
      <c r="E393" s="278">
        <v>220.83333333333331</v>
      </c>
      <c r="F393" s="278">
        <v>215.06666666666666</v>
      </c>
      <c r="G393" s="278">
        <v>207.48333333333332</v>
      </c>
      <c r="H393" s="278">
        <v>234.18333333333331</v>
      </c>
      <c r="I393" s="278">
        <v>241.76666666666662</v>
      </c>
      <c r="J393" s="278">
        <v>247.5333333333333</v>
      </c>
      <c r="K393" s="276">
        <v>236</v>
      </c>
      <c r="L393" s="276">
        <v>222.65</v>
      </c>
      <c r="M393" s="276">
        <v>391.23334999999997</v>
      </c>
    </row>
    <row r="394" spans="1:13">
      <c r="A394" s="267">
        <v>386</v>
      </c>
      <c r="B394" s="276" t="s">
        <v>500</v>
      </c>
      <c r="C394" s="277">
        <v>46.15</v>
      </c>
      <c r="D394" s="278">
        <v>46.43333333333333</v>
      </c>
      <c r="E394" s="278">
        <v>45.816666666666663</v>
      </c>
      <c r="F394" s="278">
        <v>45.483333333333334</v>
      </c>
      <c r="G394" s="278">
        <v>44.866666666666667</v>
      </c>
      <c r="H394" s="278">
        <v>46.766666666666659</v>
      </c>
      <c r="I394" s="278">
        <v>47.383333333333319</v>
      </c>
      <c r="J394" s="278">
        <v>47.716666666666654</v>
      </c>
      <c r="K394" s="276">
        <v>47.05</v>
      </c>
      <c r="L394" s="276">
        <v>46.1</v>
      </c>
      <c r="M394" s="276">
        <v>6.8636200000000001</v>
      </c>
    </row>
    <row r="395" spans="1:13">
      <c r="A395" s="267">
        <v>387</v>
      </c>
      <c r="B395" s="276" t="s">
        <v>169</v>
      </c>
      <c r="C395" s="277">
        <v>116.85</v>
      </c>
      <c r="D395" s="278">
        <v>117.33333333333333</v>
      </c>
      <c r="E395" s="278">
        <v>115.31666666666666</v>
      </c>
      <c r="F395" s="278">
        <v>113.78333333333333</v>
      </c>
      <c r="G395" s="278">
        <v>111.76666666666667</v>
      </c>
      <c r="H395" s="278">
        <v>118.86666666666666</v>
      </c>
      <c r="I395" s="278">
        <v>120.88333333333334</v>
      </c>
      <c r="J395" s="278">
        <v>122.41666666666666</v>
      </c>
      <c r="K395" s="276">
        <v>119.35</v>
      </c>
      <c r="L395" s="276">
        <v>115.8</v>
      </c>
      <c r="M395" s="276">
        <v>82.864099999999993</v>
      </c>
    </row>
    <row r="396" spans="1:13">
      <c r="A396" s="267">
        <v>388</v>
      </c>
      <c r="B396" s="276" t="s">
        <v>503</v>
      </c>
      <c r="C396" s="277">
        <v>134.94999999999999</v>
      </c>
      <c r="D396" s="278">
        <v>136.16666666666666</v>
      </c>
      <c r="E396" s="278">
        <v>132.38333333333333</v>
      </c>
      <c r="F396" s="278">
        <v>129.81666666666666</v>
      </c>
      <c r="G396" s="278">
        <v>126.03333333333333</v>
      </c>
      <c r="H396" s="278">
        <v>138.73333333333332</v>
      </c>
      <c r="I396" s="278">
        <v>142.51666666666668</v>
      </c>
      <c r="J396" s="278">
        <v>145.08333333333331</v>
      </c>
      <c r="K396" s="276">
        <v>139.94999999999999</v>
      </c>
      <c r="L396" s="276">
        <v>133.6</v>
      </c>
      <c r="M396" s="276">
        <v>3.0424799999999999</v>
      </c>
    </row>
    <row r="397" spans="1:13">
      <c r="A397" s="267">
        <v>389</v>
      </c>
      <c r="B397" s="276" t="s">
        <v>504</v>
      </c>
      <c r="C397" s="277">
        <v>720.15</v>
      </c>
      <c r="D397" s="278">
        <v>724.36666666666667</v>
      </c>
      <c r="E397" s="278">
        <v>713.7833333333333</v>
      </c>
      <c r="F397" s="278">
        <v>707.41666666666663</v>
      </c>
      <c r="G397" s="278">
        <v>696.83333333333326</v>
      </c>
      <c r="H397" s="278">
        <v>730.73333333333335</v>
      </c>
      <c r="I397" s="278">
        <v>741.31666666666661</v>
      </c>
      <c r="J397" s="278">
        <v>747.68333333333339</v>
      </c>
      <c r="K397" s="276">
        <v>734.95</v>
      </c>
      <c r="L397" s="276">
        <v>718</v>
      </c>
      <c r="M397" s="276">
        <v>1.2304600000000001</v>
      </c>
    </row>
    <row r="398" spans="1:13">
      <c r="A398" s="267">
        <v>390</v>
      </c>
      <c r="B398" s="276" t="s">
        <v>170</v>
      </c>
      <c r="C398" s="277">
        <v>1947.8</v>
      </c>
      <c r="D398" s="278">
        <v>1960.9833333333333</v>
      </c>
      <c r="E398" s="278">
        <v>1929.0166666666667</v>
      </c>
      <c r="F398" s="278">
        <v>1910.2333333333333</v>
      </c>
      <c r="G398" s="278">
        <v>1878.2666666666667</v>
      </c>
      <c r="H398" s="278">
        <v>1979.7666666666667</v>
      </c>
      <c r="I398" s="278">
        <v>2011.7333333333333</v>
      </c>
      <c r="J398" s="278">
        <v>2030.5166666666667</v>
      </c>
      <c r="K398" s="276">
        <v>1992.95</v>
      </c>
      <c r="L398" s="276">
        <v>1942.2</v>
      </c>
      <c r="M398" s="276">
        <v>150.62376</v>
      </c>
    </row>
    <row r="399" spans="1:13">
      <c r="A399" s="267">
        <v>391</v>
      </c>
      <c r="B399" s="276" t="s">
        <v>519</v>
      </c>
      <c r="C399" s="277">
        <v>9.85</v>
      </c>
      <c r="D399" s="278">
        <v>9.8833333333333346</v>
      </c>
      <c r="E399" s="278">
        <v>9.7666666666666693</v>
      </c>
      <c r="F399" s="278">
        <v>9.6833333333333353</v>
      </c>
      <c r="G399" s="278">
        <v>9.56666666666667</v>
      </c>
      <c r="H399" s="278">
        <v>9.9666666666666686</v>
      </c>
      <c r="I399" s="278">
        <v>10.083333333333332</v>
      </c>
      <c r="J399" s="278">
        <v>10.166666666666668</v>
      </c>
      <c r="K399" s="276">
        <v>10</v>
      </c>
      <c r="L399" s="276">
        <v>9.8000000000000007</v>
      </c>
      <c r="M399" s="276">
        <v>8.7132299999999994</v>
      </c>
    </row>
    <row r="400" spans="1:13">
      <c r="A400" s="267">
        <v>392</v>
      </c>
      <c r="B400" s="276" t="s">
        <v>508</v>
      </c>
      <c r="C400" s="277">
        <v>240.65</v>
      </c>
      <c r="D400" s="278">
        <v>240.88333333333333</v>
      </c>
      <c r="E400" s="278">
        <v>237.76666666666665</v>
      </c>
      <c r="F400" s="278">
        <v>234.88333333333333</v>
      </c>
      <c r="G400" s="278">
        <v>231.76666666666665</v>
      </c>
      <c r="H400" s="278">
        <v>243.76666666666665</v>
      </c>
      <c r="I400" s="278">
        <v>246.88333333333333</v>
      </c>
      <c r="J400" s="278">
        <v>249.76666666666665</v>
      </c>
      <c r="K400" s="276">
        <v>244</v>
      </c>
      <c r="L400" s="276">
        <v>238</v>
      </c>
      <c r="M400" s="276">
        <v>2.38184</v>
      </c>
    </row>
    <row r="401" spans="1:13">
      <c r="A401" s="267">
        <v>393</v>
      </c>
      <c r="B401" s="276" t="s">
        <v>495</v>
      </c>
      <c r="C401" s="277">
        <v>247</v>
      </c>
      <c r="D401" s="278">
        <v>248.01666666666665</v>
      </c>
      <c r="E401" s="278">
        <v>245.18333333333331</v>
      </c>
      <c r="F401" s="278">
        <v>243.36666666666665</v>
      </c>
      <c r="G401" s="278">
        <v>240.5333333333333</v>
      </c>
      <c r="H401" s="278">
        <v>249.83333333333331</v>
      </c>
      <c r="I401" s="278">
        <v>252.66666666666669</v>
      </c>
      <c r="J401" s="278">
        <v>254.48333333333332</v>
      </c>
      <c r="K401" s="276">
        <v>250.85</v>
      </c>
      <c r="L401" s="276">
        <v>246.2</v>
      </c>
      <c r="M401" s="276">
        <v>2.2187199999999998</v>
      </c>
    </row>
    <row r="402" spans="1:13">
      <c r="A402" s="267">
        <v>394</v>
      </c>
      <c r="B402" s="276" t="s">
        <v>512</v>
      </c>
      <c r="C402" s="277">
        <v>50.05</v>
      </c>
      <c r="D402" s="278">
        <v>49.849999999999994</v>
      </c>
      <c r="E402" s="278">
        <v>49.29999999999999</v>
      </c>
      <c r="F402" s="278">
        <v>48.55</v>
      </c>
      <c r="G402" s="278">
        <v>47.999999999999993</v>
      </c>
      <c r="H402" s="278">
        <v>50.599999999999987</v>
      </c>
      <c r="I402" s="278">
        <v>51.15</v>
      </c>
      <c r="J402" s="278">
        <v>51.899999999999984</v>
      </c>
      <c r="K402" s="276">
        <v>50.4</v>
      </c>
      <c r="L402" s="276">
        <v>49.1</v>
      </c>
      <c r="M402" s="276">
        <v>3.24519</v>
      </c>
    </row>
    <row r="403" spans="1:13">
      <c r="A403" s="267">
        <v>395</v>
      </c>
      <c r="B403" s="276" t="s">
        <v>171</v>
      </c>
      <c r="C403" s="277">
        <v>43.05</v>
      </c>
      <c r="D403" s="278">
        <v>43.483333333333327</v>
      </c>
      <c r="E403" s="278">
        <v>42.116666666666653</v>
      </c>
      <c r="F403" s="278">
        <v>41.183333333333323</v>
      </c>
      <c r="G403" s="278">
        <v>39.816666666666649</v>
      </c>
      <c r="H403" s="278">
        <v>44.416666666666657</v>
      </c>
      <c r="I403" s="278">
        <v>45.783333333333331</v>
      </c>
      <c r="J403" s="278">
        <v>46.716666666666661</v>
      </c>
      <c r="K403" s="276">
        <v>44.85</v>
      </c>
      <c r="L403" s="276">
        <v>42.55</v>
      </c>
      <c r="M403" s="276">
        <v>286.8245</v>
      </c>
    </row>
    <row r="404" spans="1:13">
      <c r="A404" s="267">
        <v>396</v>
      </c>
      <c r="B404" s="276" t="s">
        <v>513</v>
      </c>
      <c r="C404" s="277">
        <v>8282</v>
      </c>
      <c r="D404" s="278">
        <v>8259.6833333333325</v>
      </c>
      <c r="E404" s="278">
        <v>8154.3166666666657</v>
      </c>
      <c r="F404" s="278">
        <v>8026.6333333333332</v>
      </c>
      <c r="G404" s="278">
        <v>7921.2666666666664</v>
      </c>
      <c r="H404" s="278">
        <v>8387.366666666665</v>
      </c>
      <c r="I404" s="278">
        <v>8492.7333333333299</v>
      </c>
      <c r="J404" s="278">
        <v>8620.4166666666642</v>
      </c>
      <c r="K404" s="276">
        <v>8365.0499999999993</v>
      </c>
      <c r="L404" s="276">
        <v>8132</v>
      </c>
      <c r="M404" s="276">
        <v>0.28541</v>
      </c>
    </row>
    <row r="405" spans="1:13">
      <c r="A405" s="267">
        <v>397</v>
      </c>
      <c r="B405" s="276" t="s">
        <v>3523</v>
      </c>
      <c r="C405" s="277">
        <v>806.1</v>
      </c>
      <c r="D405" s="278">
        <v>809.38333333333321</v>
      </c>
      <c r="E405" s="278">
        <v>800.76666666666642</v>
      </c>
      <c r="F405" s="278">
        <v>795.43333333333317</v>
      </c>
      <c r="G405" s="278">
        <v>786.81666666666638</v>
      </c>
      <c r="H405" s="278">
        <v>814.71666666666647</v>
      </c>
      <c r="I405" s="278">
        <v>823.33333333333326</v>
      </c>
      <c r="J405" s="278">
        <v>828.66666666666652</v>
      </c>
      <c r="K405" s="276">
        <v>818</v>
      </c>
      <c r="L405" s="276">
        <v>804.05</v>
      </c>
      <c r="M405" s="276">
        <v>9.6094600000000003</v>
      </c>
    </row>
    <row r="406" spans="1:13">
      <c r="A406" s="267">
        <v>398</v>
      </c>
      <c r="B406" s="276" t="s">
        <v>280</v>
      </c>
      <c r="C406" s="277">
        <v>849.05</v>
      </c>
      <c r="D406" s="278">
        <v>852.56666666666661</v>
      </c>
      <c r="E406" s="278">
        <v>840.48333333333323</v>
      </c>
      <c r="F406" s="278">
        <v>831.91666666666663</v>
      </c>
      <c r="G406" s="278">
        <v>819.83333333333326</v>
      </c>
      <c r="H406" s="278">
        <v>861.13333333333321</v>
      </c>
      <c r="I406" s="278">
        <v>873.2166666666667</v>
      </c>
      <c r="J406" s="278">
        <v>881.78333333333319</v>
      </c>
      <c r="K406" s="276">
        <v>864.65</v>
      </c>
      <c r="L406" s="276">
        <v>844</v>
      </c>
      <c r="M406" s="276">
        <v>24.071449999999999</v>
      </c>
    </row>
    <row r="407" spans="1:13">
      <c r="A407" s="267">
        <v>399</v>
      </c>
      <c r="B407" s="276" t="s">
        <v>172</v>
      </c>
      <c r="C407" s="277">
        <v>243</v>
      </c>
      <c r="D407" s="278">
        <v>244.83333333333334</v>
      </c>
      <c r="E407" s="278">
        <v>239.76666666666668</v>
      </c>
      <c r="F407" s="278">
        <v>236.53333333333333</v>
      </c>
      <c r="G407" s="278">
        <v>231.46666666666667</v>
      </c>
      <c r="H407" s="278">
        <v>248.06666666666669</v>
      </c>
      <c r="I407" s="278">
        <v>253.13333333333335</v>
      </c>
      <c r="J407" s="278">
        <v>256.36666666666667</v>
      </c>
      <c r="K407" s="276">
        <v>249.9</v>
      </c>
      <c r="L407" s="276">
        <v>241.6</v>
      </c>
      <c r="M407" s="276">
        <v>747.67232000000001</v>
      </c>
    </row>
    <row r="408" spans="1:13">
      <c r="A408" s="267">
        <v>400</v>
      </c>
      <c r="B408" s="276" t="s">
        <v>514</v>
      </c>
      <c r="C408" s="277">
        <v>3935.05</v>
      </c>
      <c r="D408" s="278">
        <v>3945.0166666666664</v>
      </c>
      <c r="E408" s="278">
        <v>3900.083333333333</v>
      </c>
      <c r="F408" s="278">
        <v>3865.1166666666668</v>
      </c>
      <c r="G408" s="278">
        <v>3820.1833333333334</v>
      </c>
      <c r="H408" s="278">
        <v>3979.9833333333327</v>
      </c>
      <c r="I408" s="278">
        <v>4024.9166666666661</v>
      </c>
      <c r="J408" s="278">
        <v>4059.8833333333323</v>
      </c>
      <c r="K408" s="276">
        <v>3989.95</v>
      </c>
      <c r="L408" s="276">
        <v>3910.05</v>
      </c>
      <c r="M408" s="276">
        <v>0.23927999999999999</v>
      </c>
    </row>
    <row r="409" spans="1:13">
      <c r="A409" s="267">
        <v>401</v>
      </c>
      <c r="B409" s="276" t="s">
        <v>2402</v>
      </c>
      <c r="C409" s="277">
        <v>92.7</v>
      </c>
      <c r="D409" s="278">
        <v>93.066666666666663</v>
      </c>
      <c r="E409" s="278">
        <v>90.633333333333326</v>
      </c>
      <c r="F409" s="278">
        <v>88.566666666666663</v>
      </c>
      <c r="G409" s="278">
        <v>86.133333333333326</v>
      </c>
      <c r="H409" s="278">
        <v>95.133333333333326</v>
      </c>
      <c r="I409" s="278">
        <v>97.566666666666663</v>
      </c>
      <c r="J409" s="278">
        <v>99.633333333333326</v>
      </c>
      <c r="K409" s="276">
        <v>95.5</v>
      </c>
      <c r="L409" s="276">
        <v>91</v>
      </c>
      <c r="M409" s="276">
        <v>9.2788799999999991</v>
      </c>
    </row>
    <row r="410" spans="1:13">
      <c r="A410" s="267">
        <v>402</v>
      </c>
      <c r="B410" s="276" t="s">
        <v>2404</v>
      </c>
      <c r="C410" s="277">
        <v>54.2</v>
      </c>
      <c r="D410" s="278">
        <v>54.116666666666674</v>
      </c>
      <c r="E410" s="278">
        <v>52.633333333333347</v>
      </c>
      <c r="F410" s="278">
        <v>51.06666666666667</v>
      </c>
      <c r="G410" s="278">
        <v>49.583333333333343</v>
      </c>
      <c r="H410" s="278">
        <v>55.683333333333351</v>
      </c>
      <c r="I410" s="278">
        <v>57.166666666666671</v>
      </c>
      <c r="J410" s="278">
        <v>58.733333333333356</v>
      </c>
      <c r="K410" s="276">
        <v>55.6</v>
      </c>
      <c r="L410" s="276">
        <v>52.55</v>
      </c>
      <c r="M410" s="276">
        <v>44.911490000000001</v>
      </c>
    </row>
    <row r="411" spans="1:13">
      <c r="A411" s="267">
        <v>403</v>
      </c>
      <c r="B411" s="276" t="s">
        <v>2412</v>
      </c>
      <c r="C411" s="277">
        <v>152.75</v>
      </c>
      <c r="D411" s="278">
        <v>153.76666666666665</v>
      </c>
      <c r="E411" s="278">
        <v>150.6333333333333</v>
      </c>
      <c r="F411" s="278">
        <v>148.51666666666665</v>
      </c>
      <c r="G411" s="278">
        <v>145.3833333333333</v>
      </c>
      <c r="H411" s="278">
        <v>155.8833333333333</v>
      </c>
      <c r="I411" s="278">
        <v>159.01666666666662</v>
      </c>
      <c r="J411" s="278">
        <v>161.1333333333333</v>
      </c>
      <c r="K411" s="276">
        <v>156.9</v>
      </c>
      <c r="L411" s="276">
        <v>151.65</v>
      </c>
      <c r="M411" s="276">
        <v>6.6612600000000004</v>
      </c>
    </row>
    <row r="412" spans="1:13">
      <c r="A412" s="267">
        <v>404</v>
      </c>
      <c r="B412" s="276" t="s">
        <v>516</v>
      </c>
      <c r="C412" s="277">
        <v>1375.85</v>
      </c>
      <c r="D412" s="278">
        <v>1374.7833333333335</v>
      </c>
      <c r="E412" s="278">
        <v>1351.0666666666671</v>
      </c>
      <c r="F412" s="278">
        <v>1326.2833333333335</v>
      </c>
      <c r="G412" s="278">
        <v>1302.5666666666671</v>
      </c>
      <c r="H412" s="278">
        <v>1399.5666666666671</v>
      </c>
      <c r="I412" s="278">
        <v>1423.2833333333338</v>
      </c>
      <c r="J412" s="278">
        <v>1448.0666666666671</v>
      </c>
      <c r="K412" s="276">
        <v>1398.5</v>
      </c>
      <c r="L412" s="276">
        <v>1350</v>
      </c>
      <c r="M412" s="276">
        <v>0.75243000000000004</v>
      </c>
    </row>
    <row r="413" spans="1:13">
      <c r="A413" s="267">
        <v>405</v>
      </c>
      <c r="B413" s="276" t="s">
        <v>518</v>
      </c>
      <c r="C413" s="277">
        <v>184.55</v>
      </c>
      <c r="D413" s="278">
        <v>184.01666666666665</v>
      </c>
      <c r="E413" s="278">
        <v>181.58333333333331</v>
      </c>
      <c r="F413" s="278">
        <v>178.61666666666667</v>
      </c>
      <c r="G413" s="278">
        <v>176.18333333333334</v>
      </c>
      <c r="H413" s="278">
        <v>186.98333333333329</v>
      </c>
      <c r="I413" s="278">
        <v>189.41666666666663</v>
      </c>
      <c r="J413" s="278">
        <v>192.38333333333327</v>
      </c>
      <c r="K413" s="276">
        <v>186.45</v>
      </c>
      <c r="L413" s="276">
        <v>181.05</v>
      </c>
      <c r="M413" s="276">
        <v>1.35945</v>
      </c>
    </row>
    <row r="414" spans="1:13">
      <c r="A414" s="267">
        <v>406</v>
      </c>
      <c r="B414" s="276" t="s">
        <v>173</v>
      </c>
      <c r="C414" s="277">
        <v>23698.799999999999</v>
      </c>
      <c r="D414" s="278">
        <v>23980.600000000002</v>
      </c>
      <c r="E414" s="278">
        <v>23265.250000000004</v>
      </c>
      <c r="F414" s="278">
        <v>22831.7</v>
      </c>
      <c r="G414" s="278">
        <v>22116.350000000002</v>
      </c>
      <c r="H414" s="278">
        <v>24414.150000000005</v>
      </c>
      <c r="I414" s="278">
        <v>25129.500000000004</v>
      </c>
      <c r="J414" s="278">
        <v>25563.050000000007</v>
      </c>
      <c r="K414" s="276">
        <v>24695.95</v>
      </c>
      <c r="L414" s="276">
        <v>23547.05</v>
      </c>
      <c r="M414" s="276">
        <v>0.83059000000000005</v>
      </c>
    </row>
    <row r="415" spans="1:13">
      <c r="A415" s="267">
        <v>407</v>
      </c>
      <c r="B415" s="276" t="s">
        <v>520</v>
      </c>
      <c r="C415" s="277">
        <v>1054.7</v>
      </c>
      <c r="D415" s="278">
        <v>1071.5166666666667</v>
      </c>
      <c r="E415" s="278">
        <v>1010.8833333333332</v>
      </c>
      <c r="F415" s="278">
        <v>967.06666666666661</v>
      </c>
      <c r="G415" s="278">
        <v>906.43333333333317</v>
      </c>
      <c r="H415" s="278">
        <v>1115.3333333333333</v>
      </c>
      <c r="I415" s="278">
        <v>1175.9666666666669</v>
      </c>
      <c r="J415" s="278">
        <v>1219.7833333333333</v>
      </c>
      <c r="K415" s="276">
        <v>1132.1500000000001</v>
      </c>
      <c r="L415" s="276">
        <v>1027.7</v>
      </c>
      <c r="M415" s="276">
        <v>0.68703000000000003</v>
      </c>
    </row>
    <row r="416" spans="1:13">
      <c r="A416" s="267">
        <v>408</v>
      </c>
      <c r="B416" s="276" t="s">
        <v>174</v>
      </c>
      <c r="C416" s="277">
        <v>1364.25</v>
      </c>
      <c r="D416" s="278">
        <v>1378.7166666666665</v>
      </c>
      <c r="E416" s="278">
        <v>1343.5333333333328</v>
      </c>
      <c r="F416" s="278">
        <v>1322.8166666666664</v>
      </c>
      <c r="G416" s="278">
        <v>1287.6333333333328</v>
      </c>
      <c r="H416" s="278">
        <v>1399.4333333333329</v>
      </c>
      <c r="I416" s="278">
        <v>1434.6166666666668</v>
      </c>
      <c r="J416" s="278">
        <v>1455.333333333333</v>
      </c>
      <c r="K416" s="276">
        <v>1413.9</v>
      </c>
      <c r="L416" s="276">
        <v>1358</v>
      </c>
      <c r="M416" s="276">
        <v>5.6866300000000001</v>
      </c>
    </row>
    <row r="417" spans="1:13">
      <c r="A417" s="267">
        <v>409</v>
      </c>
      <c r="B417" s="276" t="s">
        <v>515</v>
      </c>
      <c r="C417" s="277">
        <v>408.7</v>
      </c>
      <c r="D417" s="278">
        <v>410.3</v>
      </c>
      <c r="E417" s="278">
        <v>395.6</v>
      </c>
      <c r="F417" s="278">
        <v>382.5</v>
      </c>
      <c r="G417" s="278">
        <v>367.8</v>
      </c>
      <c r="H417" s="278">
        <v>423.40000000000003</v>
      </c>
      <c r="I417" s="278">
        <v>438.09999999999997</v>
      </c>
      <c r="J417" s="278">
        <v>451.20000000000005</v>
      </c>
      <c r="K417" s="276">
        <v>425</v>
      </c>
      <c r="L417" s="276">
        <v>397.2</v>
      </c>
      <c r="M417" s="276">
        <v>6.3335699999999999</v>
      </c>
    </row>
    <row r="418" spans="1:13">
      <c r="A418" s="267">
        <v>410</v>
      </c>
      <c r="B418" s="276" t="s">
        <v>510</v>
      </c>
      <c r="C418" s="277">
        <v>23</v>
      </c>
      <c r="D418" s="278">
        <v>23.033333333333331</v>
      </c>
      <c r="E418" s="278">
        <v>22.816666666666663</v>
      </c>
      <c r="F418" s="278">
        <v>22.633333333333333</v>
      </c>
      <c r="G418" s="278">
        <v>22.416666666666664</v>
      </c>
      <c r="H418" s="278">
        <v>23.216666666666661</v>
      </c>
      <c r="I418" s="278">
        <v>23.43333333333333</v>
      </c>
      <c r="J418" s="278">
        <v>23.61666666666666</v>
      </c>
      <c r="K418" s="276">
        <v>23.25</v>
      </c>
      <c r="L418" s="276">
        <v>22.85</v>
      </c>
      <c r="M418" s="276">
        <v>14.21719</v>
      </c>
    </row>
    <row r="419" spans="1:13">
      <c r="A419" s="267">
        <v>411</v>
      </c>
      <c r="B419" s="276" t="s">
        <v>511</v>
      </c>
      <c r="C419" s="277">
        <v>1547.3</v>
      </c>
      <c r="D419" s="278">
        <v>1554.1833333333334</v>
      </c>
      <c r="E419" s="278">
        <v>1528.5666666666668</v>
      </c>
      <c r="F419" s="278">
        <v>1509.8333333333335</v>
      </c>
      <c r="G419" s="278">
        <v>1484.2166666666669</v>
      </c>
      <c r="H419" s="278">
        <v>1572.9166666666667</v>
      </c>
      <c r="I419" s="278">
        <v>1598.5333333333335</v>
      </c>
      <c r="J419" s="278">
        <v>1617.2666666666667</v>
      </c>
      <c r="K419" s="276">
        <v>1579.8</v>
      </c>
      <c r="L419" s="276">
        <v>1535.45</v>
      </c>
      <c r="M419" s="276">
        <v>0.50629000000000002</v>
      </c>
    </row>
    <row r="420" spans="1:13">
      <c r="A420" s="267">
        <v>412</v>
      </c>
      <c r="B420" s="276" t="s">
        <v>521</v>
      </c>
      <c r="C420" s="277">
        <v>308.85000000000002</v>
      </c>
      <c r="D420" s="278">
        <v>312.98333333333335</v>
      </c>
      <c r="E420" s="278">
        <v>301.9666666666667</v>
      </c>
      <c r="F420" s="278">
        <v>295.08333333333337</v>
      </c>
      <c r="G420" s="278">
        <v>284.06666666666672</v>
      </c>
      <c r="H420" s="278">
        <v>319.86666666666667</v>
      </c>
      <c r="I420" s="278">
        <v>330.88333333333333</v>
      </c>
      <c r="J420" s="278">
        <v>337.76666666666665</v>
      </c>
      <c r="K420" s="276">
        <v>324</v>
      </c>
      <c r="L420" s="276">
        <v>306.10000000000002</v>
      </c>
      <c r="M420" s="276">
        <v>7.1749000000000001</v>
      </c>
    </row>
    <row r="421" spans="1:13">
      <c r="A421" s="267">
        <v>413</v>
      </c>
      <c r="B421" s="276" t="s">
        <v>522</v>
      </c>
      <c r="C421" s="277">
        <v>1043.5999999999999</v>
      </c>
      <c r="D421" s="278">
        <v>1048.55</v>
      </c>
      <c r="E421" s="278">
        <v>1030.0999999999999</v>
      </c>
      <c r="F421" s="278">
        <v>1016.5999999999999</v>
      </c>
      <c r="G421" s="278">
        <v>998.14999999999986</v>
      </c>
      <c r="H421" s="278">
        <v>1062.05</v>
      </c>
      <c r="I421" s="278">
        <v>1080.5000000000002</v>
      </c>
      <c r="J421" s="278">
        <v>1094</v>
      </c>
      <c r="K421" s="276">
        <v>1067</v>
      </c>
      <c r="L421" s="276">
        <v>1035.05</v>
      </c>
      <c r="M421" s="276">
        <v>0.47550999999999999</v>
      </c>
    </row>
    <row r="422" spans="1:13">
      <c r="A422" s="267">
        <v>414</v>
      </c>
      <c r="B422" s="276" t="s">
        <v>523</v>
      </c>
      <c r="C422" s="277">
        <v>341.15</v>
      </c>
      <c r="D422" s="278">
        <v>344.91666666666669</v>
      </c>
      <c r="E422" s="278">
        <v>336.23333333333335</v>
      </c>
      <c r="F422" s="278">
        <v>331.31666666666666</v>
      </c>
      <c r="G422" s="278">
        <v>322.63333333333333</v>
      </c>
      <c r="H422" s="278">
        <v>349.83333333333337</v>
      </c>
      <c r="I422" s="278">
        <v>358.51666666666665</v>
      </c>
      <c r="J422" s="278">
        <v>363.43333333333339</v>
      </c>
      <c r="K422" s="276">
        <v>353.6</v>
      </c>
      <c r="L422" s="276">
        <v>340</v>
      </c>
      <c r="M422" s="276">
        <v>2.88869</v>
      </c>
    </row>
    <row r="423" spans="1:13">
      <c r="A423" s="267">
        <v>415</v>
      </c>
      <c r="B423" s="276" t="s">
        <v>524</v>
      </c>
      <c r="C423" s="277">
        <v>7.3</v>
      </c>
      <c r="D423" s="278">
        <v>7.416666666666667</v>
      </c>
      <c r="E423" s="278">
        <v>7.1333333333333337</v>
      </c>
      <c r="F423" s="278">
        <v>6.9666666666666668</v>
      </c>
      <c r="G423" s="278">
        <v>6.6833333333333336</v>
      </c>
      <c r="H423" s="278">
        <v>7.5833333333333339</v>
      </c>
      <c r="I423" s="278">
        <v>7.8666666666666671</v>
      </c>
      <c r="J423" s="278">
        <v>8.033333333333335</v>
      </c>
      <c r="K423" s="276">
        <v>7.7</v>
      </c>
      <c r="L423" s="276">
        <v>7.25</v>
      </c>
      <c r="M423" s="276">
        <v>187.72502</v>
      </c>
    </row>
    <row r="424" spans="1:13">
      <c r="A424" s="267">
        <v>416</v>
      </c>
      <c r="B424" s="276" t="s">
        <v>2516</v>
      </c>
      <c r="C424" s="277">
        <v>729.35</v>
      </c>
      <c r="D424" s="278">
        <v>733.25</v>
      </c>
      <c r="E424" s="278">
        <v>714.1</v>
      </c>
      <c r="F424" s="278">
        <v>698.85</v>
      </c>
      <c r="G424" s="278">
        <v>679.7</v>
      </c>
      <c r="H424" s="278">
        <v>748.5</v>
      </c>
      <c r="I424" s="278">
        <v>767.65000000000009</v>
      </c>
      <c r="J424" s="278">
        <v>782.9</v>
      </c>
      <c r="K424" s="276">
        <v>752.4</v>
      </c>
      <c r="L424" s="276">
        <v>718</v>
      </c>
      <c r="M424" s="276">
        <v>0.35948000000000002</v>
      </c>
    </row>
    <row r="425" spans="1:13">
      <c r="A425" s="267">
        <v>417</v>
      </c>
      <c r="B425" s="276" t="s">
        <v>527</v>
      </c>
      <c r="C425" s="285">
        <v>174.5</v>
      </c>
      <c r="D425" s="286">
        <v>176.53333333333333</v>
      </c>
      <c r="E425" s="286">
        <v>171.96666666666667</v>
      </c>
      <c r="F425" s="286">
        <v>169.43333333333334</v>
      </c>
      <c r="G425" s="286">
        <v>164.86666666666667</v>
      </c>
      <c r="H425" s="286">
        <v>179.06666666666666</v>
      </c>
      <c r="I425" s="286">
        <v>183.63333333333333</v>
      </c>
      <c r="J425" s="286">
        <v>186.16666666666666</v>
      </c>
      <c r="K425" s="287">
        <v>181.1</v>
      </c>
      <c r="L425" s="287">
        <v>174</v>
      </c>
      <c r="M425" s="287">
        <v>9.4726700000000008</v>
      </c>
    </row>
    <row r="426" spans="1:13">
      <c r="A426" s="267">
        <v>418</v>
      </c>
      <c r="B426" s="276" t="s">
        <v>2525</v>
      </c>
      <c r="C426" s="276">
        <v>69.5</v>
      </c>
      <c r="D426" s="278">
        <v>70.233333333333334</v>
      </c>
      <c r="E426" s="278">
        <v>67.966666666666669</v>
      </c>
      <c r="F426" s="278">
        <v>66.433333333333337</v>
      </c>
      <c r="G426" s="278">
        <v>64.166666666666671</v>
      </c>
      <c r="H426" s="278">
        <v>71.766666666666666</v>
      </c>
      <c r="I426" s="278">
        <v>74.033333333333346</v>
      </c>
      <c r="J426" s="278">
        <v>75.566666666666663</v>
      </c>
      <c r="K426" s="276">
        <v>72.5</v>
      </c>
      <c r="L426" s="276">
        <v>68.7</v>
      </c>
      <c r="M426" s="276">
        <v>58.587879999999998</v>
      </c>
    </row>
    <row r="427" spans="1:13">
      <c r="A427" s="267">
        <v>419</v>
      </c>
      <c r="B427" s="276" t="s">
        <v>175</v>
      </c>
      <c r="C427" s="276">
        <v>5105.75</v>
      </c>
      <c r="D427" s="278">
        <v>5180.3833333333332</v>
      </c>
      <c r="E427" s="278">
        <v>5007.7666666666664</v>
      </c>
      <c r="F427" s="278">
        <v>4909.7833333333328</v>
      </c>
      <c r="G427" s="278">
        <v>4737.1666666666661</v>
      </c>
      <c r="H427" s="278">
        <v>5278.3666666666668</v>
      </c>
      <c r="I427" s="278">
        <v>5450.9833333333336</v>
      </c>
      <c r="J427" s="278">
        <v>5548.9666666666672</v>
      </c>
      <c r="K427" s="276">
        <v>5353</v>
      </c>
      <c r="L427" s="276">
        <v>5082.3999999999996</v>
      </c>
      <c r="M427" s="276">
        <v>2.7606099999999998</v>
      </c>
    </row>
    <row r="428" spans="1:13">
      <c r="A428" s="267">
        <v>420</v>
      </c>
      <c r="B428" s="276" t="s">
        <v>176</v>
      </c>
      <c r="C428" s="276">
        <v>1065</v>
      </c>
      <c r="D428" s="278">
        <v>1061.8666666666666</v>
      </c>
      <c r="E428" s="278">
        <v>1036.1333333333332</v>
      </c>
      <c r="F428" s="278">
        <v>1007.2666666666667</v>
      </c>
      <c r="G428" s="278">
        <v>981.5333333333333</v>
      </c>
      <c r="H428" s="278">
        <v>1090.7333333333331</v>
      </c>
      <c r="I428" s="278">
        <v>1116.4666666666662</v>
      </c>
      <c r="J428" s="278">
        <v>1145.333333333333</v>
      </c>
      <c r="K428" s="276">
        <v>1087.5999999999999</v>
      </c>
      <c r="L428" s="276">
        <v>1033</v>
      </c>
      <c r="M428" s="276">
        <v>87.384379999999993</v>
      </c>
    </row>
    <row r="429" spans="1:13">
      <c r="A429" s="267">
        <v>421</v>
      </c>
      <c r="B429" s="276" t="s">
        <v>177</v>
      </c>
      <c r="C429" s="276">
        <v>736.5</v>
      </c>
      <c r="D429" s="278">
        <v>735.48333333333323</v>
      </c>
      <c r="E429" s="278">
        <v>726.01666666666642</v>
      </c>
      <c r="F429" s="278">
        <v>715.53333333333319</v>
      </c>
      <c r="G429" s="278">
        <v>706.06666666666638</v>
      </c>
      <c r="H429" s="278">
        <v>745.96666666666647</v>
      </c>
      <c r="I429" s="278">
        <v>755.43333333333339</v>
      </c>
      <c r="J429" s="278">
        <v>765.91666666666652</v>
      </c>
      <c r="K429" s="276">
        <v>744.95</v>
      </c>
      <c r="L429" s="276">
        <v>725</v>
      </c>
      <c r="M429" s="276">
        <v>9.3934999999999995</v>
      </c>
    </row>
    <row r="430" spans="1:13">
      <c r="A430" s="267">
        <v>422</v>
      </c>
      <c r="B430" s="276" t="s">
        <v>525</v>
      </c>
      <c r="C430" s="276">
        <v>88.9</v>
      </c>
      <c r="D430" s="278">
        <v>90.133333333333326</v>
      </c>
      <c r="E430" s="278">
        <v>87.266666666666652</v>
      </c>
      <c r="F430" s="278">
        <v>85.633333333333326</v>
      </c>
      <c r="G430" s="278">
        <v>82.766666666666652</v>
      </c>
      <c r="H430" s="278">
        <v>91.766666666666652</v>
      </c>
      <c r="I430" s="278">
        <v>94.633333333333326</v>
      </c>
      <c r="J430" s="278">
        <v>96.266666666666652</v>
      </c>
      <c r="K430" s="276">
        <v>93</v>
      </c>
      <c r="L430" s="276">
        <v>88.5</v>
      </c>
      <c r="M430" s="276">
        <v>2.6661100000000002</v>
      </c>
    </row>
    <row r="431" spans="1:13">
      <c r="A431" s="267">
        <v>423</v>
      </c>
      <c r="B431" s="276" t="s">
        <v>526</v>
      </c>
      <c r="C431" s="276">
        <v>448.95</v>
      </c>
      <c r="D431" s="278">
        <v>451.84999999999997</v>
      </c>
      <c r="E431" s="278">
        <v>444.59999999999991</v>
      </c>
      <c r="F431" s="278">
        <v>440.24999999999994</v>
      </c>
      <c r="G431" s="278">
        <v>432.99999999999989</v>
      </c>
      <c r="H431" s="278">
        <v>456.19999999999993</v>
      </c>
      <c r="I431" s="278">
        <v>463.45000000000005</v>
      </c>
      <c r="J431" s="278">
        <v>467.79999999999995</v>
      </c>
      <c r="K431" s="276">
        <v>459.1</v>
      </c>
      <c r="L431" s="276">
        <v>447.5</v>
      </c>
      <c r="M431" s="276">
        <v>0.98233000000000004</v>
      </c>
    </row>
    <row r="432" spans="1:13">
      <c r="A432" s="267">
        <v>425</v>
      </c>
      <c r="B432" s="276" t="s">
        <v>3387</v>
      </c>
      <c r="C432" s="276">
        <v>282.25</v>
      </c>
      <c r="D432" s="278">
        <v>283.71666666666664</v>
      </c>
      <c r="E432" s="278">
        <v>279.5333333333333</v>
      </c>
      <c r="F432" s="278">
        <v>276.81666666666666</v>
      </c>
      <c r="G432" s="278">
        <v>272.63333333333333</v>
      </c>
      <c r="H432" s="278">
        <v>286.43333333333328</v>
      </c>
      <c r="I432" s="278">
        <v>290.61666666666656</v>
      </c>
      <c r="J432" s="278">
        <v>293.33333333333326</v>
      </c>
      <c r="K432" s="276">
        <v>287.89999999999998</v>
      </c>
      <c r="L432" s="276">
        <v>281</v>
      </c>
      <c r="M432" s="276">
        <v>5.1866500000000002</v>
      </c>
    </row>
    <row r="433" spans="1:13">
      <c r="A433" s="267">
        <v>426</v>
      </c>
      <c r="B433" s="276" t="s">
        <v>529</v>
      </c>
      <c r="C433" s="276">
        <v>1773.65</v>
      </c>
      <c r="D433" s="278">
        <v>1790.4833333333333</v>
      </c>
      <c r="E433" s="278">
        <v>1746.9666666666667</v>
      </c>
      <c r="F433" s="278">
        <v>1720.2833333333333</v>
      </c>
      <c r="G433" s="278">
        <v>1676.7666666666667</v>
      </c>
      <c r="H433" s="278">
        <v>1817.1666666666667</v>
      </c>
      <c r="I433" s="278">
        <v>1860.6833333333336</v>
      </c>
      <c r="J433" s="278">
        <v>1887.3666666666668</v>
      </c>
      <c r="K433" s="276">
        <v>1834</v>
      </c>
      <c r="L433" s="276">
        <v>1763.8</v>
      </c>
      <c r="M433" s="276">
        <v>0.95316999999999996</v>
      </c>
    </row>
    <row r="434" spans="1:13">
      <c r="A434" s="267">
        <v>427</v>
      </c>
      <c r="B434" s="276" t="s">
        <v>530</v>
      </c>
      <c r="C434" s="276">
        <v>506.5</v>
      </c>
      <c r="D434" s="278">
        <v>508.2166666666667</v>
      </c>
      <c r="E434" s="278">
        <v>498.53333333333342</v>
      </c>
      <c r="F434" s="278">
        <v>490.56666666666672</v>
      </c>
      <c r="G434" s="278">
        <v>480.88333333333344</v>
      </c>
      <c r="H434" s="278">
        <v>516.18333333333339</v>
      </c>
      <c r="I434" s="278">
        <v>525.86666666666679</v>
      </c>
      <c r="J434" s="278">
        <v>533.83333333333337</v>
      </c>
      <c r="K434" s="276">
        <v>517.9</v>
      </c>
      <c r="L434" s="276">
        <v>500.25</v>
      </c>
      <c r="M434" s="276">
        <v>1.5663</v>
      </c>
    </row>
    <row r="435" spans="1:13">
      <c r="A435" s="267">
        <v>428</v>
      </c>
      <c r="B435" s="276" t="s">
        <v>178</v>
      </c>
      <c r="C435" s="276">
        <v>506.2</v>
      </c>
      <c r="D435" s="278">
        <v>512.11666666666667</v>
      </c>
      <c r="E435" s="278">
        <v>498.23333333333335</v>
      </c>
      <c r="F435" s="278">
        <v>490.26666666666665</v>
      </c>
      <c r="G435" s="278">
        <v>476.38333333333333</v>
      </c>
      <c r="H435" s="278">
        <v>520.08333333333337</v>
      </c>
      <c r="I435" s="278">
        <v>533.96666666666681</v>
      </c>
      <c r="J435" s="278">
        <v>541.93333333333339</v>
      </c>
      <c r="K435" s="276">
        <v>526</v>
      </c>
      <c r="L435" s="276">
        <v>504.15</v>
      </c>
      <c r="M435" s="276">
        <v>106.73809</v>
      </c>
    </row>
    <row r="436" spans="1:13">
      <c r="A436" s="267">
        <v>429</v>
      </c>
      <c r="B436" s="276" t="s">
        <v>531</v>
      </c>
      <c r="C436" s="276">
        <v>307.14999999999998</v>
      </c>
      <c r="D436" s="278">
        <v>328.13333333333333</v>
      </c>
      <c r="E436" s="278">
        <v>280.26666666666665</v>
      </c>
      <c r="F436" s="278">
        <v>253.38333333333333</v>
      </c>
      <c r="G436" s="278">
        <v>205.51666666666665</v>
      </c>
      <c r="H436" s="278">
        <v>355.01666666666665</v>
      </c>
      <c r="I436" s="278">
        <v>402.88333333333333</v>
      </c>
      <c r="J436" s="278">
        <v>429.76666666666665</v>
      </c>
      <c r="K436" s="276">
        <v>376</v>
      </c>
      <c r="L436" s="276">
        <v>301.25</v>
      </c>
      <c r="M436" s="276">
        <v>52.315530000000003</v>
      </c>
    </row>
    <row r="437" spans="1:13">
      <c r="A437" s="267">
        <v>430</v>
      </c>
      <c r="B437" s="276" t="s">
        <v>179</v>
      </c>
      <c r="C437" s="276">
        <v>416.1</v>
      </c>
      <c r="D437" s="278">
        <v>420.59999999999997</v>
      </c>
      <c r="E437" s="278">
        <v>410.04999999999995</v>
      </c>
      <c r="F437" s="278">
        <v>404</v>
      </c>
      <c r="G437" s="278">
        <v>393.45</v>
      </c>
      <c r="H437" s="278">
        <v>426.64999999999992</v>
      </c>
      <c r="I437" s="278">
        <v>437.2</v>
      </c>
      <c r="J437" s="278">
        <v>443.24999999999989</v>
      </c>
      <c r="K437" s="276">
        <v>431.15</v>
      </c>
      <c r="L437" s="276">
        <v>414.55</v>
      </c>
      <c r="M437" s="276">
        <v>17.03464</v>
      </c>
    </row>
    <row r="438" spans="1:13">
      <c r="A438" s="267">
        <v>431</v>
      </c>
      <c r="B438" s="276" t="s">
        <v>532</v>
      </c>
      <c r="C438" s="276">
        <v>195.2</v>
      </c>
      <c r="D438" s="278">
        <v>195.48333333333335</v>
      </c>
      <c r="E438" s="278">
        <v>192.9666666666667</v>
      </c>
      <c r="F438" s="278">
        <v>190.73333333333335</v>
      </c>
      <c r="G438" s="278">
        <v>188.2166666666667</v>
      </c>
      <c r="H438" s="278">
        <v>197.7166666666667</v>
      </c>
      <c r="I438" s="278">
        <v>200.23333333333335</v>
      </c>
      <c r="J438" s="278">
        <v>202.4666666666667</v>
      </c>
      <c r="K438" s="276">
        <v>198</v>
      </c>
      <c r="L438" s="276">
        <v>193.25</v>
      </c>
      <c r="M438" s="276">
        <v>1.47706</v>
      </c>
    </row>
    <row r="439" spans="1:13">
      <c r="A439" s="267">
        <v>432</v>
      </c>
      <c r="B439" s="276" t="s">
        <v>533</v>
      </c>
      <c r="C439" s="276">
        <v>1633.15</v>
      </c>
      <c r="D439" s="278">
        <v>1661.3666666666668</v>
      </c>
      <c r="E439" s="278">
        <v>1592.8833333333337</v>
      </c>
      <c r="F439" s="278">
        <v>1552.6166666666668</v>
      </c>
      <c r="G439" s="278">
        <v>1484.1333333333337</v>
      </c>
      <c r="H439" s="278">
        <v>1701.6333333333337</v>
      </c>
      <c r="I439" s="278">
        <v>1770.1166666666668</v>
      </c>
      <c r="J439" s="278">
        <v>1810.3833333333337</v>
      </c>
      <c r="K439" s="276">
        <v>1729.85</v>
      </c>
      <c r="L439" s="276">
        <v>1621.1</v>
      </c>
      <c r="M439" s="276">
        <v>0.68411</v>
      </c>
    </row>
    <row r="440" spans="1:13">
      <c r="A440" s="267">
        <v>433</v>
      </c>
      <c r="B440" s="276" t="s">
        <v>534</v>
      </c>
      <c r="C440" s="276">
        <v>3.45</v>
      </c>
      <c r="D440" s="278">
        <v>3.4499999999999997</v>
      </c>
      <c r="E440" s="278">
        <v>3.3999999999999995</v>
      </c>
      <c r="F440" s="278">
        <v>3.3499999999999996</v>
      </c>
      <c r="G440" s="278">
        <v>3.2999999999999994</v>
      </c>
      <c r="H440" s="278">
        <v>3.4999999999999996</v>
      </c>
      <c r="I440" s="278">
        <v>3.5499999999999994</v>
      </c>
      <c r="J440" s="278">
        <v>3.5999999999999996</v>
      </c>
      <c r="K440" s="276">
        <v>3.5</v>
      </c>
      <c r="L440" s="276">
        <v>3.4</v>
      </c>
      <c r="M440" s="276">
        <v>54.268230000000003</v>
      </c>
    </row>
    <row r="441" spans="1:13">
      <c r="A441" s="267">
        <v>434</v>
      </c>
      <c r="B441" s="276" t="s">
        <v>535</v>
      </c>
      <c r="C441" s="276">
        <v>136.25</v>
      </c>
      <c r="D441" s="278">
        <v>137.53333333333333</v>
      </c>
      <c r="E441" s="278">
        <v>134.71666666666667</v>
      </c>
      <c r="F441" s="278">
        <v>133.18333333333334</v>
      </c>
      <c r="G441" s="278">
        <v>130.36666666666667</v>
      </c>
      <c r="H441" s="278">
        <v>139.06666666666666</v>
      </c>
      <c r="I441" s="278">
        <v>141.88333333333333</v>
      </c>
      <c r="J441" s="278">
        <v>143.41666666666666</v>
      </c>
      <c r="K441" s="276">
        <v>140.35</v>
      </c>
      <c r="L441" s="276">
        <v>136</v>
      </c>
      <c r="M441" s="276">
        <v>1.3544700000000001</v>
      </c>
    </row>
    <row r="442" spans="1:13">
      <c r="A442" s="267">
        <v>435</v>
      </c>
      <c r="B442" s="276" t="s">
        <v>2593</v>
      </c>
      <c r="C442" s="276">
        <v>220.8</v>
      </c>
      <c r="D442" s="278">
        <v>222.9</v>
      </c>
      <c r="E442" s="278">
        <v>217.9</v>
      </c>
      <c r="F442" s="278">
        <v>215</v>
      </c>
      <c r="G442" s="278">
        <v>210</v>
      </c>
      <c r="H442" s="278">
        <v>225.8</v>
      </c>
      <c r="I442" s="278">
        <v>230.8</v>
      </c>
      <c r="J442" s="278">
        <v>233.70000000000002</v>
      </c>
      <c r="K442" s="276">
        <v>227.9</v>
      </c>
      <c r="L442" s="276">
        <v>220</v>
      </c>
      <c r="M442" s="276">
        <v>1.99437</v>
      </c>
    </row>
    <row r="443" spans="1:13">
      <c r="A443" s="267">
        <v>436</v>
      </c>
      <c r="B443" s="276" t="s">
        <v>536</v>
      </c>
      <c r="C443" s="276">
        <v>831.85</v>
      </c>
      <c r="D443" s="278">
        <v>834.91666666666663</v>
      </c>
      <c r="E443" s="278">
        <v>827.0333333333333</v>
      </c>
      <c r="F443" s="278">
        <v>822.2166666666667</v>
      </c>
      <c r="G443" s="278">
        <v>814.33333333333337</v>
      </c>
      <c r="H443" s="278">
        <v>839.73333333333323</v>
      </c>
      <c r="I443" s="278">
        <v>847.61666666666667</v>
      </c>
      <c r="J443" s="278">
        <v>852.43333333333317</v>
      </c>
      <c r="K443" s="276">
        <v>842.8</v>
      </c>
      <c r="L443" s="276">
        <v>830.1</v>
      </c>
      <c r="M443" s="276">
        <v>0.29311999999999999</v>
      </c>
    </row>
    <row r="444" spans="1:13">
      <c r="A444" s="267">
        <v>437</v>
      </c>
      <c r="B444" s="276" t="s">
        <v>282</v>
      </c>
      <c r="C444" s="276">
        <v>563.35</v>
      </c>
      <c r="D444" s="278">
        <v>567.0333333333333</v>
      </c>
      <c r="E444" s="278">
        <v>556.21666666666658</v>
      </c>
      <c r="F444" s="278">
        <v>549.08333333333326</v>
      </c>
      <c r="G444" s="278">
        <v>538.26666666666654</v>
      </c>
      <c r="H444" s="278">
        <v>574.16666666666663</v>
      </c>
      <c r="I444" s="278">
        <v>584.98333333333323</v>
      </c>
      <c r="J444" s="278">
        <v>592.11666666666667</v>
      </c>
      <c r="K444" s="276">
        <v>577.85</v>
      </c>
      <c r="L444" s="276">
        <v>559.9</v>
      </c>
      <c r="M444" s="276">
        <v>3.6087799999999999</v>
      </c>
    </row>
    <row r="445" spans="1:13">
      <c r="A445" s="267">
        <v>438</v>
      </c>
      <c r="B445" s="276" t="s">
        <v>542</v>
      </c>
      <c r="C445" s="276">
        <v>40.049999999999997</v>
      </c>
      <c r="D445" s="278">
        <v>40.166666666666664</v>
      </c>
      <c r="E445" s="278">
        <v>39.783333333333331</v>
      </c>
      <c r="F445" s="278">
        <v>39.516666666666666</v>
      </c>
      <c r="G445" s="278">
        <v>39.133333333333333</v>
      </c>
      <c r="H445" s="278">
        <v>40.43333333333333</v>
      </c>
      <c r="I445" s="278">
        <v>40.81666666666667</v>
      </c>
      <c r="J445" s="278">
        <v>41.083333333333329</v>
      </c>
      <c r="K445" s="276">
        <v>40.549999999999997</v>
      </c>
      <c r="L445" s="276">
        <v>39.9</v>
      </c>
      <c r="M445" s="276">
        <v>3.7398600000000002</v>
      </c>
    </row>
    <row r="446" spans="1:13">
      <c r="A446" s="267">
        <v>439</v>
      </c>
      <c r="B446" s="276" t="s">
        <v>2608</v>
      </c>
      <c r="C446" s="276">
        <v>11216.1</v>
      </c>
      <c r="D446" s="278">
        <v>11338.033333333333</v>
      </c>
      <c r="E446" s="278">
        <v>11078.066666666666</v>
      </c>
      <c r="F446" s="278">
        <v>10940.033333333333</v>
      </c>
      <c r="G446" s="278">
        <v>10680.066666666666</v>
      </c>
      <c r="H446" s="278">
        <v>11476.066666666666</v>
      </c>
      <c r="I446" s="278">
        <v>11736.033333333333</v>
      </c>
      <c r="J446" s="278">
        <v>11874.066666666666</v>
      </c>
      <c r="K446" s="276">
        <v>11598</v>
      </c>
      <c r="L446" s="276">
        <v>11200</v>
      </c>
      <c r="M446" s="276">
        <v>1.238E-2</v>
      </c>
    </row>
    <row r="447" spans="1:13">
      <c r="A447" s="267">
        <v>440</v>
      </c>
      <c r="B447" s="276" t="s">
        <v>2613</v>
      </c>
      <c r="C447" s="276">
        <v>1026.55</v>
      </c>
      <c r="D447" s="278">
        <v>1048.7666666666667</v>
      </c>
      <c r="E447" s="278">
        <v>992.7833333333333</v>
      </c>
      <c r="F447" s="278">
        <v>959.01666666666665</v>
      </c>
      <c r="G447" s="278">
        <v>903.0333333333333</v>
      </c>
      <c r="H447" s="278">
        <v>1082.5333333333333</v>
      </c>
      <c r="I447" s="278">
        <v>1138.5166666666664</v>
      </c>
      <c r="J447" s="278">
        <v>1172.2833333333333</v>
      </c>
      <c r="K447" s="276">
        <v>1104.75</v>
      </c>
      <c r="L447" s="276">
        <v>1015</v>
      </c>
      <c r="M447" s="276">
        <v>3.5312299999999999</v>
      </c>
    </row>
    <row r="448" spans="1:13">
      <c r="A448" s="267">
        <v>441</v>
      </c>
      <c r="B448" s="276" t="s">
        <v>3464</v>
      </c>
      <c r="C448" s="276">
        <v>514.79999999999995</v>
      </c>
      <c r="D448" s="278">
        <v>517.5333333333333</v>
      </c>
      <c r="E448" s="278">
        <v>505.66666666666663</v>
      </c>
      <c r="F448" s="278">
        <v>496.5333333333333</v>
      </c>
      <c r="G448" s="278">
        <v>484.66666666666663</v>
      </c>
      <c r="H448" s="278">
        <v>526.66666666666663</v>
      </c>
      <c r="I448" s="278">
        <v>538.53333333333342</v>
      </c>
      <c r="J448" s="278">
        <v>547.66666666666663</v>
      </c>
      <c r="K448" s="276">
        <v>529.4</v>
      </c>
      <c r="L448" s="276">
        <v>508.4</v>
      </c>
      <c r="M448" s="276">
        <v>29.41845</v>
      </c>
    </row>
    <row r="449" spans="1:13">
      <c r="A449" s="267">
        <v>442</v>
      </c>
      <c r="B449" s="276" t="s">
        <v>182</v>
      </c>
      <c r="C449" s="276">
        <v>1536.35</v>
      </c>
      <c r="D449" s="278">
        <v>1551.0833333333333</v>
      </c>
      <c r="E449" s="278">
        <v>1512.2666666666664</v>
      </c>
      <c r="F449" s="278">
        <v>1488.1833333333332</v>
      </c>
      <c r="G449" s="278">
        <v>1449.3666666666663</v>
      </c>
      <c r="H449" s="278">
        <v>1575.1666666666665</v>
      </c>
      <c r="I449" s="278">
        <v>1613.9833333333336</v>
      </c>
      <c r="J449" s="278">
        <v>1638.0666666666666</v>
      </c>
      <c r="K449" s="276">
        <v>1589.9</v>
      </c>
      <c r="L449" s="276">
        <v>1527</v>
      </c>
      <c r="M449" s="276">
        <v>4.20268</v>
      </c>
    </row>
    <row r="450" spans="1:13">
      <c r="A450" s="267">
        <v>443</v>
      </c>
      <c r="B450" s="276" t="s">
        <v>543</v>
      </c>
      <c r="C450" s="276">
        <v>917.8</v>
      </c>
      <c r="D450" s="278">
        <v>924.61666666666667</v>
      </c>
      <c r="E450" s="278">
        <v>906.23333333333335</v>
      </c>
      <c r="F450" s="278">
        <v>894.66666666666663</v>
      </c>
      <c r="G450" s="278">
        <v>876.2833333333333</v>
      </c>
      <c r="H450" s="278">
        <v>936.18333333333339</v>
      </c>
      <c r="I450" s="278">
        <v>954.56666666666683</v>
      </c>
      <c r="J450" s="278">
        <v>966.13333333333344</v>
      </c>
      <c r="K450" s="276">
        <v>943</v>
      </c>
      <c r="L450" s="276">
        <v>913.05</v>
      </c>
      <c r="M450" s="276">
        <v>0.20201</v>
      </c>
    </row>
    <row r="451" spans="1:13">
      <c r="A451" s="267">
        <v>444</v>
      </c>
      <c r="B451" s="276" t="s">
        <v>183</v>
      </c>
      <c r="C451" s="276">
        <v>171.45</v>
      </c>
      <c r="D451" s="278">
        <v>172.5</v>
      </c>
      <c r="E451" s="278">
        <v>168.2</v>
      </c>
      <c r="F451" s="278">
        <v>164.95</v>
      </c>
      <c r="G451" s="278">
        <v>160.64999999999998</v>
      </c>
      <c r="H451" s="278">
        <v>175.75</v>
      </c>
      <c r="I451" s="278">
        <v>180.05</v>
      </c>
      <c r="J451" s="278">
        <v>183.3</v>
      </c>
      <c r="K451" s="276">
        <v>176.8</v>
      </c>
      <c r="L451" s="276">
        <v>169.25</v>
      </c>
      <c r="M451" s="276">
        <v>543.66607999999997</v>
      </c>
    </row>
    <row r="452" spans="1:13">
      <c r="A452" s="267">
        <v>445</v>
      </c>
      <c r="B452" s="276" t="s">
        <v>184</v>
      </c>
      <c r="C452" s="276">
        <v>75.05</v>
      </c>
      <c r="D452" s="278">
        <v>74.86666666666666</v>
      </c>
      <c r="E452" s="278">
        <v>73.433333333333323</v>
      </c>
      <c r="F452" s="278">
        <v>71.816666666666663</v>
      </c>
      <c r="G452" s="278">
        <v>70.383333333333326</v>
      </c>
      <c r="H452" s="278">
        <v>76.48333333333332</v>
      </c>
      <c r="I452" s="278">
        <v>77.916666666666657</v>
      </c>
      <c r="J452" s="278">
        <v>79.533333333333317</v>
      </c>
      <c r="K452" s="276">
        <v>76.3</v>
      </c>
      <c r="L452" s="276">
        <v>73.25</v>
      </c>
      <c r="M452" s="276">
        <v>80.602599999999995</v>
      </c>
    </row>
    <row r="453" spans="1:13">
      <c r="A453" s="267">
        <v>446</v>
      </c>
      <c r="B453" s="276" t="s">
        <v>185</v>
      </c>
      <c r="C453" s="276">
        <v>61.5</v>
      </c>
      <c r="D453" s="278">
        <v>61.866666666666674</v>
      </c>
      <c r="E453" s="278">
        <v>59.83333333333335</v>
      </c>
      <c r="F453" s="278">
        <v>58.166666666666679</v>
      </c>
      <c r="G453" s="278">
        <v>56.133333333333354</v>
      </c>
      <c r="H453" s="278">
        <v>63.533333333333346</v>
      </c>
      <c r="I453" s="278">
        <v>65.566666666666677</v>
      </c>
      <c r="J453" s="278">
        <v>67.233333333333348</v>
      </c>
      <c r="K453" s="276">
        <v>63.9</v>
      </c>
      <c r="L453" s="276">
        <v>60.2</v>
      </c>
      <c r="M453" s="276">
        <v>759.49154999999996</v>
      </c>
    </row>
    <row r="454" spans="1:13">
      <c r="A454" s="267">
        <v>447</v>
      </c>
      <c r="B454" s="276" t="s">
        <v>186</v>
      </c>
      <c r="C454" s="276">
        <v>541.25</v>
      </c>
      <c r="D454" s="278">
        <v>546.4666666666667</v>
      </c>
      <c r="E454" s="278">
        <v>534.28333333333342</v>
      </c>
      <c r="F454" s="278">
        <v>527.31666666666672</v>
      </c>
      <c r="G454" s="278">
        <v>515.13333333333344</v>
      </c>
      <c r="H454" s="278">
        <v>553.43333333333339</v>
      </c>
      <c r="I454" s="278">
        <v>565.61666666666679</v>
      </c>
      <c r="J454" s="278">
        <v>572.58333333333337</v>
      </c>
      <c r="K454" s="276">
        <v>558.65</v>
      </c>
      <c r="L454" s="276">
        <v>539.5</v>
      </c>
      <c r="M454" s="276">
        <v>176.80989</v>
      </c>
    </row>
    <row r="455" spans="1:13">
      <c r="A455" s="267">
        <v>448</v>
      </c>
      <c r="B455" s="276" t="s">
        <v>2624</v>
      </c>
      <c r="C455" s="276">
        <v>32.85</v>
      </c>
      <c r="D455" s="278">
        <v>33.199999999999996</v>
      </c>
      <c r="E455" s="278">
        <v>32.399999999999991</v>
      </c>
      <c r="F455" s="278">
        <v>31.949999999999996</v>
      </c>
      <c r="G455" s="278">
        <v>31.149999999999991</v>
      </c>
      <c r="H455" s="278">
        <v>33.649999999999991</v>
      </c>
      <c r="I455" s="278">
        <v>34.449999999999989</v>
      </c>
      <c r="J455" s="278">
        <v>34.899999999999991</v>
      </c>
      <c r="K455" s="276">
        <v>34</v>
      </c>
      <c r="L455" s="276">
        <v>32.75</v>
      </c>
      <c r="M455" s="276">
        <v>32.680430000000001</v>
      </c>
    </row>
    <row r="456" spans="1:13">
      <c r="A456" s="267">
        <v>449</v>
      </c>
      <c r="B456" s="276" t="s">
        <v>537</v>
      </c>
      <c r="C456" s="276">
        <v>794.15</v>
      </c>
      <c r="D456" s="278">
        <v>795.63333333333333</v>
      </c>
      <c r="E456" s="278">
        <v>782.26666666666665</v>
      </c>
      <c r="F456" s="278">
        <v>770.38333333333333</v>
      </c>
      <c r="G456" s="278">
        <v>757.01666666666665</v>
      </c>
      <c r="H456" s="278">
        <v>807.51666666666665</v>
      </c>
      <c r="I456" s="278">
        <v>820.88333333333321</v>
      </c>
      <c r="J456" s="278">
        <v>832.76666666666665</v>
      </c>
      <c r="K456" s="276">
        <v>809</v>
      </c>
      <c r="L456" s="276">
        <v>783.75</v>
      </c>
      <c r="M456" s="276">
        <v>0.21473</v>
      </c>
    </row>
    <row r="457" spans="1:13">
      <c r="A457" s="267">
        <v>450</v>
      </c>
      <c r="B457" s="276" t="s">
        <v>538</v>
      </c>
      <c r="C457" s="276">
        <v>399.9</v>
      </c>
      <c r="D457" s="278">
        <v>403.56666666666666</v>
      </c>
      <c r="E457" s="278">
        <v>395.13333333333333</v>
      </c>
      <c r="F457" s="278">
        <v>390.36666666666667</v>
      </c>
      <c r="G457" s="278">
        <v>381.93333333333334</v>
      </c>
      <c r="H457" s="278">
        <v>408.33333333333331</v>
      </c>
      <c r="I457" s="278">
        <v>416.76666666666659</v>
      </c>
      <c r="J457" s="278">
        <v>421.5333333333333</v>
      </c>
      <c r="K457" s="276">
        <v>412</v>
      </c>
      <c r="L457" s="276">
        <v>398.8</v>
      </c>
      <c r="M457" s="276">
        <v>0.10882</v>
      </c>
    </row>
    <row r="458" spans="1:13">
      <c r="A458" s="267">
        <v>451</v>
      </c>
      <c r="B458" s="276" t="s">
        <v>187</v>
      </c>
      <c r="C458" s="276">
        <v>2701.3</v>
      </c>
      <c r="D458" s="278">
        <v>2707.4833333333331</v>
      </c>
      <c r="E458" s="278">
        <v>2682.0166666666664</v>
      </c>
      <c r="F458" s="278">
        <v>2662.7333333333331</v>
      </c>
      <c r="G458" s="278">
        <v>2637.2666666666664</v>
      </c>
      <c r="H458" s="278">
        <v>2726.7666666666664</v>
      </c>
      <c r="I458" s="278">
        <v>2752.2333333333327</v>
      </c>
      <c r="J458" s="278">
        <v>2771.5166666666664</v>
      </c>
      <c r="K458" s="276">
        <v>2732.95</v>
      </c>
      <c r="L458" s="276">
        <v>2688.2</v>
      </c>
      <c r="M458" s="276">
        <v>33.022489999999998</v>
      </c>
    </row>
    <row r="459" spans="1:13">
      <c r="A459" s="267">
        <v>452</v>
      </c>
      <c r="B459" s="276" t="s">
        <v>544</v>
      </c>
      <c r="C459" s="276">
        <v>2395.0500000000002</v>
      </c>
      <c r="D459" s="278">
        <v>2405.35</v>
      </c>
      <c r="E459" s="278">
        <v>2360.6999999999998</v>
      </c>
      <c r="F459" s="278">
        <v>2326.35</v>
      </c>
      <c r="G459" s="278">
        <v>2281.6999999999998</v>
      </c>
      <c r="H459" s="278">
        <v>2439.6999999999998</v>
      </c>
      <c r="I459" s="278">
        <v>2484.3500000000004</v>
      </c>
      <c r="J459" s="278">
        <v>2518.6999999999998</v>
      </c>
      <c r="K459" s="276">
        <v>2450</v>
      </c>
      <c r="L459" s="276">
        <v>2371</v>
      </c>
      <c r="M459" s="276">
        <v>0.81593000000000004</v>
      </c>
    </row>
    <row r="460" spans="1:13">
      <c r="A460" s="267">
        <v>453</v>
      </c>
      <c r="B460" s="276" t="s">
        <v>188</v>
      </c>
      <c r="C460" s="276">
        <v>862.25</v>
      </c>
      <c r="D460" s="278">
        <v>865.83333333333337</v>
      </c>
      <c r="E460" s="278">
        <v>851.66666666666674</v>
      </c>
      <c r="F460" s="278">
        <v>841.08333333333337</v>
      </c>
      <c r="G460" s="278">
        <v>826.91666666666674</v>
      </c>
      <c r="H460" s="278">
        <v>876.41666666666674</v>
      </c>
      <c r="I460" s="278">
        <v>890.58333333333348</v>
      </c>
      <c r="J460" s="278">
        <v>901.16666666666674</v>
      </c>
      <c r="K460" s="276">
        <v>880</v>
      </c>
      <c r="L460" s="276">
        <v>855.25</v>
      </c>
      <c r="M460" s="276">
        <v>44.45185</v>
      </c>
    </row>
    <row r="461" spans="1:13">
      <c r="A461" s="267">
        <v>454</v>
      </c>
      <c r="B461" s="276" t="s">
        <v>546</v>
      </c>
      <c r="C461" s="276">
        <v>860.7</v>
      </c>
      <c r="D461" s="278">
        <v>864.06666666666661</v>
      </c>
      <c r="E461" s="278">
        <v>853.13333333333321</v>
      </c>
      <c r="F461" s="278">
        <v>845.56666666666661</v>
      </c>
      <c r="G461" s="278">
        <v>834.63333333333321</v>
      </c>
      <c r="H461" s="278">
        <v>871.63333333333321</v>
      </c>
      <c r="I461" s="278">
        <v>882.56666666666661</v>
      </c>
      <c r="J461" s="278">
        <v>890.13333333333321</v>
      </c>
      <c r="K461" s="276">
        <v>875</v>
      </c>
      <c r="L461" s="276">
        <v>856.5</v>
      </c>
      <c r="M461" s="276">
        <v>0.66635</v>
      </c>
    </row>
    <row r="462" spans="1:13">
      <c r="A462" s="267">
        <v>455</v>
      </c>
      <c r="B462" s="276" t="s">
        <v>547</v>
      </c>
      <c r="C462" s="276">
        <v>1070.6500000000001</v>
      </c>
      <c r="D462" s="278">
        <v>1080.9333333333334</v>
      </c>
      <c r="E462" s="278">
        <v>1044.1166666666668</v>
      </c>
      <c r="F462" s="278">
        <v>1017.5833333333335</v>
      </c>
      <c r="G462" s="278">
        <v>980.76666666666688</v>
      </c>
      <c r="H462" s="278">
        <v>1107.4666666666667</v>
      </c>
      <c r="I462" s="278">
        <v>1144.2833333333333</v>
      </c>
      <c r="J462" s="278">
        <v>1170.8166666666666</v>
      </c>
      <c r="K462" s="276">
        <v>1117.75</v>
      </c>
      <c r="L462" s="276">
        <v>1054.4000000000001</v>
      </c>
      <c r="M462" s="276">
        <v>1.3384499999999999</v>
      </c>
    </row>
    <row r="463" spans="1:13">
      <c r="A463" s="267">
        <v>456</v>
      </c>
      <c r="B463" s="276" t="s">
        <v>552</v>
      </c>
      <c r="C463" s="276">
        <v>836.8</v>
      </c>
      <c r="D463" s="278">
        <v>837.4</v>
      </c>
      <c r="E463" s="278">
        <v>822.8</v>
      </c>
      <c r="F463" s="278">
        <v>808.8</v>
      </c>
      <c r="G463" s="278">
        <v>794.19999999999993</v>
      </c>
      <c r="H463" s="278">
        <v>851.4</v>
      </c>
      <c r="I463" s="278">
        <v>866.00000000000011</v>
      </c>
      <c r="J463" s="278">
        <v>880</v>
      </c>
      <c r="K463" s="276">
        <v>852</v>
      </c>
      <c r="L463" s="276">
        <v>823.4</v>
      </c>
      <c r="M463" s="276">
        <v>8.3074600000000007</v>
      </c>
    </row>
    <row r="464" spans="1:13">
      <c r="A464" s="267">
        <v>457</v>
      </c>
      <c r="B464" s="276" t="s">
        <v>548</v>
      </c>
      <c r="C464" s="276">
        <v>44.85</v>
      </c>
      <c r="D464" s="278">
        <v>45.466666666666661</v>
      </c>
      <c r="E464" s="278">
        <v>43.933333333333323</v>
      </c>
      <c r="F464" s="278">
        <v>43.016666666666659</v>
      </c>
      <c r="G464" s="278">
        <v>41.48333333333332</v>
      </c>
      <c r="H464" s="278">
        <v>46.383333333333326</v>
      </c>
      <c r="I464" s="278">
        <v>47.916666666666671</v>
      </c>
      <c r="J464" s="278">
        <v>48.833333333333329</v>
      </c>
      <c r="K464" s="276">
        <v>47</v>
      </c>
      <c r="L464" s="276">
        <v>44.55</v>
      </c>
      <c r="M464" s="276">
        <v>11.02054</v>
      </c>
    </row>
    <row r="465" spans="1:13">
      <c r="A465" s="267">
        <v>458</v>
      </c>
      <c r="B465" s="276" t="s">
        <v>549</v>
      </c>
      <c r="C465" s="276">
        <v>1176.1500000000001</v>
      </c>
      <c r="D465" s="278">
        <v>1180.6000000000001</v>
      </c>
      <c r="E465" s="278">
        <v>1161.2000000000003</v>
      </c>
      <c r="F465" s="278">
        <v>1146.2500000000002</v>
      </c>
      <c r="G465" s="278">
        <v>1126.8500000000004</v>
      </c>
      <c r="H465" s="278">
        <v>1195.5500000000002</v>
      </c>
      <c r="I465" s="278">
        <v>1214.9500000000003</v>
      </c>
      <c r="J465" s="278">
        <v>1229.9000000000001</v>
      </c>
      <c r="K465" s="276">
        <v>1200</v>
      </c>
      <c r="L465" s="276">
        <v>1165.6500000000001</v>
      </c>
      <c r="M465" s="276">
        <v>0.43985999999999997</v>
      </c>
    </row>
    <row r="466" spans="1:13">
      <c r="A466" s="267">
        <v>459</v>
      </c>
      <c r="B466" s="276" t="s">
        <v>189</v>
      </c>
      <c r="C466" s="276">
        <v>1306.95</v>
      </c>
      <c r="D466" s="278">
        <v>1317.4333333333332</v>
      </c>
      <c r="E466" s="278">
        <v>1289.8666666666663</v>
      </c>
      <c r="F466" s="278">
        <v>1272.7833333333331</v>
      </c>
      <c r="G466" s="278">
        <v>1245.2166666666662</v>
      </c>
      <c r="H466" s="278">
        <v>1334.5166666666664</v>
      </c>
      <c r="I466" s="278">
        <v>1362.0833333333335</v>
      </c>
      <c r="J466" s="278">
        <v>1379.1666666666665</v>
      </c>
      <c r="K466" s="276">
        <v>1345</v>
      </c>
      <c r="L466" s="276">
        <v>1300.3499999999999</v>
      </c>
      <c r="M466" s="276">
        <v>34.178179999999998</v>
      </c>
    </row>
    <row r="467" spans="1:13">
      <c r="A467" s="267">
        <v>460</v>
      </c>
      <c r="B467" s="244" t="s">
        <v>190</v>
      </c>
      <c r="C467" s="276">
        <v>2584.8000000000002</v>
      </c>
      <c r="D467" s="278">
        <v>2599.6833333333334</v>
      </c>
      <c r="E467" s="278">
        <v>2560.3166666666666</v>
      </c>
      <c r="F467" s="278">
        <v>2535.833333333333</v>
      </c>
      <c r="G467" s="278">
        <v>2496.4666666666662</v>
      </c>
      <c r="H467" s="278">
        <v>2624.166666666667</v>
      </c>
      <c r="I467" s="278">
        <v>2663.5333333333338</v>
      </c>
      <c r="J467" s="278">
        <v>2688.0166666666673</v>
      </c>
      <c r="K467" s="276">
        <v>2639.05</v>
      </c>
      <c r="L467" s="276">
        <v>2575.1999999999998</v>
      </c>
      <c r="M467" s="276">
        <v>3.22296</v>
      </c>
    </row>
    <row r="468" spans="1:13">
      <c r="A468" s="267">
        <v>461</v>
      </c>
      <c r="B468" s="244" t="s">
        <v>191</v>
      </c>
      <c r="C468" s="276">
        <v>308.60000000000002</v>
      </c>
      <c r="D468" s="278">
        <v>310.26666666666665</v>
      </c>
      <c r="E468" s="278">
        <v>305.08333333333331</v>
      </c>
      <c r="F468" s="278">
        <v>301.56666666666666</v>
      </c>
      <c r="G468" s="278">
        <v>296.38333333333333</v>
      </c>
      <c r="H468" s="278">
        <v>313.7833333333333</v>
      </c>
      <c r="I468" s="278">
        <v>318.9666666666667</v>
      </c>
      <c r="J468" s="278">
        <v>322.48333333333329</v>
      </c>
      <c r="K468" s="276">
        <v>315.45</v>
      </c>
      <c r="L468" s="276">
        <v>306.75</v>
      </c>
      <c r="M468" s="276">
        <v>10.859870000000001</v>
      </c>
    </row>
    <row r="469" spans="1:13">
      <c r="A469" s="267">
        <v>462</v>
      </c>
      <c r="B469" s="244" t="s">
        <v>550</v>
      </c>
      <c r="C469" s="276">
        <v>731.35</v>
      </c>
      <c r="D469" s="278">
        <v>745.36666666666667</v>
      </c>
      <c r="E469" s="278">
        <v>710.98333333333335</v>
      </c>
      <c r="F469" s="278">
        <v>690.61666666666667</v>
      </c>
      <c r="G469" s="278">
        <v>656.23333333333335</v>
      </c>
      <c r="H469" s="278">
        <v>765.73333333333335</v>
      </c>
      <c r="I469" s="278">
        <v>800.11666666666679</v>
      </c>
      <c r="J469" s="278">
        <v>820.48333333333335</v>
      </c>
      <c r="K469" s="276">
        <v>779.75</v>
      </c>
      <c r="L469" s="276">
        <v>725</v>
      </c>
      <c r="M469" s="276">
        <v>8.5411300000000008</v>
      </c>
    </row>
    <row r="470" spans="1:13">
      <c r="A470" s="267">
        <v>463</v>
      </c>
      <c r="B470" s="244" t="s">
        <v>551</v>
      </c>
      <c r="C470" s="276">
        <v>7.85</v>
      </c>
      <c r="D470" s="278">
        <v>7.916666666666667</v>
      </c>
      <c r="E470" s="278">
        <v>7.7333333333333343</v>
      </c>
      <c r="F470" s="278">
        <v>7.6166666666666671</v>
      </c>
      <c r="G470" s="278">
        <v>7.4333333333333345</v>
      </c>
      <c r="H470" s="278">
        <v>8.033333333333335</v>
      </c>
      <c r="I470" s="278">
        <v>8.216666666666665</v>
      </c>
      <c r="J470" s="278">
        <v>8.3333333333333339</v>
      </c>
      <c r="K470" s="276">
        <v>8.1</v>
      </c>
      <c r="L470" s="276">
        <v>7.8</v>
      </c>
      <c r="M470" s="276">
        <v>110.10166</v>
      </c>
    </row>
    <row r="471" spans="1:13">
      <c r="A471" s="267">
        <v>464</v>
      </c>
      <c r="B471" s="244" t="s">
        <v>539</v>
      </c>
      <c r="C471" s="276">
        <v>5850.6</v>
      </c>
      <c r="D471" s="278">
        <v>5846.8</v>
      </c>
      <c r="E471" s="278">
        <v>5808.8</v>
      </c>
      <c r="F471" s="278">
        <v>5767</v>
      </c>
      <c r="G471" s="278">
        <v>5729</v>
      </c>
      <c r="H471" s="278">
        <v>5888.6</v>
      </c>
      <c r="I471" s="278">
        <v>5926.6</v>
      </c>
      <c r="J471" s="278">
        <v>5968.4000000000005</v>
      </c>
      <c r="K471" s="276">
        <v>5884.8</v>
      </c>
      <c r="L471" s="276">
        <v>5805</v>
      </c>
      <c r="M471" s="276">
        <v>2.3220000000000001E-2</v>
      </c>
    </row>
    <row r="472" spans="1:13">
      <c r="A472" s="267">
        <v>465</v>
      </c>
      <c r="B472" s="244" t="s">
        <v>541</v>
      </c>
      <c r="C472" s="276">
        <v>29.3</v>
      </c>
      <c r="D472" s="278">
        <v>29.650000000000002</v>
      </c>
      <c r="E472" s="278">
        <v>28.850000000000005</v>
      </c>
      <c r="F472" s="278">
        <v>28.400000000000002</v>
      </c>
      <c r="G472" s="278">
        <v>27.600000000000005</v>
      </c>
      <c r="H472" s="278">
        <v>30.100000000000005</v>
      </c>
      <c r="I472" s="278">
        <v>30.900000000000002</v>
      </c>
      <c r="J472" s="278">
        <v>31.350000000000005</v>
      </c>
      <c r="K472" s="276">
        <v>30.45</v>
      </c>
      <c r="L472" s="276">
        <v>29.2</v>
      </c>
      <c r="M472" s="276">
        <v>38.626460000000002</v>
      </c>
    </row>
    <row r="473" spans="1:13">
      <c r="A473" s="267">
        <v>466</v>
      </c>
      <c r="B473" s="244" t="s">
        <v>192</v>
      </c>
      <c r="C473" s="276">
        <v>475.15</v>
      </c>
      <c r="D473" s="278">
        <v>474.25</v>
      </c>
      <c r="E473" s="278">
        <v>469.5</v>
      </c>
      <c r="F473" s="276">
        <v>463.85</v>
      </c>
      <c r="G473" s="278">
        <v>459.1</v>
      </c>
      <c r="H473" s="278">
        <v>479.9</v>
      </c>
      <c r="I473" s="276">
        <v>484.65</v>
      </c>
      <c r="J473" s="278">
        <v>490.29999999999995</v>
      </c>
      <c r="K473" s="278">
        <v>479</v>
      </c>
      <c r="L473" s="276">
        <v>468.6</v>
      </c>
      <c r="M473" s="278">
        <v>27.343789999999998</v>
      </c>
    </row>
    <row r="474" spans="1:13">
      <c r="A474" s="267">
        <v>467</v>
      </c>
      <c r="B474" s="244" t="s">
        <v>540</v>
      </c>
      <c r="C474" s="276">
        <v>201.9</v>
      </c>
      <c r="D474" s="278">
        <v>205.29999999999998</v>
      </c>
      <c r="E474" s="278">
        <v>197.59999999999997</v>
      </c>
      <c r="F474" s="276">
        <v>193.29999999999998</v>
      </c>
      <c r="G474" s="278">
        <v>185.59999999999997</v>
      </c>
      <c r="H474" s="278">
        <v>209.59999999999997</v>
      </c>
      <c r="I474" s="276">
        <v>217.29999999999995</v>
      </c>
      <c r="J474" s="278">
        <v>221.59999999999997</v>
      </c>
      <c r="K474" s="278">
        <v>213</v>
      </c>
      <c r="L474" s="276">
        <v>201</v>
      </c>
      <c r="M474" s="278">
        <v>1.4945900000000001</v>
      </c>
    </row>
    <row r="475" spans="1:13">
      <c r="A475" s="267">
        <v>468</v>
      </c>
      <c r="B475" s="244" t="s">
        <v>193</v>
      </c>
      <c r="C475" s="244">
        <v>1046.1500000000001</v>
      </c>
      <c r="D475" s="288">
        <v>1058.7833333333335</v>
      </c>
      <c r="E475" s="288">
        <v>1030.366666666667</v>
      </c>
      <c r="F475" s="288">
        <v>1014.5833333333335</v>
      </c>
      <c r="G475" s="288">
        <v>986.16666666666697</v>
      </c>
      <c r="H475" s="288">
        <v>1074.5666666666671</v>
      </c>
      <c r="I475" s="288">
        <v>1102.9833333333336</v>
      </c>
      <c r="J475" s="288">
        <v>1118.7666666666671</v>
      </c>
      <c r="K475" s="288">
        <v>1087.2</v>
      </c>
      <c r="L475" s="288">
        <v>1043</v>
      </c>
      <c r="M475" s="288">
        <v>5.3622199999999998</v>
      </c>
    </row>
    <row r="476" spans="1:13">
      <c r="A476" s="267">
        <v>469</v>
      </c>
      <c r="B476" s="244" t="s">
        <v>553</v>
      </c>
      <c r="C476" s="244">
        <v>12.25</v>
      </c>
      <c r="D476" s="288">
        <v>12.383333333333333</v>
      </c>
      <c r="E476" s="288">
        <v>12.066666666666666</v>
      </c>
      <c r="F476" s="288">
        <v>11.883333333333333</v>
      </c>
      <c r="G476" s="288">
        <v>11.566666666666666</v>
      </c>
      <c r="H476" s="288">
        <v>12.566666666666666</v>
      </c>
      <c r="I476" s="288">
        <v>12.883333333333333</v>
      </c>
      <c r="J476" s="288">
        <v>13.066666666666666</v>
      </c>
      <c r="K476" s="288">
        <v>12.7</v>
      </c>
      <c r="L476" s="288">
        <v>12.2</v>
      </c>
      <c r="M476" s="288">
        <v>55.352870000000003</v>
      </c>
    </row>
    <row r="477" spans="1:13">
      <c r="A477" s="267">
        <v>470</v>
      </c>
      <c r="B477" s="244" t="s">
        <v>554</v>
      </c>
      <c r="C477" s="288">
        <v>353.35</v>
      </c>
      <c r="D477" s="288">
        <v>356.40000000000003</v>
      </c>
      <c r="E477" s="288">
        <v>348.40000000000009</v>
      </c>
      <c r="F477" s="288">
        <v>343.45000000000005</v>
      </c>
      <c r="G477" s="288">
        <v>335.4500000000001</v>
      </c>
      <c r="H477" s="288">
        <v>361.35000000000008</v>
      </c>
      <c r="I477" s="288">
        <v>369.34999999999997</v>
      </c>
      <c r="J477" s="288">
        <v>374.30000000000007</v>
      </c>
      <c r="K477" s="288">
        <v>364.4</v>
      </c>
      <c r="L477" s="288">
        <v>351.45</v>
      </c>
      <c r="M477" s="288">
        <v>0.99321999999999999</v>
      </c>
    </row>
    <row r="478" spans="1:13">
      <c r="A478" s="267">
        <v>471</v>
      </c>
      <c r="B478" s="244" t="s">
        <v>194</v>
      </c>
      <c r="C478" s="288">
        <v>285.2</v>
      </c>
      <c r="D478" s="288">
        <v>286.09999999999997</v>
      </c>
      <c r="E478" s="288">
        <v>281.09999999999991</v>
      </c>
      <c r="F478" s="288">
        <v>276.99999999999994</v>
      </c>
      <c r="G478" s="288">
        <v>271.99999999999989</v>
      </c>
      <c r="H478" s="288">
        <v>290.19999999999993</v>
      </c>
      <c r="I478" s="288">
        <v>295.20000000000005</v>
      </c>
      <c r="J478" s="288">
        <v>299.29999999999995</v>
      </c>
      <c r="K478" s="288">
        <v>291.10000000000002</v>
      </c>
      <c r="L478" s="288">
        <v>282</v>
      </c>
      <c r="M478" s="288">
        <v>12.85675</v>
      </c>
    </row>
    <row r="479" spans="1:13">
      <c r="A479" s="267">
        <v>472</v>
      </c>
      <c r="B479" s="244" t="s">
        <v>3098</v>
      </c>
      <c r="C479" s="288">
        <v>38.5</v>
      </c>
      <c r="D479" s="288">
        <v>38.15</v>
      </c>
      <c r="E479" s="288">
        <v>36.799999999999997</v>
      </c>
      <c r="F479" s="288">
        <v>35.1</v>
      </c>
      <c r="G479" s="288">
        <v>33.75</v>
      </c>
      <c r="H479" s="288">
        <v>39.849999999999994</v>
      </c>
      <c r="I479" s="288">
        <v>41.2</v>
      </c>
      <c r="J479" s="288">
        <v>42.899999999999991</v>
      </c>
      <c r="K479" s="288">
        <v>39.5</v>
      </c>
      <c r="L479" s="288">
        <v>36.450000000000003</v>
      </c>
      <c r="M479" s="288">
        <v>30.971019999999999</v>
      </c>
    </row>
    <row r="480" spans="1:13">
      <c r="A480" s="267">
        <v>473</v>
      </c>
      <c r="B480" s="244" t="s">
        <v>195</v>
      </c>
      <c r="C480" s="288">
        <v>4819.8500000000004</v>
      </c>
      <c r="D480" s="288">
        <v>4849.9666666666672</v>
      </c>
      <c r="E480" s="288">
        <v>4770.9333333333343</v>
      </c>
      <c r="F480" s="288">
        <v>4722.0166666666673</v>
      </c>
      <c r="G480" s="288">
        <v>4642.9833333333345</v>
      </c>
      <c r="H480" s="288">
        <v>4898.8833333333341</v>
      </c>
      <c r="I480" s="288">
        <v>4977.916666666667</v>
      </c>
      <c r="J480" s="288">
        <v>5026.8333333333339</v>
      </c>
      <c r="K480" s="288">
        <v>4929</v>
      </c>
      <c r="L480" s="288">
        <v>4801.05</v>
      </c>
      <c r="M480" s="288">
        <v>4.8174400000000004</v>
      </c>
    </row>
    <row r="481" spans="1:13">
      <c r="A481" s="267">
        <v>474</v>
      </c>
      <c r="B481" s="244" t="s">
        <v>196</v>
      </c>
      <c r="C481" s="288">
        <v>26.7</v>
      </c>
      <c r="D481" s="288">
        <v>26.616666666666664</v>
      </c>
      <c r="E481" s="288">
        <v>26.083333333333329</v>
      </c>
      <c r="F481" s="288">
        <v>25.466666666666665</v>
      </c>
      <c r="G481" s="288">
        <v>24.93333333333333</v>
      </c>
      <c r="H481" s="288">
        <v>27.233333333333327</v>
      </c>
      <c r="I481" s="288">
        <v>27.766666666666666</v>
      </c>
      <c r="J481" s="288">
        <v>28.383333333333326</v>
      </c>
      <c r="K481" s="288">
        <v>27.15</v>
      </c>
      <c r="L481" s="288">
        <v>26</v>
      </c>
      <c r="M481" s="288">
        <v>127.86008</v>
      </c>
    </row>
    <row r="482" spans="1:13">
      <c r="A482" s="267">
        <v>475</v>
      </c>
      <c r="B482" s="244" t="s">
        <v>197</v>
      </c>
      <c r="C482" s="288">
        <v>418.6</v>
      </c>
      <c r="D482" s="288">
        <v>422.11666666666662</v>
      </c>
      <c r="E482" s="288">
        <v>414.08333333333326</v>
      </c>
      <c r="F482" s="288">
        <v>409.56666666666666</v>
      </c>
      <c r="G482" s="288">
        <v>401.5333333333333</v>
      </c>
      <c r="H482" s="288">
        <v>426.63333333333321</v>
      </c>
      <c r="I482" s="288">
        <v>434.66666666666663</v>
      </c>
      <c r="J482" s="288">
        <v>439.18333333333317</v>
      </c>
      <c r="K482" s="288">
        <v>430.15</v>
      </c>
      <c r="L482" s="288">
        <v>417.6</v>
      </c>
      <c r="M482" s="288">
        <v>47.535919999999997</v>
      </c>
    </row>
    <row r="483" spans="1:13">
      <c r="A483" s="267">
        <v>476</v>
      </c>
      <c r="B483" s="244" t="s">
        <v>560</v>
      </c>
      <c r="C483" s="288">
        <v>2091.9</v>
      </c>
      <c r="D483" s="288">
        <v>2101.2833333333333</v>
      </c>
      <c r="E483" s="288">
        <v>2047.5666666666666</v>
      </c>
      <c r="F483" s="288">
        <v>2003.2333333333331</v>
      </c>
      <c r="G483" s="288">
        <v>1949.5166666666664</v>
      </c>
      <c r="H483" s="288">
        <v>2145.6166666666668</v>
      </c>
      <c r="I483" s="288">
        <v>2199.333333333333</v>
      </c>
      <c r="J483" s="288">
        <v>2243.666666666667</v>
      </c>
      <c r="K483" s="288">
        <v>2155</v>
      </c>
      <c r="L483" s="288">
        <v>2056.9499999999998</v>
      </c>
      <c r="M483" s="288">
        <v>0.18690000000000001</v>
      </c>
    </row>
    <row r="484" spans="1:13">
      <c r="A484" s="267">
        <v>477</v>
      </c>
      <c r="B484" s="244" t="s">
        <v>561</v>
      </c>
      <c r="C484" s="288">
        <v>31.15</v>
      </c>
      <c r="D484" s="288">
        <v>30.966666666666665</v>
      </c>
      <c r="E484" s="288">
        <v>30.483333333333331</v>
      </c>
      <c r="F484" s="288">
        <v>29.816666666666666</v>
      </c>
      <c r="G484" s="288">
        <v>29.333333333333332</v>
      </c>
      <c r="H484" s="288">
        <v>31.633333333333329</v>
      </c>
      <c r="I484" s="288">
        <v>32.11666666666666</v>
      </c>
      <c r="J484" s="288">
        <v>32.783333333333331</v>
      </c>
      <c r="K484" s="288">
        <v>31.45</v>
      </c>
      <c r="L484" s="288">
        <v>30.3</v>
      </c>
      <c r="M484" s="288">
        <v>26.384989999999998</v>
      </c>
    </row>
    <row r="485" spans="1:13">
      <c r="A485" s="267">
        <v>478</v>
      </c>
      <c r="B485" s="244" t="s">
        <v>285</v>
      </c>
      <c r="C485" s="288">
        <v>351.65</v>
      </c>
      <c r="D485" s="288">
        <v>354.7166666666667</v>
      </c>
      <c r="E485" s="288">
        <v>347.93333333333339</v>
      </c>
      <c r="F485" s="288">
        <v>344.2166666666667</v>
      </c>
      <c r="G485" s="288">
        <v>337.43333333333339</v>
      </c>
      <c r="H485" s="288">
        <v>358.43333333333339</v>
      </c>
      <c r="I485" s="288">
        <v>365.2166666666667</v>
      </c>
      <c r="J485" s="288">
        <v>368.93333333333339</v>
      </c>
      <c r="K485" s="288">
        <v>361.5</v>
      </c>
      <c r="L485" s="288">
        <v>351</v>
      </c>
      <c r="M485" s="288">
        <v>2.34124</v>
      </c>
    </row>
    <row r="486" spans="1:13">
      <c r="A486" s="267">
        <v>479</v>
      </c>
      <c r="B486" s="244" t="s">
        <v>563</v>
      </c>
      <c r="C486" s="288">
        <v>754.4</v>
      </c>
      <c r="D486" s="288">
        <v>758.4666666666667</v>
      </c>
      <c r="E486" s="288">
        <v>746.93333333333339</v>
      </c>
      <c r="F486" s="288">
        <v>739.4666666666667</v>
      </c>
      <c r="G486" s="288">
        <v>727.93333333333339</v>
      </c>
      <c r="H486" s="288">
        <v>765.93333333333339</v>
      </c>
      <c r="I486" s="288">
        <v>777.4666666666667</v>
      </c>
      <c r="J486" s="288">
        <v>784.93333333333339</v>
      </c>
      <c r="K486" s="288">
        <v>770</v>
      </c>
      <c r="L486" s="288">
        <v>751</v>
      </c>
      <c r="M486" s="288">
        <v>1.3043199999999999</v>
      </c>
    </row>
    <row r="487" spans="1:13">
      <c r="A487" s="267">
        <v>480</v>
      </c>
      <c r="B487" s="244" t="s">
        <v>564</v>
      </c>
      <c r="C487" s="288">
        <v>1597.3</v>
      </c>
      <c r="D487" s="288">
        <v>1606.5666666666666</v>
      </c>
      <c r="E487" s="288">
        <v>1580.7333333333331</v>
      </c>
      <c r="F487" s="288">
        <v>1564.1666666666665</v>
      </c>
      <c r="G487" s="288">
        <v>1538.333333333333</v>
      </c>
      <c r="H487" s="288">
        <v>1623.1333333333332</v>
      </c>
      <c r="I487" s="288">
        <v>1648.9666666666667</v>
      </c>
      <c r="J487" s="288">
        <v>1665.5333333333333</v>
      </c>
      <c r="K487" s="288">
        <v>1632.4</v>
      </c>
      <c r="L487" s="288">
        <v>1590</v>
      </c>
      <c r="M487" s="288">
        <v>0.71140999999999999</v>
      </c>
    </row>
    <row r="488" spans="1:13">
      <c r="A488" s="267">
        <v>481</v>
      </c>
      <c r="B488" s="244" t="s">
        <v>2780</v>
      </c>
      <c r="C488" s="288">
        <v>971.15</v>
      </c>
      <c r="D488" s="288">
        <v>983.93333333333339</v>
      </c>
      <c r="E488" s="288">
        <v>952.86666666666679</v>
      </c>
      <c r="F488" s="288">
        <v>934.58333333333337</v>
      </c>
      <c r="G488" s="288">
        <v>903.51666666666677</v>
      </c>
      <c r="H488" s="288">
        <v>1002.2166666666668</v>
      </c>
      <c r="I488" s="288">
        <v>1033.2833333333333</v>
      </c>
      <c r="J488" s="288">
        <v>1051.5666666666668</v>
      </c>
      <c r="K488" s="288">
        <v>1015</v>
      </c>
      <c r="L488" s="288">
        <v>965.65</v>
      </c>
      <c r="M488" s="288">
        <v>0.16178000000000001</v>
      </c>
    </row>
    <row r="489" spans="1:13">
      <c r="A489" s="267">
        <v>482</v>
      </c>
      <c r="B489" s="244" t="s">
        <v>284</v>
      </c>
      <c r="C489" s="288">
        <v>178.9</v>
      </c>
      <c r="D489" s="288">
        <v>178.98333333333335</v>
      </c>
      <c r="E489" s="288">
        <v>176.6166666666667</v>
      </c>
      <c r="F489" s="288">
        <v>174.33333333333334</v>
      </c>
      <c r="G489" s="288">
        <v>171.9666666666667</v>
      </c>
      <c r="H489" s="288">
        <v>181.26666666666671</v>
      </c>
      <c r="I489" s="288">
        <v>183.63333333333338</v>
      </c>
      <c r="J489" s="288">
        <v>185.91666666666671</v>
      </c>
      <c r="K489" s="288">
        <v>181.35</v>
      </c>
      <c r="L489" s="288">
        <v>176.7</v>
      </c>
      <c r="M489" s="288">
        <v>6.7921699999999996</v>
      </c>
    </row>
    <row r="490" spans="1:13">
      <c r="A490" s="267">
        <v>483</v>
      </c>
      <c r="B490" s="244" t="s">
        <v>565</v>
      </c>
      <c r="C490" s="288">
        <v>1151.7</v>
      </c>
      <c r="D490" s="288">
        <v>1172</v>
      </c>
      <c r="E490" s="288">
        <v>1129.7</v>
      </c>
      <c r="F490" s="288">
        <v>1107.7</v>
      </c>
      <c r="G490" s="288">
        <v>1065.4000000000001</v>
      </c>
      <c r="H490" s="288">
        <v>1194</v>
      </c>
      <c r="I490" s="288">
        <v>1236.3000000000002</v>
      </c>
      <c r="J490" s="288">
        <v>1258.3</v>
      </c>
      <c r="K490" s="288">
        <v>1214.3</v>
      </c>
      <c r="L490" s="288">
        <v>1150</v>
      </c>
      <c r="M490" s="288">
        <v>1.61016</v>
      </c>
    </row>
    <row r="491" spans="1:13">
      <c r="A491" s="267">
        <v>484</v>
      </c>
      <c r="B491" s="244" t="s">
        <v>556</v>
      </c>
      <c r="C491" s="288">
        <v>341.9</v>
      </c>
      <c r="D491" s="288">
        <v>342.58333333333331</v>
      </c>
      <c r="E491" s="288">
        <v>335.81666666666661</v>
      </c>
      <c r="F491" s="288">
        <v>329.73333333333329</v>
      </c>
      <c r="G491" s="288">
        <v>322.96666666666658</v>
      </c>
      <c r="H491" s="288">
        <v>348.66666666666663</v>
      </c>
      <c r="I491" s="288">
        <v>355.43333333333339</v>
      </c>
      <c r="J491" s="288">
        <v>361.51666666666665</v>
      </c>
      <c r="K491" s="288">
        <v>349.35</v>
      </c>
      <c r="L491" s="288">
        <v>336.5</v>
      </c>
      <c r="M491" s="288">
        <v>7.2499700000000002</v>
      </c>
    </row>
    <row r="492" spans="1:13">
      <c r="A492" s="267">
        <v>485</v>
      </c>
      <c r="B492" s="244" t="s">
        <v>555</v>
      </c>
      <c r="C492" s="288">
        <v>2172.9499999999998</v>
      </c>
      <c r="D492" s="288">
        <v>2168.1333333333337</v>
      </c>
      <c r="E492" s="288">
        <v>2094.8666666666672</v>
      </c>
      <c r="F492" s="288">
        <v>2016.7833333333338</v>
      </c>
      <c r="G492" s="288">
        <v>1943.5166666666673</v>
      </c>
      <c r="H492" s="288">
        <v>2246.2166666666672</v>
      </c>
      <c r="I492" s="288">
        <v>2319.4833333333336</v>
      </c>
      <c r="J492" s="288">
        <v>2397.5666666666671</v>
      </c>
      <c r="K492" s="288">
        <v>2241.4</v>
      </c>
      <c r="L492" s="288">
        <v>2090.0500000000002</v>
      </c>
      <c r="M492" s="288">
        <v>0.41037000000000001</v>
      </c>
    </row>
    <row r="493" spans="1:13">
      <c r="A493" s="267">
        <v>486</v>
      </c>
      <c r="B493" s="244" t="s">
        <v>199</v>
      </c>
      <c r="C493" s="288">
        <v>753.35</v>
      </c>
      <c r="D493" s="288">
        <v>762.65</v>
      </c>
      <c r="E493" s="288">
        <v>739.05</v>
      </c>
      <c r="F493" s="288">
        <v>724.75</v>
      </c>
      <c r="G493" s="288">
        <v>701.15</v>
      </c>
      <c r="H493" s="288">
        <v>776.94999999999993</v>
      </c>
      <c r="I493" s="288">
        <v>800.55000000000007</v>
      </c>
      <c r="J493" s="288">
        <v>814.84999999999991</v>
      </c>
      <c r="K493" s="288">
        <v>786.25</v>
      </c>
      <c r="L493" s="288">
        <v>748.35</v>
      </c>
      <c r="M493" s="288">
        <v>17.213080000000001</v>
      </c>
    </row>
    <row r="494" spans="1:13">
      <c r="A494" s="267">
        <v>487</v>
      </c>
      <c r="B494" s="244" t="s">
        <v>557</v>
      </c>
      <c r="C494" s="288">
        <v>171.6</v>
      </c>
      <c r="D494" s="288">
        <v>172.5</v>
      </c>
      <c r="E494" s="288">
        <v>168</v>
      </c>
      <c r="F494" s="288">
        <v>164.4</v>
      </c>
      <c r="G494" s="288">
        <v>159.9</v>
      </c>
      <c r="H494" s="288">
        <v>176.1</v>
      </c>
      <c r="I494" s="288">
        <v>180.6</v>
      </c>
      <c r="J494" s="288">
        <v>184.2</v>
      </c>
      <c r="K494" s="288">
        <v>177</v>
      </c>
      <c r="L494" s="288">
        <v>168.9</v>
      </c>
      <c r="M494" s="288">
        <v>2.13828</v>
      </c>
    </row>
    <row r="495" spans="1:13">
      <c r="A495" s="267">
        <v>488</v>
      </c>
      <c r="B495" s="244" t="s">
        <v>558</v>
      </c>
      <c r="C495" s="288">
        <v>3563.25</v>
      </c>
      <c r="D495" s="288">
        <v>3554.5666666666671</v>
      </c>
      <c r="E495" s="288">
        <v>3518.6833333333343</v>
      </c>
      <c r="F495" s="288">
        <v>3474.1166666666672</v>
      </c>
      <c r="G495" s="288">
        <v>3438.2333333333345</v>
      </c>
      <c r="H495" s="288">
        <v>3599.1333333333341</v>
      </c>
      <c r="I495" s="288">
        <v>3635.0166666666664</v>
      </c>
      <c r="J495" s="288">
        <v>3679.5833333333339</v>
      </c>
      <c r="K495" s="288">
        <v>3590.45</v>
      </c>
      <c r="L495" s="288">
        <v>3510</v>
      </c>
      <c r="M495" s="288">
        <v>4.3499999999999997E-2</v>
      </c>
    </row>
    <row r="496" spans="1:13">
      <c r="A496" s="267">
        <v>489</v>
      </c>
      <c r="B496" s="244" t="s">
        <v>562</v>
      </c>
      <c r="C496" s="288">
        <v>848.35</v>
      </c>
      <c r="D496" s="288">
        <v>850.65000000000009</v>
      </c>
      <c r="E496" s="288">
        <v>835.10000000000014</v>
      </c>
      <c r="F496" s="288">
        <v>821.85</v>
      </c>
      <c r="G496" s="288">
        <v>806.30000000000007</v>
      </c>
      <c r="H496" s="288">
        <v>863.9000000000002</v>
      </c>
      <c r="I496" s="288">
        <v>879.45000000000016</v>
      </c>
      <c r="J496" s="288">
        <v>892.70000000000027</v>
      </c>
      <c r="K496" s="288">
        <v>866.2</v>
      </c>
      <c r="L496" s="288">
        <v>837.4</v>
      </c>
      <c r="M496" s="288">
        <v>0.13492000000000001</v>
      </c>
    </row>
    <row r="497" spans="1:13">
      <c r="A497" s="267">
        <v>490</v>
      </c>
      <c r="B497" s="244" t="s">
        <v>566</v>
      </c>
      <c r="C497" s="288">
        <v>5604.25</v>
      </c>
      <c r="D497" s="288">
        <v>5658.0999999999995</v>
      </c>
      <c r="E497" s="288">
        <v>5516.1499999999987</v>
      </c>
      <c r="F497" s="288">
        <v>5428.0499999999993</v>
      </c>
      <c r="G497" s="288">
        <v>5286.0999999999985</v>
      </c>
      <c r="H497" s="288">
        <v>5746.1999999999989</v>
      </c>
      <c r="I497" s="288">
        <v>5888.15</v>
      </c>
      <c r="J497" s="288">
        <v>5976.2499999999991</v>
      </c>
      <c r="K497" s="288">
        <v>5800.05</v>
      </c>
      <c r="L497" s="288">
        <v>5570</v>
      </c>
      <c r="M497" s="288">
        <v>4.7840000000000001E-2</v>
      </c>
    </row>
    <row r="498" spans="1:13">
      <c r="A498" s="267">
        <v>491</v>
      </c>
      <c r="B498" s="244" t="s">
        <v>567</v>
      </c>
      <c r="C498" s="288">
        <v>115.2</v>
      </c>
      <c r="D498" s="288">
        <v>114.16666666666667</v>
      </c>
      <c r="E498" s="288">
        <v>112.33333333333334</v>
      </c>
      <c r="F498" s="288">
        <v>109.46666666666667</v>
      </c>
      <c r="G498" s="288">
        <v>107.63333333333334</v>
      </c>
      <c r="H498" s="288">
        <v>117.03333333333335</v>
      </c>
      <c r="I498" s="288">
        <v>118.86666666666669</v>
      </c>
      <c r="J498" s="288">
        <v>121.73333333333335</v>
      </c>
      <c r="K498" s="288">
        <v>116</v>
      </c>
      <c r="L498" s="288">
        <v>111.3</v>
      </c>
      <c r="M498" s="288">
        <v>39.360480000000003</v>
      </c>
    </row>
    <row r="499" spans="1:13">
      <c r="A499" s="267">
        <v>492</v>
      </c>
      <c r="B499" s="244" t="s">
        <v>568</v>
      </c>
      <c r="C499" s="288">
        <v>64.55</v>
      </c>
      <c r="D499" s="288">
        <v>65.149999999999991</v>
      </c>
      <c r="E499" s="288">
        <v>63.59999999999998</v>
      </c>
      <c r="F499" s="288">
        <v>62.649999999999991</v>
      </c>
      <c r="G499" s="288">
        <v>61.09999999999998</v>
      </c>
      <c r="H499" s="288">
        <v>66.09999999999998</v>
      </c>
      <c r="I499" s="288">
        <v>67.649999999999991</v>
      </c>
      <c r="J499" s="288">
        <v>68.59999999999998</v>
      </c>
      <c r="K499" s="288">
        <v>66.7</v>
      </c>
      <c r="L499" s="288">
        <v>64.2</v>
      </c>
      <c r="M499" s="288">
        <v>4.2725299999999997</v>
      </c>
    </row>
    <row r="500" spans="1:13">
      <c r="A500" s="267">
        <v>493</v>
      </c>
      <c r="B500" s="244" t="s">
        <v>2851</v>
      </c>
      <c r="C500" s="288">
        <v>409.85</v>
      </c>
      <c r="D500" s="288">
        <v>404.06666666666666</v>
      </c>
      <c r="E500" s="288">
        <v>389.13333333333333</v>
      </c>
      <c r="F500" s="288">
        <v>368.41666666666669</v>
      </c>
      <c r="G500" s="288">
        <v>353.48333333333335</v>
      </c>
      <c r="H500" s="288">
        <v>424.7833333333333</v>
      </c>
      <c r="I500" s="288">
        <v>439.71666666666658</v>
      </c>
      <c r="J500" s="288">
        <v>460.43333333333328</v>
      </c>
      <c r="K500" s="288">
        <v>419</v>
      </c>
      <c r="L500" s="288">
        <v>383.35</v>
      </c>
      <c r="M500" s="288">
        <v>7.0330199999999996</v>
      </c>
    </row>
    <row r="501" spans="1:13">
      <c r="A501" s="267">
        <v>494</v>
      </c>
      <c r="B501" s="244" t="s">
        <v>569</v>
      </c>
      <c r="C501" s="288">
        <v>2169.3000000000002</v>
      </c>
      <c r="D501" s="288">
        <v>2197.1333333333332</v>
      </c>
      <c r="E501" s="288">
        <v>2132.2666666666664</v>
      </c>
      <c r="F501" s="288">
        <v>2095.2333333333331</v>
      </c>
      <c r="G501" s="288">
        <v>2030.3666666666663</v>
      </c>
      <c r="H501" s="288">
        <v>2234.1666666666665</v>
      </c>
      <c r="I501" s="288">
        <v>2299.0333333333333</v>
      </c>
      <c r="J501" s="288">
        <v>2336.0666666666666</v>
      </c>
      <c r="K501" s="288">
        <v>2262</v>
      </c>
      <c r="L501" s="288">
        <v>2160.1</v>
      </c>
      <c r="M501" s="288">
        <v>0.86619999999999997</v>
      </c>
    </row>
    <row r="502" spans="1:13">
      <c r="A502" s="267">
        <v>495</v>
      </c>
      <c r="B502" s="244" t="s">
        <v>200</v>
      </c>
      <c r="C502" s="288">
        <v>350</v>
      </c>
      <c r="D502" s="288">
        <v>352.7833333333333</v>
      </c>
      <c r="E502" s="288">
        <v>346.76666666666659</v>
      </c>
      <c r="F502" s="288">
        <v>343.5333333333333</v>
      </c>
      <c r="G502" s="288">
        <v>337.51666666666659</v>
      </c>
      <c r="H502" s="288">
        <v>356.01666666666659</v>
      </c>
      <c r="I502" s="288">
        <v>362.03333333333325</v>
      </c>
      <c r="J502" s="288">
        <v>365.26666666666659</v>
      </c>
      <c r="K502" s="288">
        <v>358.8</v>
      </c>
      <c r="L502" s="288">
        <v>349.55</v>
      </c>
      <c r="M502" s="288">
        <v>68.123379999999997</v>
      </c>
    </row>
    <row r="503" spans="1:13">
      <c r="A503" s="267">
        <v>496</v>
      </c>
      <c r="B503" s="244" t="s">
        <v>570</v>
      </c>
      <c r="C503" s="288">
        <v>395.15</v>
      </c>
      <c r="D503" s="288">
        <v>401.88333333333338</v>
      </c>
      <c r="E503" s="288">
        <v>383.26666666666677</v>
      </c>
      <c r="F503" s="288">
        <v>371.38333333333338</v>
      </c>
      <c r="G503" s="288">
        <v>352.76666666666677</v>
      </c>
      <c r="H503" s="288">
        <v>413.76666666666677</v>
      </c>
      <c r="I503" s="288">
        <v>432.38333333333344</v>
      </c>
      <c r="J503" s="288">
        <v>444.26666666666677</v>
      </c>
      <c r="K503" s="288">
        <v>420.5</v>
      </c>
      <c r="L503" s="288">
        <v>390</v>
      </c>
      <c r="M503" s="288">
        <v>8.9078400000000002</v>
      </c>
    </row>
    <row r="504" spans="1:13">
      <c r="A504" s="267">
        <v>497</v>
      </c>
      <c r="B504" s="244" t="s">
        <v>202</v>
      </c>
      <c r="C504" s="288">
        <v>188.4</v>
      </c>
      <c r="D504" s="288">
        <v>189.63333333333333</v>
      </c>
      <c r="E504" s="288">
        <v>185.76666666666665</v>
      </c>
      <c r="F504" s="288">
        <v>183.13333333333333</v>
      </c>
      <c r="G504" s="288">
        <v>179.26666666666665</v>
      </c>
      <c r="H504" s="288">
        <v>192.26666666666665</v>
      </c>
      <c r="I504" s="288">
        <v>196.13333333333333</v>
      </c>
      <c r="J504" s="288">
        <v>198.76666666666665</v>
      </c>
      <c r="K504" s="288">
        <v>193.5</v>
      </c>
      <c r="L504" s="288">
        <v>187</v>
      </c>
      <c r="M504" s="288">
        <v>193.66032000000001</v>
      </c>
    </row>
    <row r="505" spans="1:13">
      <c r="A505" s="267">
        <v>498</v>
      </c>
      <c r="B505" s="244" t="s">
        <v>571</v>
      </c>
      <c r="C505" s="288">
        <v>218.05</v>
      </c>
      <c r="D505" s="288">
        <v>223.01666666666665</v>
      </c>
      <c r="E505" s="288">
        <v>212.0333333333333</v>
      </c>
      <c r="F505" s="288">
        <v>206.01666666666665</v>
      </c>
      <c r="G505" s="288">
        <v>195.0333333333333</v>
      </c>
      <c r="H505" s="288">
        <v>229.0333333333333</v>
      </c>
      <c r="I505" s="288">
        <v>240.01666666666665</v>
      </c>
      <c r="J505" s="288">
        <v>246.0333333333333</v>
      </c>
      <c r="K505" s="288">
        <v>234</v>
      </c>
      <c r="L505" s="288">
        <v>217</v>
      </c>
      <c r="M505" s="288">
        <v>1.9381900000000001</v>
      </c>
    </row>
    <row r="506" spans="1:13">
      <c r="A506" s="267">
        <v>499</v>
      </c>
      <c r="B506" s="244" t="s">
        <v>572</v>
      </c>
      <c r="C506" s="288">
        <v>1808.35</v>
      </c>
      <c r="D506" s="288">
        <v>1821.1166666666668</v>
      </c>
      <c r="E506" s="288">
        <v>1787.2333333333336</v>
      </c>
      <c r="F506" s="288">
        <v>1766.1166666666668</v>
      </c>
      <c r="G506" s="288">
        <v>1732.2333333333336</v>
      </c>
      <c r="H506" s="288">
        <v>1842.2333333333336</v>
      </c>
      <c r="I506" s="288">
        <v>1876.1166666666668</v>
      </c>
      <c r="J506" s="288">
        <v>1897.2333333333336</v>
      </c>
      <c r="K506" s="288">
        <v>1855</v>
      </c>
      <c r="L506" s="288">
        <v>1800</v>
      </c>
      <c r="M506" s="288">
        <v>0.20477000000000001</v>
      </c>
    </row>
    <row r="507" spans="1:13">
      <c r="A507" s="267">
        <v>500</v>
      </c>
      <c r="B507" s="244"/>
      <c r="C507" s="288"/>
      <c r="D507" s="288"/>
      <c r="E507" s="288"/>
      <c r="F507" s="288"/>
      <c r="G507" s="288"/>
      <c r="H507" s="288"/>
      <c r="I507" s="288"/>
      <c r="J507" s="288"/>
      <c r="K507" s="288"/>
      <c r="L507" s="288"/>
      <c r="M507" s="288"/>
    </row>
    <row r="508" spans="1:13">
      <c r="A508" s="291"/>
    </row>
    <row r="509" spans="1:13">
      <c r="A509" s="5"/>
    </row>
    <row r="510" spans="1:13">
      <c r="A510" s="5"/>
    </row>
    <row r="511" spans="1:13">
      <c r="A511" s="5"/>
    </row>
    <row r="512" spans="1:13">
      <c r="A512" s="5"/>
    </row>
    <row r="514" spans="1:1">
      <c r="A514" s="293"/>
    </row>
    <row r="515" spans="1:1">
      <c r="A515" s="270"/>
    </row>
    <row r="516" spans="1:1">
      <c r="A516" s="293"/>
    </row>
    <row r="517" spans="1:1">
      <c r="A517" s="293"/>
    </row>
    <row r="518" spans="1:1">
      <c r="A518" s="294" t="s">
        <v>288</v>
      </c>
    </row>
    <row r="519" spans="1:1">
      <c r="A519" s="295" t="s">
        <v>203</v>
      </c>
    </row>
    <row r="520" spans="1:1">
      <c r="A520" s="295" t="s">
        <v>204</v>
      </c>
    </row>
    <row r="521" spans="1:1">
      <c r="A521" s="295" t="s">
        <v>205</v>
      </c>
    </row>
    <row r="522" spans="1:1">
      <c r="A522" s="295" t="s">
        <v>206</v>
      </c>
    </row>
    <row r="523" spans="1:1">
      <c r="A523" s="295" t="s">
        <v>207</v>
      </c>
    </row>
    <row r="524" spans="1:1">
      <c r="A524" s="296"/>
    </row>
    <row r="525" spans="1:1">
      <c r="A525" s="16"/>
    </row>
    <row r="526" spans="1:1">
      <c r="A526" s="16"/>
    </row>
    <row r="527" spans="1:1">
      <c r="A527" s="16"/>
    </row>
    <row r="528" spans="1:1">
      <c r="A528" s="16"/>
    </row>
    <row r="529" spans="1:1">
      <c r="A529" s="270" t="s">
        <v>208</v>
      </c>
    </row>
    <row r="530" spans="1:1">
      <c r="A530" s="293" t="s">
        <v>209</v>
      </c>
    </row>
    <row r="531" spans="1:1">
      <c r="A531" s="293" t="s">
        <v>210</v>
      </c>
    </row>
    <row r="532" spans="1:1">
      <c r="A532" s="293" t="s">
        <v>211</v>
      </c>
    </row>
    <row r="533" spans="1:1">
      <c r="A533" s="297" t="s">
        <v>212</v>
      </c>
    </row>
    <row r="534" spans="1:1">
      <c r="A534" s="297" t="s">
        <v>213</v>
      </c>
    </row>
    <row r="535" spans="1:1">
      <c r="A535" s="297" t="s">
        <v>214</v>
      </c>
    </row>
    <row r="536" spans="1:1">
      <c r="A536" s="297" t="s">
        <v>215</v>
      </c>
    </row>
    <row r="537" spans="1:1">
      <c r="A537" s="297" t="s">
        <v>216</v>
      </c>
    </row>
    <row r="538" spans="1:1">
      <c r="A538" s="297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140625" defaultRowHeight="12.75"/>
  <cols>
    <col min="1" max="1" width="12.140625" style="243" customWidth="1"/>
    <col min="2" max="2" width="14.28515625" style="121" customWidth="1"/>
    <col min="3" max="3" width="28.140625" style="244" customWidth="1"/>
    <col min="4" max="4" width="55.85546875" style="244" customWidth="1"/>
    <col min="5" max="5" width="12.42578125" style="121" customWidth="1"/>
    <col min="6" max="6" width="11.5703125" style="121" customWidth="1"/>
    <col min="7" max="7" width="9.5703125" style="121" customWidth="1"/>
    <col min="8" max="8" width="10.28515625" style="245" customWidth="1"/>
    <col min="9" max="16384" width="9.140625" style="244"/>
  </cols>
  <sheetData>
    <row r="1" spans="1:35" s="242" customFormat="1" ht="12">
      <c r="A1" s="246" t="s">
        <v>290</v>
      </c>
      <c r="B1" s="247"/>
      <c r="C1" s="248"/>
      <c r="D1" s="249"/>
      <c r="E1" s="250"/>
      <c r="F1" s="250"/>
      <c r="G1" s="250"/>
    </row>
    <row r="2" spans="1:35" s="242" customFormat="1" ht="12.75" customHeight="1">
      <c r="A2" s="251"/>
      <c r="B2" s="252"/>
      <c r="C2" s="253"/>
      <c r="D2" s="254"/>
      <c r="E2" s="255"/>
      <c r="F2" s="255"/>
      <c r="G2" s="255"/>
    </row>
    <row r="3" spans="1:35" s="242" customFormat="1" ht="12.75" customHeight="1">
      <c r="A3" s="251"/>
      <c r="B3" s="252"/>
      <c r="C3" s="253"/>
      <c r="D3" s="254"/>
      <c r="E3" s="255"/>
      <c r="F3" s="255"/>
      <c r="G3" s="255"/>
    </row>
    <row r="4" spans="1:35" s="242" customFormat="1" ht="12.75" customHeight="1">
      <c r="A4" s="251"/>
      <c r="B4" s="252"/>
      <c r="C4" s="253"/>
      <c r="D4" s="254"/>
      <c r="E4" s="255"/>
      <c r="F4" s="255"/>
      <c r="G4" s="255"/>
    </row>
    <row r="5" spans="1:35" s="242" customFormat="1" ht="6" customHeight="1">
      <c r="A5" s="601"/>
      <c r="B5" s="601"/>
      <c r="C5" s="602"/>
      <c r="D5" s="602"/>
      <c r="E5" s="250"/>
      <c r="F5" s="250"/>
      <c r="G5" s="250"/>
    </row>
    <row r="6" spans="1:35" s="242" customFormat="1" ht="26.25" customHeight="1">
      <c r="B6" s="258"/>
      <c r="C6" s="257"/>
      <c r="D6" s="257"/>
      <c r="E6" s="259" t="s">
        <v>289</v>
      </c>
      <c r="F6" s="250"/>
      <c r="G6" s="250"/>
    </row>
    <row r="7" spans="1:35" s="242" customFormat="1" ht="16.5" customHeight="1">
      <c r="A7" s="260" t="s">
        <v>573</v>
      </c>
      <c r="B7" s="603" t="s">
        <v>574</v>
      </c>
      <c r="C7" s="603"/>
      <c r="D7" s="261">
        <f>Main!B10</f>
        <v>44161</v>
      </c>
      <c r="E7" s="262"/>
      <c r="F7" s="250"/>
      <c r="G7" s="263"/>
    </row>
    <row r="8" spans="1:35" s="242" customFormat="1" ht="12.75" customHeight="1">
      <c r="A8" s="246"/>
      <c r="B8" s="250"/>
      <c r="C8" s="248"/>
      <c r="D8" s="249"/>
      <c r="E8" s="262"/>
      <c r="F8" s="262"/>
      <c r="G8" s="262"/>
    </row>
    <row r="9" spans="1:35" s="242" customFormat="1" ht="15.75" customHeight="1">
      <c r="A9" s="264" t="s">
        <v>575</v>
      </c>
      <c r="B9" s="265" t="s">
        <v>576</v>
      </c>
      <c r="C9" s="265" t="s">
        <v>577</v>
      </c>
      <c r="D9" s="265" t="s">
        <v>578</v>
      </c>
      <c r="E9" s="265" t="s">
        <v>579</v>
      </c>
      <c r="F9" s="265" t="s">
        <v>580</v>
      </c>
      <c r="G9" s="265" t="s">
        <v>581</v>
      </c>
      <c r="H9" s="265" t="s">
        <v>582</v>
      </c>
    </row>
    <row r="10" spans="1:35">
      <c r="A10" s="243">
        <v>44160</v>
      </c>
      <c r="B10" s="266">
        <v>538778</v>
      </c>
      <c r="C10" s="267" t="s">
        <v>3828</v>
      </c>
      <c r="D10" s="267" t="s">
        <v>3856</v>
      </c>
      <c r="E10" s="267" t="s">
        <v>584</v>
      </c>
      <c r="F10" s="380">
        <v>45410</v>
      </c>
      <c r="G10" s="266">
        <v>35.25</v>
      </c>
      <c r="H10" s="344" t="s">
        <v>314</v>
      </c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</row>
    <row r="11" spans="1:35">
      <c r="A11" s="243">
        <v>44160</v>
      </c>
      <c r="B11" s="266">
        <v>538778</v>
      </c>
      <c r="C11" s="267" t="s">
        <v>3828</v>
      </c>
      <c r="D11" s="267" t="s">
        <v>3857</v>
      </c>
      <c r="E11" s="267" t="s">
        <v>584</v>
      </c>
      <c r="F11" s="380">
        <v>109207</v>
      </c>
      <c r="G11" s="266">
        <v>35.450000000000003</v>
      </c>
      <c r="H11" s="344" t="s">
        <v>314</v>
      </c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</row>
    <row r="12" spans="1:35">
      <c r="A12" s="243">
        <v>44160</v>
      </c>
      <c r="B12" s="266">
        <v>538778</v>
      </c>
      <c r="C12" s="267" t="s">
        <v>3828</v>
      </c>
      <c r="D12" s="267" t="s">
        <v>3858</v>
      </c>
      <c r="E12" s="267" t="s">
        <v>584</v>
      </c>
      <c r="F12" s="380">
        <v>118201</v>
      </c>
      <c r="G12" s="266">
        <v>35.5</v>
      </c>
      <c r="H12" s="344" t="s">
        <v>314</v>
      </c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</row>
    <row r="13" spans="1:35">
      <c r="A13" s="243">
        <v>44160</v>
      </c>
      <c r="B13" s="266">
        <v>538778</v>
      </c>
      <c r="C13" s="267" t="s">
        <v>3828</v>
      </c>
      <c r="D13" s="267" t="s">
        <v>3859</v>
      </c>
      <c r="E13" s="267" t="s">
        <v>583</v>
      </c>
      <c r="F13" s="380">
        <v>280000</v>
      </c>
      <c r="G13" s="266">
        <v>35.42</v>
      </c>
      <c r="H13" s="344" t="s">
        <v>314</v>
      </c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</row>
    <row r="14" spans="1:35">
      <c r="A14" s="243">
        <v>44160</v>
      </c>
      <c r="B14" s="266">
        <v>526397</v>
      </c>
      <c r="C14" s="267" t="s">
        <v>877</v>
      </c>
      <c r="D14" s="267" t="s">
        <v>3860</v>
      </c>
      <c r="E14" s="267" t="s">
        <v>583</v>
      </c>
      <c r="F14" s="380">
        <v>24670</v>
      </c>
      <c r="G14" s="266">
        <v>238.89</v>
      </c>
      <c r="H14" s="344" t="s">
        <v>314</v>
      </c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</row>
    <row r="15" spans="1:35">
      <c r="A15" s="243">
        <v>44160</v>
      </c>
      <c r="B15" s="266">
        <v>526397</v>
      </c>
      <c r="C15" s="267" t="s">
        <v>877</v>
      </c>
      <c r="D15" s="267" t="s">
        <v>3860</v>
      </c>
      <c r="E15" s="267" t="s">
        <v>584</v>
      </c>
      <c r="F15" s="380">
        <v>39965</v>
      </c>
      <c r="G15" s="266">
        <v>238.73</v>
      </c>
      <c r="H15" s="344" t="s">
        <v>314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</row>
    <row r="16" spans="1:35">
      <c r="A16" s="243">
        <v>44160</v>
      </c>
      <c r="B16" s="266">
        <v>526397</v>
      </c>
      <c r="C16" s="267" t="s">
        <v>877</v>
      </c>
      <c r="D16" s="267" t="s">
        <v>3861</v>
      </c>
      <c r="E16" s="267" t="s">
        <v>583</v>
      </c>
      <c r="F16" s="380">
        <v>33145</v>
      </c>
      <c r="G16" s="266">
        <v>235.9</v>
      </c>
      <c r="H16" s="344" t="s">
        <v>314</v>
      </c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</row>
    <row r="17" spans="1:35">
      <c r="A17" s="243">
        <v>44160</v>
      </c>
      <c r="B17" s="266">
        <v>526397</v>
      </c>
      <c r="C17" s="267" t="s">
        <v>877</v>
      </c>
      <c r="D17" s="267" t="s">
        <v>3861</v>
      </c>
      <c r="E17" s="267" t="s">
        <v>584</v>
      </c>
      <c r="F17" s="380">
        <v>35628</v>
      </c>
      <c r="G17" s="266">
        <v>236.53</v>
      </c>
      <c r="H17" s="344" t="s">
        <v>314</v>
      </c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</row>
    <row r="18" spans="1:35">
      <c r="A18" s="243">
        <v>44160</v>
      </c>
      <c r="B18" s="266">
        <v>523574</v>
      </c>
      <c r="C18" s="267" t="s">
        <v>1319</v>
      </c>
      <c r="D18" s="267" t="s">
        <v>3838</v>
      </c>
      <c r="E18" s="267" t="s">
        <v>584</v>
      </c>
      <c r="F18" s="380">
        <v>3040000</v>
      </c>
      <c r="G18" s="266">
        <v>11.51</v>
      </c>
      <c r="H18" s="344" t="s">
        <v>314</v>
      </c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</row>
    <row r="19" spans="1:35">
      <c r="A19" s="243">
        <v>44160</v>
      </c>
      <c r="B19" s="266">
        <v>539097</v>
      </c>
      <c r="C19" s="267" t="s">
        <v>3839</v>
      </c>
      <c r="D19" s="267" t="s">
        <v>3862</v>
      </c>
      <c r="E19" s="267" t="s">
        <v>583</v>
      </c>
      <c r="F19" s="380">
        <v>100000</v>
      </c>
      <c r="G19" s="266">
        <v>39.68</v>
      </c>
      <c r="H19" s="344" t="s">
        <v>314</v>
      </c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</row>
    <row r="20" spans="1:35">
      <c r="A20" s="243">
        <v>44160</v>
      </c>
      <c r="B20" s="266">
        <v>540377</v>
      </c>
      <c r="C20" s="267" t="s">
        <v>3863</v>
      </c>
      <c r="D20" s="267" t="s">
        <v>3864</v>
      </c>
      <c r="E20" s="267" t="s">
        <v>584</v>
      </c>
      <c r="F20" s="380">
        <v>198000</v>
      </c>
      <c r="G20" s="266">
        <v>19.5</v>
      </c>
      <c r="H20" s="344" t="s">
        <v>314</v>
      </c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</row>
    <row r="21" spans="1:35">
      <c r="A21" s="243">
        <v>44160</v>
      </c>
      <c r="B21" s="266">
        <v>540377</v>
      </c>
      <c r="C21" s="267" t="s">
        <v>3863</v>
      </c>
      <c r="D21" s="267" t="s">
        <v>3865</v>
      </c>
      <c r="E21" s="267" t="s">
        <v>583</v>
      </c>
      <c r="F21" s="380">
        <v>24000</v>
      </c>
      <c r="G21" s="266">
        <v>19.5</v>
      </c>
      <c r="H21" s="344" t="s">
        <v>314</v>
      </c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</row>
    <row r="22" spans="1:35">
      <c r="A22" s="243">
        <v>44160</v>
      </c>
      <c r="B22" s="266">
        <v>540377</v>
      </c>
      <c r="C22" s="267" t="s">
        <v>3863</v>
      </c>
      <c r="D22" s="267" t="s">
        <v>3866</v>
      </c>
      <c r="E22" s="267" t="s">
        <v>583</v>
      </c>
      <c r="F22" s="380">
        <v>66000</v>
      </c>
      <c r="G22" s="266">
        <v>19.5</v>
      </c>
      <c r="H22" s="344" t="s">
        <v>314</v>
      </c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</row>
    <row r="23" spans="1:35">
      <c r="A23" s="243">
        <v>44160</v>
      </c>
      <c r="B23" s="266">
        <v>540377</v>
      </c>
      <c r="C23" s="267" t="s">
        <v>3863</v>
      </c>
      <c r="D23" s="267" t="s">
        <v>3867</v>
      </c>
      <c r="E23" s="267" t="s">
        <v>583</v>
      </c>
      <c r="F23" s="380">
        <v>108000</v>
      </c>
      <c r="G23" s="266">
        <v>19.5</v>
      </c>
      <c r="H23" s="344" t="s">
        <v>314</v>
      </c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</row>
    <row r="24" spans="1:35">
      <c r="A24" s="243">
        <v>44160</v>
      </c>
      <c r="B24" s="266">
        <v>541304</v>
      </c>
      <c r="C24" s="267" t="s">
        <v>3868</v>
      </c>
      <c r="D24" s="267" t="s">
        <v>3869</v>
      </c>
      <c r="E24" s="267" t="s">
        <v>583</v>
      </c>
      <c r="F24" s="380">
        <v>50000</v>
      </c>
      <c r="G24" s="266">
        <v>49.68</v>
      </c>
      <c r="H24" s="344" t="s">
        <v>314</v>
      </c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</row>
    <row r="25" spans="1:35">
      <c r="A25" s="243">
        <v>44160</v>
      </c>
      <c r="B25" s="266">
        <v>534600</v>
      </c>
      <c r="C25" s="267" t="s">
        <v>3870</v>
      </c>
      <c r="D25" s="267" t="s">
        <v>3871</v>
      </c>
      <c r="E25" s="267" t="s">
        <v>583</v>
      </c>
      <c r="F25" s="380">
        <v>100000</v>
      </c>
      <c r="G25" s="266">
        <v>141</v>
      </c>
      <c r="H25" s="344" t="s">
        <v>314</v>
      </c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</row>
    <row r="26" spans="1:35">
      <c r="A26" s="243">
        <v>44160</v>
      </c>
      <c r="B26" s="266">
        <v>534600</v>
      </c>
      <c r="C26" s="267" t="s">
        <v>3870</v>
      </c>
      <c r="D26" s="267" t="s">
        <v>3872</v>
      </c>
      <c r="E26" s="267" t="s">
        <v>584</v>
      </c>
      <c r="F26" s="380">
        <v>175500</v>
      </c>
      <c r="G26" s="266">
        <v>141</v>
      </c>
      <c r="H26" s="344" t="s">
        <v>314</v>
      </c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</row>
    <row r="27" spans="1:35">
      <c r="A27" s="243">
        <v>44160</v>
      </c>
      <c r="B27" s="266">
        <v>534690</v>
      </c>
      <c r="C27" s="267" t="s">
        <v>453</v>
      </c>
      <c r="D27" s="267" t="s">
        <v>3873</v>
      </c>
      <c r="E27" s="267" t="s">
        <v>584</v>
      </c>
      <c r="F27" s="380">
        <v>2000000</v>
      </c>
      <c r="G27" s="266">
        <v>6.95</v>
      </c>
      <c r="H27" s="344" t="s">
        <v>314</v>
      </c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</row>
    <row r="28" spans="1:35">
      <c r="A28" s="243">
        <v>44160</v>
      </c>
      <c r="B28" s="266">
        <v>526905</v>
      </c>
      <c r="C28" s="267" t="s">
        <v>3874</v>
      </c>
      <c r="D28" s="267" t="s">
        <v>3875</v>
      </c>
      <c r="E28" s="267" t="s">
        <v>584</v>
      </c>
      <c r="F28" s="380">
        <v>38300</v>
      </c>
      <c r="G28" s="266">
        <v>5.4</v>
      </c>
      <c r="H28" s="344" t="s">
        <v>314</v>
      </c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</row>
    <row r="29" spans="1:35">
      <c r="A29" s="243">
        <v>44160</v>
      </c>
      <c r="B29" s="266">
        <v>539673</v>
      </c>
      <c r="C29" s="267" t="s">
        <v>3781</v>
      </c>
      <c r="D29" s="267" t="s">
        <v>3876</v>
      </c>
      <c r="E29" s="267" t="s">
        <v>583</v>
      </c>
      <c r="F29" s="380">
        <v>10000</v>
      </c>
      <c r="G29" s="266">
        <v>15.39</v>
      </c>
      <c r="H29" s="344" t="s">
        <v>314</v>
      </c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</row>
    <row r="30" spans="1:35">
      <c r="A30" s="243">
        <v>44160</v>
      </c>
      <c r="B30" s="266">
        <v>539673</v>
      </c>
      <c r="C30" s="267" t="s">
        <v>3781</v>
      </c>
      <c r="D30" s="267" t="s">
        <v>3877</v>
      </c>
      <c r="E30" s="267" t="s">
        <v>584</v>
      </c>
      <c r="F30" s="380">
        <v>7800</v>
      </c>
      <c r="G30" s="266">
        <v>15.4</v>
      </c>
      <c r="H30" s="344" t="s">
        <v>314</v>
      </c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</row>
    <row r="31" spans="1:35">
      <c r="A31" s="243">
        <v>44160</v>
      </c>
      <c r="B31" s="266">
        <v>539673</v>
      </c>
      <c r="C31" s="267" t="s">
        <v>3781</v>
      </c>
      <c r="D31" s="267" t="s">
        <v>3878</v>
      </c>
      <c r="E31" s="267" t="s">
        <v>584</v>
      </c>
      <c r="F31" s="380">
        <v>9219</v>
      </c>
      <c r="G31" s="266">
        <v>15.4</v>
      </c>
      <c r="H31" s="344" t="s">
        <v>314</v>
      </c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</row>
    <row r="32" spans="1:35">
      <c r="A32" s="243">
        <v>44160</v>
      </c>
      <c r="B32" s="266">
        <v>539673</v>
      </c>
      <c r="C32" s="267" t="s">
        <v>3781</v>
      </c>
      <c r="D32" s="267" t="s">
        <v>3879</v>
      </c>
      <c r="E32" s="267" t="s">
        <v>584</v>
      </c>
      <c r="F32" s="380">
        <v>10000</v>
      </c>
      <c r="G32" s="266">
        <v>15.38</v>
      </c>
      <c r="H32" s="344" t="s">
        <v>314</v>
      </c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</row>
    <row r="33" spans="1:35">
      <c r="A33" s="243">
        <v>44160</v>
      </c>
      <c r="B33" s="266">
        <v>539673</v>
      </c>
      <c r="C33" s="267" t="s">
        <v>3781</v>
      </c>
      <c r="D33" s="267" t="s">
        <v>3880</v>
      </c>
      <c r="E33" s="267" t="s">
        <v>583</v>
      </c>
      <c r="F33" s="380">
        <v>10000</v>
      </c>
      <c r="G33" s="266">
        <v>15.4</v>
      </c>
      <c r="H33" s="344" t="s">
        <v>314</v>
      </c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</row>
    <row r="34" spans="1:35">
      <c r="A34" s="243">
        <v>44160</v>
      </c>
      <c r="B34" s="266">
        <v>539526</v>
      </c>
      <c r="C34" s="267" t="s">
        <v>3840</v>
      </c>
      <c r="D34" s="267" t="s">
        <v>3841</v>
      </c>
      <c r="E34" s="267" t="s">
        <v>584</v>
      </c>
      <c r="F34" s="380">
        <v>957824</v>
      </c>
      <c r="G34" s="266">
        <v>0.79</v>
      </c>
      <c r="H34" s="344" t="s">
        <v>314</v>
      </c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</row>
    <row r="35" spans="1:35">
      <c r="A35" s="243">
        <v>44160</v>
      </c>
      <c r="B35" s="266">
        <v>539526</v>
      </c>
      <c r="C35" s="267" t="s">
        <v>3840</v>
      </c>
      <c r="D35" s="267" t="s">
        <v>3881</v>
      </c>
      <c r="E35" s="267" t="s">
        <v>584</v>
      </c>
      <c r="F35" s="380">
        <v>1383000</v>
      </c>
      <c r="G35" s="266">
        <v>0.79</v>
      </c>
      <c r="H35" s="344" t="s">
        <v>314</v>
      </c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</row>
    <row r="36" spans="1:35">
      <c r="A36" s="243">
        <v>44160</v>
      </c>
      <c r="B36" s="266">
        <v>530677</v>
      </c>
      <c r="C36" s="267" t="s">
        <v>3882</v>
      </c>
      <c r="D36" s="267" t="s">
        <v>3883</v>
      </c>
      <c r="E36" s="267" t="s">
        <v>583</v>
      </c>
      <c r="F36" s="380">
        <v>350000</v>
      </c>
      <c r="G36" s="266">
        <v>14.3</v>
      </c>
      <c r="H36" s="344" t="s">
        <v>314</v>
      </c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</row>
    <row r="37" spans="1:35">
      <c r="A37" s="243">
        <v>44160</v>
      </c>
      <c r="B37" s="266">
        <v>530677</v>
      </c>
      <c r="C37" s="267" t="s">
        <v>3882</v>
      </c>
      <c r="D37" s="267" t="s">
        <v>3884</v>
      </c>
      <c r="E37" s="267" t="s">
        <v>584</v>
      </c>
      <c r="F37" s="380">
        <v>350000</v>
      </c>
      <c r="G37" s="266">
        <v>14.3</v>
      </c>
      <c r="H37" s="344" t="s">
        <v>314</v>
      </c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</row>
    <row r="38" spans="1:35">
      <c r="A38" s="243">
        <v>44160</v>
      </c>
      <c r="B38" s="266">
        <v>532790</v>
      </c>
      <c r="C38" s="267" t="s">
        <v>2604</v>
      </c>
      <c r="D38" s="267" t="s">
        <v>3885</v>
      </c>
      <c r="E38" s="267" t="s">
        <v>583</v>
      </c>
      <c r="F38" s="380">
        <v>685000</v>
      </c>
      <c r="G38" s="266">
        <v>524.29999999999995</v>
      </c>
      <c r="H38" s="344" t="s">
        <v>314</v>
      </c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</row>
    <row r="39" spans="1:35">
      <c r="A39" s="243">
        <v>44160</v>
      </c>
      <c r="B39" s="266">
        <v>532790</v>
      </c>
      <c r="C39" s="267" t="s">
        <v>2604</v>
      </c>
      <c r="D39" s="267" t="s">
        <v>3886</v>
      </c>
      <c r="E39" s="267" t="s">
        <v>584</v>
      </c>
      <c r="F39" s="380">
        <v>1670000</v>
      </c>
      <c r="G39" s="266">
        <v>524.29999999999995</v>
      </c>
      <c r="H39" s="344" t="s">
        <v>314</v>
      </c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</row>
    <row r="40" spans="1:35">
      <c r="A40" s="243">
        <v>44160</v>
      </c>
      <c r="B40" s="266">
        <v>532790</v>
      </c>
      <c r="C40" s="267" t="s">
        <v>2604</v>
      </c>
      <c r="D40" s="267" t="s">
        <v>3887</v>
      </c>
      <c r="E40" s="267" t="s">
        <v>583</v>
      </c>
      <c r="F40" s="380">
        <v>985000</v>
      </c>
      <c r="G40" s="266">
        <v>524.29999999999995</v>
      </c>
      <c r="H40" s="344" t="s">
        <v>314</v>
      </c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</row>
    <row r="41" spans="1:35">
      <c r="A41" s="243">
        <v>44160</v>
      </c>
      <c r="B41" s="266">
        <v>531644</v>
      </c>
      <c r="C41" s="267" t="s">
        <v>3842</v>
      </c>
      <c r="D41" s="267" t="s">
        <v>3888</v>
      </c>
      <c r="E41" s="267" t="s">
        <v>583</v>
      </c>
      <c r="F41" s="380">
        <v>35045</v>
      </c>
      <c r="G41" s="266">
        <v>10.27</v>
      </c>
      <c r="H41" s="344" t="s">
        <v>314</v>
      </c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</row>
    <row r="42" spans="1:35">
      <c r="A42" s="243">
        <v>44160</v>
      </c>
      <c r="B42" s="266">
        <v>531644</v>
      </c>
      <c r="C42" s="267" t="s">
        <v>3842</v>
      </c>
      <c r="D42" s="267" t="s">
        <v>3843</v>
      </c>
      <c r="E42" s="267" t="s">
        <v>584</v>
      </c>
      <c r="F42" s="380">
        <v>35045</v>
      </c>
      <c r="G42" s="266">
        <v>10.27</v>
      </c>
      <c r="H42" s="344" t="s">
        <v>314</v>
      </c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</row>
    <row r="43" spans="1:35">
      <c r="A43" s="243">
        <v>44160</v>
      </c>
      <c r="B43" s="266">
        <v>539402</v>
      </c>
      <c r="C43" s="267" t="s">
        <v>3889</v>
      </c>
      <c r="D43" s="267" t="s">
        <v>3890</v>
      </c>
      <c r="E43" s="267" t="s">
        <v>583</v>
      </c>
      <c r="F43" s="380">
        <v>44800</v>
      </c>
      <c r="G43" s="266">
        <v>18</v>
      </c>
      <c r="H43" s="344" t="s">
        <v>314</v>
      </c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</row>
    <row r="44" spans="1:35">
      <c r="A44" s="243">
        <v>44160</v>
      </c>
      <c r="B44" s="266">
        <v>512064</v>
      </c>
      <c r="C44" s="267" t="s">
        <v>3820</v>
      </c>
      <c r="D44" s="267" t="s">
        <v>3891</v>
      </c>
      <c r="E44" s="267" t="s">
        <v>584</v>
      </c>
      <c r="F44" s="380">
        <v>1241</v>
      </c>
      <c r="G44" s="266">
        <v>45</v>
      </c>
      <c r="H44" s="344" t="s">
        <v>314</v>
      </c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</row>
    <row r="45" spans="1:35">
      <c r="A45" s="243">
        <v>44160</v>
      </c>
      <c r="B45" s="266" t="s">
        <v>877</v>
      </c>
      <c r="C45" s="267" t="s">
        <v>3892</v>
      </c>
      <c r="D45" s="267" t="s">
        <v>3861</v>
      </c>
      <c r="E45" s="267" t="s">
        <v>583</v>
      </c>
      <c r="F45" s="380">
        <v>34032</v>
      </c>
      <c r="G45" s="266">
        <v>236.28</v>
      </c>
      <c r="H45" s="344" t="s">
        <v>2952</v>
      </c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</row>
    <row r="46" spans="1:35">
      <c r="A46" s="243">
        <v>44160</v>
      </c>
      <c r="B46" s="266" t="s">
        <v>877</v>
      </c>
      <c r="C46" s="267" t="s">
        <v>3892</v>
      </c>
      <c r="D46" s="267" t="s">
        <v>3893</v>
      </c>
      <c r="E46" s="267" t="s">
        <v>583</v>
      </c>
      <c r="F46" s="380">
        <v>29956</v>
      </c>
      <c r="G46" s="266">
        <v>238.15</v>
      </c>
      <c r="H46" s="344" t="s">
        <v>2952</v>
      </c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</row>
    <row r="47" spans="1:35">
      <c r="A47" s="243">
        <v>44160</v>
      </c>
      <c r="B47" s="266" t="s">
        <v>877</v>
      </c>
      <c r="C47" s="267" t="s">
        <v>3892</v>
      </c>
      <c r="D47" s="267" t="s">
        <v>3894</v>
      </c>
      <c r="E47" s="267" t="s">
        <v>583</v>
      </c>
      <c r="F47" s="380">
        <v>10500</v>
      </c>
      <c r="G47" s="266">
        <v>233.76</v>
      </c>
      <c r="H47" s="344" t="s">
        <v>2952</v>
      </c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</row>
    <row r="48" spans="1:35">
      <c r="A48" s="243">
        <v>44160</v>
      </c>
      <c r="B48" s="266" t="s">
        <v>877</v>
      </c>
      <c r="C48" s="267" t="s">
        <v>3892</v>
      </c>
      <c r="D48" s="267" t="s">
        <v>3895</v>
      </c>
      <c r="E48" s="267" t="s">
        <v>583</v>
      </c>
      <c r="F48" s="380">
        <v>52796</v>
      </c>
      <c r="G48" s="266">
        <v>238.14</v>
      </c>
      <c r="H48" s="344" t="s">
        <v>2952</v>
      </c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</row>
    <row r="49" spans="1:35">
      <c r="A49" s="243">
        <v>44160</v>
      </c>
      <c r="B49" s="266" t="s">
        <v>877</v>
      </c>
      <c r="C49" s="267" t="s">
        <v>3892</v>
      </c>
      <c r="D49" s="267" t="s">
        <v>3896</v>
      </c>
      <c r="E49" s="267" t="s">
        <v>583</v>
      </c>
      <c r="F49" s="380">
        <v>76066</v>
      </c>
      <c r="G49" s="266">
        <v>240.23</v>
      </c>
      <c r="H49" s="344" t="s">
        <v>2952</v>
      </c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</row>
    <row r="50" spans="1:35">
      <c r="A50" s="243">
        <v>44160</v>
      </c>
      <c r="B50" s="266" t="s">
        <v>877</v>
      </c>
      <c r="C50" s="267" t="s">
        <v>3892</v>
      </c>
      <c r="D50" s="267" t="s">
        <v>3860</v>
      </c>
      <c r="E50" s="267" t="s">
        <v>583</v>
      </c>
      <c r="F50" s="380">
        <v>39715</v>
      </c>
      <c r="G50" s="266">
        <v>238.63</v>
      </c>
      <c r="H50" s="344" t="s">
        <v>2952</v>
      </c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</row>
    <row r="51" spans="1:35">
      <c r="A51" s="243">
        <v>44160</v>
      </c>
      <c r="B51" s="266" t="s">
        <v>877</v>
      </c>
      <c r="C51" s="267" t="s">
        <v>3892</v>
      </c>
      <c r="D51" s="267" t="s">
        <v>3897</v>
      </c>
      <c r="E51" s="267" t="s">
        <v>583</v>
      </c>
      <c r="F51" s="380">
        <v>256690</v>
      </c>
      <c r="G51" s="266">
        <v>235.84</v>
      </c>
      <c r="H51" s="344" t="s">
        <v>2952</v>
      </c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2"/>
      <c r="AH51" s="242"/>
      <c r="AI51" s="242"/>
    </row>
    <row r="52" spans="1:35">
      <c r="A52" s="243">
        <v>44160</v>
      </c>
      <c r="B52" s="266" t="s">
        <v>877</v>
      </c>
      <c r="C52" s="267" t="s">
        <v>3892</v>
      </c>
      <c r="D52" s="267" t="s">
        <v>3898</v>
      </c>
      <c r="E52" s="267" t="s">
        <v>583</v>
      </c>
      <c r="F52" s="380">
        <v>40200</v>
      </c>
      <c r="G52" s="266">
        <v>238.02</v>
      </c>
      <c r="H52" s="344" t="s">
        <v>2952</v>
      </c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</row>
    <row r="53" spans="1:35">
      <c r="A53" s="243">
        <v>44160</v>
      </c>
      <c r="B53" s="266" t="s">
        <v>877</v>
      </c>
      <c r="C53" s="267" t="s">
        <v>3892</v>
      </c>
      <c r="D53" s="267" t="s">
        <v>3899</v>
      </c>
      <c r="E53" s="267" t="s">
        <v>583</v>
      </c>
      <c r="F53" s="380">
        <v>35260</v>
      </c>
      <c r="G53" s="266">
        <v>237.89</v>
      </c>
      <c r="H53" s="344" t="s">
        <v>2952</v>
      </c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</row>
    <row r="54" spans="1:35">
      <c r="A54" s="243">
        <v>44160</v>
      </c>
      <c r="B54" s="266" t="s">
        <v>877</v>
      </c>
      <c r="C54" s="267" t="s">
        <v>3892</v>
      </c>
      <c r="D54" s="267" t="s">
        <v>3900</v>
      </c>
      <c r="E54" s="267" t="s">
        <v>583</v>
      </c>
      <c r="F54" s="380">
        <v>47060</v>
      </c>
      <c r="G54" s="266">
        <v>238.88</v>
      </c>
      <c r="H54" s="344" t="s">
        <v>2952</v>
      </c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</row>
    <row r="55" spans="1:35">
      <c r="A55" s="243">
        <v>44160</v>
      </c>
      <c r="B55" s="266" t="s">
        <v>877</v>
      </c>
      <c r="C55" s="267" t="s">
        <v>3892</v>
      </c>
      <c r="D55" s="267" t="s">
        <v>3901</v>
      </c>
      <c r="E55" s="267" t="s">
        <v>583</v>
      </c>
      <c r="F55" s="380">
        <v>33533</v>
      </c>
      <c r="G55" s="266">
        <v>243.23</v>
      </c>
      <c r="H55" s="344" t="s">
        <v>2952</v>
      </c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</row>
    <row r="56" spans="1:35">
      <c r="A56" s="243">
        <v>44160</v>
      </c>
      <c r="B56" s="266" t="s">
        <v>877</v>
      </c>
      <c r="C56" s="267" t="s">
        <v>3892</v>
      </c>
      <c r="D56" s="267" t="s">
        <v>3902</v>
      </c>
      <c r="E56" s="267" t="s">
        <v>583</v>
      </c>
      <c r="F56" s="380">
        <v>37940</v>
      </c>
      <c r="G56" s="266">
        <v>243.88</v>
      </c>
      <c r="H56" s="344" t="s">
        <v>2952</v>
      </c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</row>
    <row r="57" spans="1:35">
      <c r="A57" s="243">
        <v>44160</v>
      </c>
      <c r="B57" s="266" t="s">
        <v>877</v>
      </c>
      <c r="C57" s="267" t="s">
        <v>3892</v>
      </c>
      <c r="D57" s="267" t="s">
        <v>3829</v>
      </c>
      <c r="E57" s="267" t="s">
        <v>583</v>
      </c>
      <c r="F57" s="380">
        <v>83496</v>
      </c>
      <c r="G57" s="266">
        <v>238</v>
      </c>
      <c r="H57" s="344" t="s">
        <v>2952</v>
      </c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</row>
    <row r="58" spans="1:35">
      <c r="A58" s="243">
        <v>44160</v>
      </c>
      <c r="B58" s="266" t="s">
        <v>117</v>
      </c>
      <c r="C58" s="267" t="s">
        <v>3903</v>
      </c>
      <c r="D58" s="267" t="s">
        <v>3904</v>
      </c>
      <c r="E58" s="267" t="s">
        <v>583</v>
      </c>
      <c r="F58" s="380">
        <v>3719742</v>
      </c>
      <c r="G58" s="266">
        <v>190.51</v>
      </c>
      <c r="H58" s="344" t="s">
        <v>2952</v>
      </c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</row>
    <row r="59" spans="1:35">
      <c r="A59" s="243">
        <v>44160</v>
      </c>
      <c r="B59" s="266" t="s">
        <v>117</v>
      </c>
      <c r="C59" s="267" t="s">
        <v>3903</v>
      </c>
      <c r="D59" s="267" t="s">
        <v>3829</v>
      </c>
      <c r="E59" s="267" t="s">
        <v>583</v>
      </c>
      <c r="F59" s="380">
        <v>2975854</v>
      </c>
      <c r="G59" s="266">
        <v>189.56</v>
      </c>
      <c r="H59" s="344" t="s">
        <v>2952</v>
      </c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</row>
    <row r="60" spans="1:35">
      <c r="A60" s="243">
        <v>44160</v>
      </c>
      <c r="B60" s="266" t="s">
        <v>453</v>
      </c>
      <c r="C60" s="267" t="s">
        <v>3905</v>
      </c>
      <c r="D60" s="267" t="s">
        <v>3906</v>
      </c>
      <c r="E60" s="267" t="s">
        <v>583</v>
      </c>
      <c r="F60" s="380">
        <v>2701392</v>
      </c>
      <c r="G60" s="266">
        <v>7.21</v>
      </c>
      <c r="H60" s="344" t="s">
        <v>2952</v>
      </c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2"/>
      <c r="AA60" s="242"/>
      <c r="AB60" s="242"/>
      <c r="AC60" s="242"/>
      <c r="AD60" s="242"/>
      <c r="AE60" s="242"/>
      <c r="AF60" s="242"/>
      <c r="AG60" s="242"/>
      <c r="AH60" s="242"/>
      <c r="AI60" s="242"/>
    </row>
    <row r="61" spans="1:35">
      <c r="A61" s="243">
        <v>44160</v>
      </c>
      <c r="B61" s="266" t="s">
        <v>453</v>
      </c>
      <c r="C61" s="267" t="s">
        <v>3905</v>
      </c>
      <c r="D61" s="267" t="s">
        <v>3907</v>
      </c>
      <c r="E61" s="267" t="s">
        <v>583</v>
      </c>
      <c r="F61" s="380">
        <v>1505091</v>
      </c>
      <c r="G61" s="266">
        <v>6.95</v>
      </c>
      <c r="H61" s="344" t="s">
        <v>2952</v>
      </c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  <c r="AG61" s="242"/>
      <c r="AH61" s="242"/>
      <c r="AI61" s="242"/>
    </row>
    <row r="62" spans="1:35">
      <c r="A62" s="243">
        <v>44160</v>
      </c>
      <c r="B62" s="266" t="s">
        <v>453</v>
      </c>
      <c r="C62" s="267" t="s">
        <v>3905</v>
      </c>
      <c r="D62" s="267" t="s">
        <v>3908</v>
      </c>
      <c r="E62" s="267" t="s">
        <v>583</v>
      </c>
      <c r="F62" s="380">
        <v>1861228</v>
      </c>
      <c r="G62" s="266">
        <v>7.29</v>
      </c>
      <c r="H62" s="344" t="s">
        <v>2952</v>
      </c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  <c r="AG62" s="242"/>
      <c r="AH62" s="242"/>
      <c r="AI62" s="242"/>
    </row>
    <row r="63" spans="1:35">
      <c r="A63" s="243">
        <v>44160</v>
      </c>
      <c r="B63" s="266" t="s">
        <v>453</v>
      </c>
      <c r="C63" s="267" t="s">
        <v>3905</v>
      </c>
      <c r="D63" s="267" t="s">
        <v>3909</v>
      </c>
      <c r="E63" s="267" t="s">
        <v>583</v>
      </c>
      <c r="F63" s="380">
        <v>6996397</v>
      </c>
      <c r="G63" s="266">
        <v>7.26</v>
      </c>
      <c r="H63" s="344" t="s">
        <v>2952</v>
      </c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</row>
    <row r="64" spans="1:35">
      <c r="A64" s="243">
        <v>44160</v>
      </c>
      <c r="B64" s="266" t="s">
        <v>3910</v>
      </c>
      <c r="C64" s="267" t="s">
        <v>3911</v>
      </c>
      <c r="D64" s="267" t="s">
        <v>3912</v>
      </c>
      <c r="E64" s="267" t="s">
        <v>583</v>
      </c>
      <c r="F64" s="380">
        <v>156000</v>
      </c>
      <c r="G64" s="266">
        <v>22.34</v>
      </c>
      <c r="H64" s="344" t="s">
        <v>2952</v>
      </c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</row>
    <row r="65" spans="1:35">
      <c r="A65" s="243">
        <v>44160</v>
      </c>
      <c r="B65" s="266" t="s">
        <v>166</v>
      </c>
      <c r="C65" s="267" t="s">
        <v>3913</v>
      </c>
      <c r="D65" s="267" t="s">
        <v>3914</v>
      </c>
      <c r="E65" s="267" t="s">
        <v>583</v>
      </c>
      <c r="F65" s="380">
        <v>350000</v>
      </c>
      <c r="G65" s="266">
        <v>1315.11</v>
      </c>
      <c r="H65" s="344" t="s">
        <v>2952</v>
      </c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</row>
    <row r="66" spans="1:35">
      <c r="A66" s="243">
        <v>44160</v>
      </c>
      <c r="B66" s="266" t="s">
        <v>505</v>
      </c>
      <c r="C66" s="267" t="s">
        <v>3915</v>
      </c>
      <c r="D66" s="267" t="s">
        <v>3916</v>
      </c>
      <c r="E66" s="267" t="s">
        <v>583</v>
      </c>
      <c r="F66" s="380">
        <v>1400010</v>
      </c>
      <c r="G66" s="266">
        <v>11</v>
      </c>
      <c r="H66" s="344" t="s">
        <v>2952</v>
      </c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</row>
    <row r="67" spans="1:35">
      <c r="A67" s="243">
        <v>44160</v>
      </c>
      <c r="B67" s="266" t="s">
        <v>2350</v>
      </c>
      <c r="C67" s="267" t="s">
        <v>3917</v>
      </c>
      <c r="D67" s="267" t="s">
        <v>3918</v>
      </c>
      <c r="E67" s="267" t="s">
        <v>583</v>
      </c>
      <c r="F67" s="380">
        <v>109298</v>
      </c>
      <c r="G67" s="266">
        <v>128.87</v>
      </c>
      <c r="H67" s="344" t="s">
        <v>2952</v>
      </c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</row>
    <row r="68" spans="1:35">
      <c r="A68" s="243">
        <v>44160</v>
      </c>
      <c r="B68" s="266" t="s">
        <v>2350</v>
      </c>
      <c r="C68" s="267" t="s">
        <v>3917</v>
      </c>
      <c r="D68" s="267" t="s">
        <v>3919</v>
      </c>
      <c r="E68" s="267" t="s">
        <v>583</v>
      </c>
      <c r="F68" s="380">
        <v>114980</v>
      </c>
      <c r="G68" s="266">
        <v>128.83000000000001</v>
      </c>
      <c r="H68" s="344" t="s">
        <v>2952</v>
      </c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1:35">
      <c r="A69" s="243">
        <v>44160</v>
      </c>
      <c r="B69" s="266" t="s">
        <v>3353</v>
      </c>
      <c r="C69" s="267" t="s">
        <v>3920</v>
      </c>
      <c r="D69" s="267" t="s">
        <v>3921</v>
      </c>
      <c r="E69" s="267" t="s">
        <v>583</v>
      </c>
      <c r="F69" s="380">
        <v>132721</v>
      </c>
      <c r="G69" s="266">
        <v>31.6</v>
      </c>
      <c r="H69" s="344" t="s">
        <v>2952</v>
      </c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</row>
    <row r="70" spans="1:35">
      <c r="A70" s="243">
        <v>44160</v>
      </c>
      <c r="B70" s="266" t="s">
        <v>3922</v>
      </c>
      <c r="C70" s="267" t="s">
        <v>3923</v>
      </c>
      <c r="D70" s="267" t="s">
        <v>3924</v>
      </c>
      <c r="E70" s="267" t="s">
        <v>583</v>
      </c>
      <c r="F70" s="380">
        <v>102000</v>
      </c>
      <c r="G70" s="266">
        <v>49</v>
      </c>
      <c r="H70" s="344" t="s">
        <v>2952</v>
      </c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</row>
    <row r="71" spans="1:35">
      <c r="A71" s="243">
        <v>44160</v>
      </c>
      <c r="B71" s="266" t="s">
        <v>3371</v>
      </c>
      <c r="C71" s="267" t="s">
        <v>3925</v>
      </c>
      <c r="D71" s="267" t="s">
        <v>3907</v>
      </c>
      <c r="E71" s="267" t="s">
        <v>583</v>
      </c>
      <c r="F71" s="380">
        <v>10500000</v>
      </c>
      <c r="G71" s="266">
        <v>0.9</v>
      </c>
      <c r="H71" s="344" t="s">
        <v>2952</v>
      </c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</row>
    <row r="72" spans="1:35">
      <c r="A72" s="243">
        <v>44160</v>
      </c>
      <c r="B72" s="266" t="s">
        <v>3371</v>
      </c>
      <c r="C72" s="267" t="s">
        <v>3925</v>
      </c>
      <c r="D72" s="267" t="s">
        <v>3909</v>
      </c>
      <c r="E72" s="267" t="s">
        <v>583</v>
      </c>
      <c r="F72" s="380">
        <v>15280491</v>
      </c>
      <c r="G72" s="266">
        <v>0.9</v>
      </c>
      <c r="H72" s="344" t="s">
        <v>2952</v>
      </c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42"/>
      <c r="AI72" s="242"/>
    </row>
    <row r="73" spans="1:35">
      <c r="A73" s="243">
        <v>44160</v>
      </c>
      <c r="B73" s="266" t="s">
        <v>3371</v>
      </c>
      <c r="C73" s="267" t="s">
        <v>3925</v>
      </c>
      <c r="D73" s="267" t="s">
        <v>3926</v>
      </c>
      <c r="E73" s="267" t="s">
        <v>583</v>
      </c>
      <c r="F73" s="380">
        <v>5000000</v>
      </c>
      <c r="G73" s="266">
        <v>0.9</v>
      </c>
      <c r="H73" s="344" t="s">
        <v>2952</v>
      </c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</row>
    <row r="74" spans="1:35">
      <c r="A74" s="243">
        <v>44160</v>
      </c>
      <c r="B74" s="266" t="s">
        <v>3371</v>
      </c>
      <c r="C74" s="267" t="s">
        <v>3925</v>
      </c>
      <c r="D74" s="267" t="s">
        <v>3927</v>
      </c>
      <c r="E74" s="267" t="s">
        <v>583</v>
      </c>
      <c r="F74" s="380">
        <v>8000003</v>
      </c>
      <c r="G74" s="266">
        <v>0.88</v>
      </c>
      <c r="H74" s="344" t="s">
        <v>2952</v>
      </c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</row>
    <row r="75" spans="1:35">
      <c r="A75" s="243">
        <v>44160</v>
      </c>
      <c r="B75" s="266" t="s">
        <v>3371</v>
      </c>
      <c r="C75" s="267" t="s">
        <v>3925</v>
      </c>
      <c r="D75" s="267" t="s">
        <v>3928</v>
      </c>
      <c r="E75" s="267" t="s">
        <v>583</v>
      </c>
      <c r="F75" s="380">
        <v>5999994</v>
      </c>
      <c r="G75" s="266">
        <v>0.9</v>
      </c>
      <c r="H75" s="344" t="s">
        <v>2952</v>
      </c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</row>
    <row r="76" spans="1:35">
      <c r="A76" s="243">
        <v>44160</v>
      </c>
      <c r="B76" s="266" t="s">
        <v>2492</v>
      </c>
      <c r="C76" s="267" t="s">
        <v>3929</v>
      </c>
      <c r="D76" s="267" t="s">
        <v>3930</v>
      </c>
      <c r="E76" s="267" t="s">
        <v>583</v>
      </c>
      <c r="F76" s="380">
        <v>85000</v>
      </c>
      <c r="G76" s="266">
        <v>605</v>
      </c>
      <c r="H76" s="344" t="s">
        <v>2952</v>
      </c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</row>
    <row r="77" spans="1:35">
      <c r="A77" s="243">
        <v>44160</v>
      </c>
      <c r="B77" s="266" t="s">
        <v>2494</v>
      </c>
      <c r="C77" s="267" t="s">
        <v>3931</v>
      </c>
      <c r="D77" s="267" t="s">
        <v>3932</v>
      </c>
      <c r="E77" s="267" t="s">
        <v>583</v>
      </c>
      <c r="F77" s="380">
        <v>465900</v>
      </c>
      <c r="G77" s="266">
        <v>83.95</v>
      </c>
      <c r="H77" s="344" t="s">
        <v>2952</v>
      </c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</row>
    <row r="78" spans="1:35">
      <c r="A78" s="243">
        <v>44160</v>
      </c>
      <c r="B78" s="266" t="s">
        <v>2494</v>
      </c>
      <c r="C78" s="267" t="s">
        <v>3931</v>
      </c>
      <c r="D78" s="267" t="s">
        <v>3933</v>
      </c>
      <c r="E78" s="267" t="s">
        <v>583</v>
      </c>
      <c r="F78" s="380">
        <v>2795000</v>
      </c>
      <c r="G78" s="266">
        <v>82.4</v>
      </c>
      <c r="H78" s="344" t="s">
        <v>2952</v>
      </c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</row>
    <row r="79" spans="1:35">
      <c r="A79" s="243">
        <v>44160</v>
      </c>
      <c r="B79" s="266" t="s">
        <v>2693</v>
      </c>
      <c r="C79" s="267" t="s">
        <v>3934</v>
      </c>
      <c r="D79" s="267" t="s">
        <v>3935</v>
      </c>
      <c r="E79" s="267" t="s">
        <v>583</v>
      </c>
      <c r="F79" s="380">
        <v>56571</v>
      </c>
      <c r="G79" s="266">
        <v>140.13</v>
      </c>
      <c r="H79" s="344" t="s">
        <v>2952</v>
      </c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</row>
    <row r="80" spans="1:35">
      <c r="A80" s="243">
        <v>44160</v>
      </c>
      <c r="B80" s="266" t="s">
        <v>2762</v>
      </c>
      <c r="C80" s="267" t="s">
        <v>3936</v>
      </c>
      <c r="D80" s="267" t="s">
        <v>3921</v>
      </c>
      <c r="E80" s="267" t="s">
        <v>583</v>
      </c>
      <c r="F80" s="380">
        <v>194599</v>
      </c>
      <c r="G80" s="266">
        <v>76.010000000000005</v>
      </c>
      <c r="H80" s="344" t="s">
        <v>2952</v>
      </c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</row>
    <row r="81" spans="1:35">
      <c r="A81" s="243">
        <v>44160</v>
      </c>
      <c r="B81" s="266" t="s">
        <v>2791</v>
      </c>
      <c r="C81" s="267" t="s">
        <v>3937</v>
      </c>
      <c r="D81" s="267" t="s">
        <v>3938</v>
      </c>
      <c r="E81" s="267" t="s">
        <v>583</v>
      </c>
      <c r="F81" s="380">
        <v>11000000</v>
      </c>
      <c r="G81" s="266">
        <v>5.25</v>
      </c>
      <c r="H81" s="344" t="s">
        <v>2952</v>
      </c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</row>
    <row r="82" spans="1:35">
      <c r="A82" s="243">
        <v>44160</v>
      </c>
      <c r="B82" s="266" t="s">
        <v>2791</v>
      </c>
      <c r="C82" s="267" t="s">
        <v>3937</v>
      </c>
      <c r="D82" s="267" t="s">
        <v>3939</v>
      </c>
      <c r="E82" s="267" t="s">
        <v>583</v>
      </c>
      <c r="F82" s="380">
        <v>3112330</v>
      </c>
      <c r="G82" s="266">
        <v>5.29</v>
      </c>
      <c r="H82" s="344" t="s">
        <v>2952</v>
      </c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</row>
    <row r="83" spans="1:35">
      <c r="A83" s="243">
        <v>44160</v>
      </c>
      <c r="B83" s="266" t="s">
        <v>2791</v>
      </c>
      <c r="C83" s="267" t="s">
        <v>3937</v>
      </c>
      <c r="D83" s="267" t="s">
        <v>3940</v>
      </c>
      <c r="E83" s="267" t="s">
        <v>583</v>
      </c>
      <c r="F83" s="380">
        <v>1763731</v>
      </c>
      <c r="G83" s="266">
        <v>5.4</v>
      </c>
      <c r="H83" s="344" t="s">
        <v>2952</v>
      </c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</row>
    <row r="84" spans="1:35">
      <c r="A84" s="243">
        <v>44160</v>
      </c>
      <c r="B84" s="266" t="s">
        <v>2791</v>
      </c>
      <c r="C84" s="267" t="s">
        <v>3937</v>
      </c>
      <c r="D84" s="267" t="s">
        <v>3941</v>
      </c>
      <c r="E84" s="267" t="s">
        <v>583</v>
      </c>
      <c r="F84" s="380">
        <v>1926173</v>
      </c>
      <c r="G84" s="266">
        <v>5.33</v>
      </c>
      <c r="H84" s="344" t="s">
        <v>2952</v>
      </c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</row>
    <row r="85" spans="1:35">
      <c r="A85" s="243">
        <v>44160</v>
      </c>
      <c r="B85" s="266" t="s">
        <v>877</v>
      </c>
      <c r="C85" s="267" t="s">
        <v>3892</v>
      </c>
      <c r="D85" s="267" t="s">
        <v>3899</v>
      </c>
      <c r="E85" s="267" t="s">
        <v>584</v>
      </c>
      <c r="F85" s="380">
        <v>35260</v>
      </c>
      <c r="G85" s="266">
        <v>233.5</v>
      </c>
      <c r="H85" s="344" t="s">
        <v>2952</v>
      </c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</row>
    <row r="86" spans="1:35">
      <c r="A86" s="243">
        <v>44160</v>
      </c>
      <c r="B86" s="266" t="s">
        <v>877</v>
      </c>
      <c r="C86" s="267" t="s">
        <v>3892</v>
      </c>
      <c r="D86" s="267" t="s">
        <v>3898</v>
      </c>
      <c r="E86" s="267" t="s">
        <v>584</v>
      </c>
      <c r="F86" s="380">
        <v>40200</v>
      </c>
      <c r="G86" s="266">
        <v>238.81</v>
      </c>
      <c r="H86" s="344" t="s">
        <v>2952</v>
      </c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</row>
    <row r="87" spans="1:35">
      <c r="A87" s="243">
        <v>44160</v>
      </c>
      <c r="B87" s="266" t="s">
        <v>877</v>
      </c>
      <c r="C87" s="267" t="s">
        <v>3892</v>
      </c>
      <c r="D87" s="267" t="s">
        <v>3901</v>
      </c>
      <c r="E87" s="267" t="s">
        <v>584</v>
      </c>
      <c r="F87" s="380">
        <v>33533</v>
      </c>
      <c r="G87" s="266">
        <v>232.31</v>
      </c>
      <c r="H87" s="344" t="s">
        <v>2952</v>
      </c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242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</row>
    <row r="88" spans="1:35">
      <c r="A88" s="243">
        <v>44160</v>
      </c>
      <c r="B88" s="266" t="s">
        <v>877</v>
      </c>
      <c r="C88" s="267" t="s">
        <v>3892</v>
      </c>
      <c r="D88" s="267" t="s">
        <v>3900</v>
      </c>
      <c r="E88" s="267" t="s">
        <v>584</v>
      </c>
      <c r="F88" s="380">
        <v>47060</v>
      </c>
      <c r="G88" s="266">
        <v>239.27</v>
      </c>
      <c r="H88" s="344" t="s">
        <v>2952</v>
      </c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</row>
    <row r="89" spans="1:35">
      <c r="A89" s="243">
        <v>44160</v>
      </c>
      <c r="B89" s="266" t="s">
        <v>877</v>
      </c>
      <c r="C89" s="267" t="s">
        <v>3892</v>
      </c>
      <c r="D89" s="267" t="s">
        <v>3902</v>
      </c>
      <c r="E89" s="267" t="s">
        <v>584</v>
      </c>
      <c r="F89" s="380">
        <v>35940</v>
      </c>
      <c r="G89" s="266">
        <v>241.85</v>
      </c>
      <c r="H89" s="344" t="s">
        <v>2952</v>
      </c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</row>
    <row r="90" spans="1:35">
      <c r="A90" s="243">
        <v>44160</v>
      </c>
      <c r="B90" s="266" t="s">
        <v>877</v>
      </c>
      <c r="C90" s="267" t="s">
        <v>3892</v>
      </c>
      <c r="D90" s="267" t="s">
        <v>3897</v>
      </c>
      <c r="E90" s="267" t="s">
        <v>584</v>
      </c>
      <c r="F90" s="380">
        <v>256690</v>
      </c>
      <c r="G90" s="266">
        <v>236.18</v>
      </c>
      <c r="H90" s="344" t="s">
        <v>2952</v>
      </c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</row>
    <row r="91" spans="1:35">
      <c r="A91" s="243">
        <v>44160</v>
      </c>
      <c r="B91" s="266" t="s">
        <v>877</v>
      </c>
      <c r="C91" s="267" t="s">
        <v>3892</v>
      </c>
      <c r="D91" s="267" t="s">
        <v>3893</v>
      </c>
      <c r="E91" s="267" t="s">
        <v>584</v>
      </c>
      <c r="F91" s="380">
        <v>33046</v>
      </c>
      <c r="G91" s="266">
        <v>240.19</v>
      </c>
      <c r="H91" s="344" t="s">
        <v>2952</v>
      </c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</row>
    <row r="92" spans="1:35">
      <c r="A92" s="243">
        <v>44160</v>
      </c>
      <c r="B92" s="266" t="s">
        <v>877</v>
      </c>
      <c r="C92" s="267" t="s">
        <v>3892</v>
      </c>
      <c r="D92" s="267" t="s">
        <v>3860</v>
      </c>
      <c r="E92" s="267" t="s">
        <v>584</v>
      </c>
      <c r="F92" s="380">
        <v>24420</v>
      </c>
      <c r="G92" s="266">
        <v>238.8</v>
      </c>
      <c r="H92" s="344" t="s">
        <v>2952</v>
      </c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</row>
    <row r="93" spans="1:35">
      <c r="A93" s="243">
        <v>44160</v>
      </c>
      <c r="B93" s="266" t="s">
        <v>877</v>
      </c>
      <c r="C93" s="267" t="s">
        <v>3892</v>
      </c>
      <c r="D93" s="267" t="s">
        <v>3894</v>
      </c>
      <c r="E93" s="267" t="s">
        <v>584</v>
      </c>
      <c r="F93" s="380">
        <v>40500</v>
      </c>
      <c r="G93" s="266">
        <v>220.8</v>
      </c>
      <c r="H93" s="344" t="s">
        <v>2952</v>
      </c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2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</row>
    <row r="94" spans="1:35">
      <c r="A94" s="243">
        <v>44160</v>
      </c>
      <c r="B94" s="266" t="s">
        <v>877</v>
      </c>
      <c r="C94" s="267" t="s">
        <v>3892</v>
      </c>
      <c r="D94" s="267" t="s">
        <v>3895</v>
      </c>
      <c r="E94" s="267" t="s">
        <v>584</v>
      </c>
      <c r="F94" s="380">
        <v>52700</v>
      </c>
      <c r="G94" s="266">
        <v>238.4</v>
      </c>
      <c r="H94" s="344" t="s">
        <v>2952</v>
      </c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</row>
    <row r="95" spans="1:35">
      <c r="A95" s="243">
        <v>44160</v>
      </c>
      <c r="B95" s="266" t="s">
        <v>877</v>
      </c>
      <c r="C95" s="267" t="s">
        <v>3892</v>
      </c>
      <c r="D95" s="267" t="s">
        <v>3896</v>
      </c>
      <c r="E95" s="267" t="s">
        <v>584</v>
      </c>
      <c r="F95" s="380">
        <v>75885</v>
      </c>
      <c r="G95" s="266">
        <v>240.16</v>
      </c>
      <c r="H95" s="344" t="s">
        <v>2952</v>
      </c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</row>
    <row r="96" spans="1:35">
      <c r="A96" s="243">
        <v>44160</v>
      </c>
      <c r="B96" s="266" t="s">
        <v>877</v>
      </c>
      <c r="C96" s="267" t="s">
        <v>3892</v>
      </c>
      <c r="D96" s="267" t="s">
        <v>3829</v>
      </c>
      <c r="E96" s="267" t="s">
        <v>584</v>
      </c>
      <c r="F96" s="380">
        <v>83496</v>
      </c>
      <c r="G96" s="266">
        <v>238.51</v>
      </c>
      <c r="H96" s="344" t="s">
        <v>2952</v>
      </c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</row>
    <row r="97" spans="1:35">
      <c r="A97" s="243">
        <v>44160</v>
      </c>
      <c r="B97" s="266" t="s">
        <v>877</v>
      </c>
      <c r="C97" s="267" t="s">
        <v>3892</v>
      </c>
      <c r="D97" s="267" t="s">
        <v>3861</v>
      </c>
      <c r="E97" s="267" t="s">
        <v>584</v>
      </c>
      <c r="F97" s="380">
        <v>31549</v>
      </c>
      <c r="G97" s="266">
        <v>235.94</v>
      </c>
      <c r="H97" s="344" t="s">
        <v>2952</v>
      </c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</row>
    <row r="98" spans="1:35">
      <c r="A98" s="243">
        <v>44160</v>
      </c>
      <c r="B98" s="266" t="s">
        <v>3231</v>
      </c>
      <c r="C98" s="267" t="s">
        <v>3942</v>
      </c>
      <c r="D98" s="267" t="s">
        <v>3943</v>
      </c>
      <c r="E98" s="267" t="s">
        <v>584</v>
      </c>
      <c r="F98" s="380">
        <v>101000</v>
      </c>
      <c r="G98" s="266">
        <v>198.45</v>
      </c>
      <c r="H98" s="344" t="s">
        <v>2952</v>
      </c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</row>
    <row r="99" spans="1:35">
      <c r="A99" s="243">
        <v>44160</v>
      </c>
      <c r="B99" s="266" t="s">
        <v>117</v>
      </c>
      <c r="C99" s="267" t="s">
        <v>3903</v>
      </c>
      <c r="D99" s="267" t="s">
        <v>3829</v>
      </c>
      <c r="E99" s="267" t="s">
        <v>584</v>
      </c>
      <c r="F99" s="380">
        <v>2988864</v>
      </c>
      <c r="G99" s="266">
        <v>189.75</v>
      </c>
      <c r="H99" s="344" t="s">
        <v>2952</v>
      </c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</row>
    <row r="100" spans="1:35">
      <c r="A100" s="243">
        <v>44160</v>
      </c>
      <c r="B100" s="266" t="s">
        <v>117</v>
      </c>
      <c r="C100" s="267" t="s">
        <v>3903</v>
      </c>
      <c r="D100" s="267" t="s">
        <v>3904</v>
      </c>
      <c r="E100" s="267" t="s">
        <v>584</v>
      </c>
      <c r="F100" s="380">
        <v>3719742</v>
      </c>
      <c r="G100" s="266">
        <v>190.59</v>
      </c>
      <c r="H100" s="344" t="s">
        <v>2952</v>
      </c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</row>
    <row r="101" spans="1:35">
      <c r="A101" s="243">
        <v>44160</v>
      </c>
      <c r="B101" s="266" t="s">
        <v>3944</v>
      </c>
      <c r="C101" s="267" t="s">
        <v>3945</v>
      </c>
      <c r="D101" s="267" t="s">
        <v>3946</v>
      </c>
      <c r="E101" s="267" t="s">
        <v>584</v>
      </c>
      <c r="F101" s="380">
        <v>37427</v>
      </c>
      <c r="G101" s="266">
        <v>111.55</v>
      </c>
      <c r="H101" s="344" t="s">
        <v>2952</v>
      </c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</row>
    <row r="102" spans="1:35">
      <c r="A102" s="243">
        <v>44160</v>
      </c>
      <c r="B102" s="266" t="s">
        <v>453</v>
      </c>
      <c r="C102" s="267" t="s">
        <v>3905</v>
      </c>
      <c r="D102" s="267" t="s">
        <v>3908</v>
      </c>
      <c r="E102" s="267" t="s">
        <v>584</v>
      </c>
      <c r="F102" s="380">
        <v>1661228</v>
      </c>
      <c r="G102" s="266">
        <v>7.38</v>
      </c>
      <c r="H102" s="344" t="s">
        <v>2952</v>
      </c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</row>
    <row r="103" spans="1:35">
      <c r="A103" s="243">
        <v>44160</v>
      </c>
      <c r="B103" s="266" t="s">
        <v>453</v>
      </c>
      <c r="C103" s="267" t="s">
        <v>3905</v>
      </c>
      <c r="D103" s="267" t="s">
        <v>3909</v>
      </c>
      <c r="E103" s="267" t="s">
        <v>584</v>
      </c>
      <c r="F103" s="380">
        <v>4156463</v>
      </c>
      <c r="G103" s="266">
        <v>7.36</v>
      </c>
      <c r="H103" s="344" t="s">
        <v>2952</v>
      </c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</row>
    <row r="104" spans="1:35">
      <c r="A104" s="243">
        <v>44160</v>
      </c>
      <c r="B104" s="266" t="s">
        <v>453</v>
      </c>
      <c r="C104" s="267" t="s">
        <v>3905</v>
      </c>
      <c r="D104" s="267" t="s">
        <v>3907</v>
      </c>
      <c r="E104" s="267" t="s">
        <v>584</v>
      </c>
      <c r="F104" s="380">
        <v>3005091</v>
      </c>
      <c r="G104" s="266">
        <v>7.04</v>
      </c>
      <c r="H104" s="344" t="s">
        <v>2952</v>
      </c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</row>
    <row r="105" spans="1:35">
      <c r="A105" s="243">
        <v>44160</v>
      </c>
      <c r="B105" s="266" t="s">
        <v>453</v>
      </c>
      <c r="C105" s="267" t="s">
        <v>3905</v>
      </c>
      <c r="D105" s="267" t="s">
        <v>3906</v>
      </c>
      <c r="E105" s="267" t="s">
        <v>584</v>
      </c>
      <c r="F105" s="380">
        <v>2701392</v>
      </c>
      <c r="G105" s="266">
        <v>7.26</v>
      </c>
      <c r="H105" s="344" t="s">
        <v>2952</v>
      </c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</row>
    <row r="106" spans="1:35">
      <c r="A106" s="243">
        <v>44160</v>
      </c>
      <c r="B106" s="266" t="s">
        <v>505</v>
      </c>
      <c r="C106" s="267" t="s">
        <v>3915</v>
      </c>
      <c r="D106" s="267" t="s">
        <v>3916</v>
      </c>
      <c r="E106" s="267" t="s">
        <v>584</v>
      </c>
      <c r="F106" s="380">
        <v>1010264</v>
      </c>
      <c r="G106" s="266">
        <v>11.05</v>
      </c>
      <c r="H106" s="344" t="s">
        <v>2952</v>
      </c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</row>
    <row r="107" spans="1:35">
      <c r="A107" s="243">
        <v>44160</v>
      </c>
      <c r="B107" s="266" t="s">
        <v>506</v>
      </c>
      <c r="C107" s="267" t="s">
        <v>3830</v>
      </c>
      <c r="D107" s="267" t="s">
        <v>3831</v>
      </c>
      <c r="E107" s="267" t="s">
        <v>584</v>
      </c>
      <c r="F107" s="380">
        <v>4548476</v>
      </c>
      <c r="G107" s="266">
        <v>22.5</v>
      </c>
      <c r="H107" s="344" t="s">
        <v>2952</v>
      </c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</row>
    <row r="108" spans="1:35">
      <c r="A108" s="243">
        <v>44160</v>
      </c>
      <c r="B108" s="266" t="s">
        <v>2350</v>
      </c>
      <c r="C108" s="267" t="s">
        <v>3917</v>
      </c>
      <c r="D108" s="267" t="s">
        <v>3919</v>
      </c>
      <c r="E108" s="267" t="s">
        <v>584</v>
      </c>
      <c r="F108" s="380">
        <v>106308</v>
      </c>
      <c r="G108" s="266">
        <v>128.59</v>
      </c>
      <c r="H108" s="344" t="s">
        <v>2952</v>
      </c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</row>
    <row r="109" spans="1:35">
      <c r="A109" s="243">
        <v>44160</v>
      </c>
      <c r="B109" s="266" t="s">
        <v>2350</v>
      </c>
      <c r="C109" s="267" t="s">
        <v>3917</v>
      </c>
      <c r="D109" s="267" t="s">
        <v>3918</v>
      </c>
      <c r="E109" s="267" t="s">
        <v>584</v>
      </c>
      <c r="F109" s="380">
        <v>127718</v>
      </c>
      <c r="G109" s="266">
        <v>127.54</v>
      </c>
      <c r="H109" s="344" t="s">
        <v>2952</v>
      </c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</row>
    <row r="110" spans="1:35">
      <c r="A110" s="243">
        <v>44160</v>
      </c>
      <c r="B110" s="266" t="s">
        <v>3353</v>
      </c>
      <c r="C110" s="267" t="s">
        <v>3920</v>
      </c>
      <c r="D110" s="267" t="s">
        <v>3921</v>
      </c>
      <c r="E110" s="267" t="s">
        <v>584</v>
      </c>
      <c r="F110" s="380">
        <v>14721</v>
      </c>
      <c r="G110" s="266">
        <v>31.9</v>
      </c>
      <c r="H110" s="344" t="s">
        <v>2952</v>
      </c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</row>
    <row r="111" spans="1:35">
      <c r="A111" s="243">
        <v>44160</v>
      </c>
      <c r="B111" s="266" t="s">
        <v>3353</v>
      </c>
      <c r="C111" s="267" t="s">
        <v>3920</v>
      </c>
      <c r="D111" s="267" t="s">
        <v>3947</v>
      </c>
      <c r="E111" s="267" t="s">
        <v>584</v>
      </c>
      <c r="F111" s="380">
        <v>102516</v>
      </c>
      <c r="G111" s="266">
        <v>31.63</v>
      </c>
      <c r="H111" s="344" t="s">
        <v>2952</v>
      </c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</row>
    <row r="112" spans="1:35">
      <c r="A112" s="243">
        <v>44160</v>
      </c>
      <c r="B112" s="266" t="s">
        <v>3922</v>
      </c>
      <c r="C112" s="267" t="s">
        <v>3923</v>
      </c>
      <c r="D112" s="267" t="s">
        <v>3948</v>
      </c>
      <c r="E112" s="267" t="s">
        <v>584</v>
      </c>
      <c r="F112" s="380">
        <v>102000</v>
      </c>
      <c r="G112" s="266">
        <v>49</v>
      </c>
      <c r="H112" s="344" t="s">
        <v>2952</v>
      </c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</row>
    <row r="113" spans="1:35">
      <c r="A113" s="243">
        <v>44160</v>
      </c>
      <c r="B113" s="266" t="s">
        <v>3371</v>
      </c>
      <c r="C113" s="267" t="s">
        <v>3925</v>
      </c>
      <c r="D113" s="267" t="s">
        <v>3926</v>
      </c>
      <c r="E113" s="267" t="s">
        <v>584</v>
      </c>
      <c r="F113" s="380">
        <v>11500002</v>
      </c>
      <c r="G113" s="266">
        <v>0.9</v>
      </c>
      <c r="H113" s="344" t="s">
        <v>2952</v>
      </c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</row>
    <row r="114" spans="1:35">
      <c r="A114" s="243">
        <v>44160</v>
      </c>
      <c r="B114" s="266" t="s">
        <v>3371</v>
      </c>
      <c r="C114" s="267" t="s">
        <v>3925</v>
      </c>
      <c r="D114" s="267" t="s">
        <v>3949</v>
      </c>
      <c r="E114" s="267" t="s">
        <v>584</v>
      </c>
      <c r="F114" s="380">
        <v>17000000</v>
      </c>
      <c r="G114" s="266">
        <v>0.89</v>
      </c>
      <c r="H114" s="344" t="s">
        <v>2952</v>
      </c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</row>
    <row r="115" spans="1:35">
      <c r="A115" s="243">
        <v>44160</v>
      </c>
      <c r="B115" s="266" t="s">
        <v>3371</v>
      </c>
      <c r="C115" s="267" t="s">
        <v>3925</v>
      </c>
      <c r="D115" s="267" t="s">
        <v>3909</v>
      </c>
      <c r="E115" s="267" t="s">
        <v>584</v>
      </c>
      <c r="F115" s="380">
        <v>17024882</v>
      </c>
      <c r="G115" s="266">
        <v>0.9</v>
      </c>
      <c r="H115" s="344" t="s">
        <v>2952</v>
      </c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</row>
    <row r="116" spans="1:35">
      <c r="A116" s="243">
        <v>44160</v>
      </c>
      <c r="B116" s="266" t="s">
        <v>3371</v>
      </c>
      <c r="C116" s="267" t="s">
        <v>3925</v>
      </c>
      <c r="D116" s="267" t="s">
        <v>3907</v>
      </c>
      <c r="E116" s="267" t="s">
        <v>584</v>
      </c>
      <c r="F116" s="380">
        <v>14000000</v>
      </c>
      <c r="G116" s="266">
        <v>0.9</v>
      </c>
      <c r="H116" s="344" t="s">
        <v>2952</v>
      </c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</row>
    <row r="117" spans="1:35">
      <c r="A117" s="243">
        <v>44160</v>
      </c>
      <c r="B117" s="266" t="s">
        <v>2492</v>
      </c>
      <c r="C117" s="267" t="s">
        <v>3929</v>
      </c>
      <c r="D117" s="267" t="s">
        <v>3932</v>
      </c>
      <c r="E117" s="267" t="s">
        <v>584</v>
      </c>
      <c r="F117" s="380">
        <v>66000</v>
      </c>
      <c r="G117" s="266">
        <v>604.99</v>
      </c>
      <c r="H117" s="344" t="s">
        <v>2952</v>
      </c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</row>
    <row r="118" spans="1:35">
      <c r="A118" s="243">
        <v>44160</v>
      </c>
      <c r="B118" s="266" t="s">
        <v>2492</v>
      </c>
      <c r="C118" s="267" t="s">
        <v>3929</v>
      </c>
      <c r="D118" s="267" t="s">
        <v>3950</v>
      </c>
      <c r="E118" s="267" t="s">
        <v>584</v>
      </c>
      <c r="F118" s="380">
        <v>19000</v>
      </c>
      <c r="G118" s="266">
        <v>605</v>
      </c>
      <c r="H118" s="344" t="s">
        <v>2952</v>
      </c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</row>
    <row r="119" spans="1:35">
      <c r="A119" s="243">
        <v>44160</v>
      </c>
      <c r="B119" s="266" t="s">
        <v>2494</v>
      </c>
      <c r="C119" s="267" t="s">
        <v>3931</v>
      </c>
      <c r="D119" s="267" t="s">
        <v>3930</v>
      </c>
      <c r="E119" s="267" t="s">
        <v>584</v>
      </c>
      <c r="F119" s="380">
        <v>600000</v>
      </c>
      <c r="G119" s="266">
        <v>83.96</v>
      </c>
      <c r="H119" s="344" t="s">
        <v>2952</v>
      </c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</row>
    <row r="120" spans="1:35">
      <c r="A120" s="243">
        <v>44160</v>
      </c>
      <c r="B120" s="266" t="s">
        <v>2494</v>
      </c>
      <c r="C120" s="267" t="s">
        <v>3931</v>
      </c>
      <c r="D120" s="267" t="s">
        <v>3930</v>
      </c>
      <c r="E120" s="267" t="s">
        <v>584</v>
      </c>
      <c r="F120" s="380">
        <v>2795000</v>
      </c>
      <c r="G120" s="266">
        <v>82.4</v>
      </c>
      <c r="H120" s="344" t="s">
        <v>2952</v>
      </c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</row>
    <row r="121" spans="1:35">
      <c r="A121" s="243">
        <v>44160</v>
      </c>
      <c r="B121" s="266" t="s">
        <v>2693</v>
      </c>
      <c r="C121" s="267" t="s">
        <v>3934</v>
      </c>
      <c r="D121" s="267" t="s">
        <v>3935</v>
      </c>
      <c r="E121" s="267" t="s">
        <v>584</v>
      </c>
      <c r="F121" s="380">
        <v>56571</v>
      </c>
      <c r="G121" s="266">
        <v>142.83000000000001</v>
      </c>
      <c r="H121" s="344" t="s">
        <v>2952</v>
      </c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</row>
    <row r="122" spans="1:35">
      <c r="A122" s="243">
        <v>44160</v>
      </c>
      <c r="B122" s="266" t="s">
        <v>2734</v>
      </c>
      <c r="C122" s="267" t="s">
        <v>3951</v>
      </c>
      <c r="D122" s="267" t="s">
        <v>3952</v>
      </c>
      <c r="E122" s="267" t="s">
        <v>584</v>
      </c>
      <c r="F122" s="380">
        <v>1400000</v>
      </c>
      <c r="G122" s="266">
        <v>2.85</v>
      </c>
      <c r="H122" s="344" t="s">
        <v>2952</v>
      </c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</row>
    <row r="123" spans="1:35">
      <c r="A123" s="243">
        <v>44160</v>
      </c>
      <c r="B123" s="266" t="s">
        <v>2762</v>
      </c>
      <c r="C123" s="267" t="s">
        <v>3936</v>
      </c>
      <c r="D123" s="267" t="s">
        <v>3921</v>
      </c>
      <c r="E123" s="267" t="s">
        <v>584</v>
      </c>
      <c r="F123" s="380">
        <v>423019</v>
      </c>
      <c r="G123" s="266">
        <v>76.81</v>
      </c>
      <c r="H123" s="344" t="s">
        <v>2952</v>
      </c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</row>
    <row r="124" spans="1:35">
      <c r="A124" s="243">
        <v>44160</v>
      </c>
      <c r="B124" s="266" t="s">
        <v>2791</v>
      </c>
      <c r="C124" s="267" t="s">
        <v>3937</v>
      </c>
      <c r="D124" s="267" t="s">
        <v>3953</v>
      </c>
      <c r="E124" s="267" t="s">
        <v>584</v>
      </c>
      <c r="F124" s="380">
        <v>3375987</v>
      </c>
      <c r="G124" s="266">
        <v>5.33</v>
      </c>
      <c r="H124" s="344" t="s">
        <v>2952</v>
      </c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</row>
    <row r="125" spans="1:35">
      <c r="A125" s="243">
        <v>44160</v>
      </c>
      <c r="B125" s="266" t="s">
        <v>2791</v>
      </c>
      <c r="C125" s="267" t="s">
        <v>3937</v>
      </c>
      <c r="D125" s="267" t="s">
        <v>3941</v>
      </c>
      <c r="E125" s="267" t="s">
        <v>584</v>
      </c>
      <c r="F125" s="380">
        <v>1293935</v>
      </c>
      <c r="G125" s="266">
        <v>5.44</v>
      </c>
      <c r="H125" s="344" t="s">
        <v>2952</v>
      </c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</row>
    <row r="126" spans="1:35">
      <c r="A126" s="243">
        <v>44160</v>
      </c>
      <c r="B126" s="266" t="s">
        <v>2791</v>
      </c>
      <c r="C126" s="267" t="s">
        <v>3937</v>
      </c>
      <c r="D126" s="267" t="s">
        <v>3939</v>
      </c>
      <c r="E126" s="267" t="s">
        <v>584</v>
      </c>
      <c r="F126" s="380">
        <v>221165</v>
      </c>
      <c r="G126" s="266">
        <v>5.48</v>
      </c>
      <c r="H126" s="344" t="s">
        <v>2952</v>
      </c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  <c r="V126" s="242"/>
      <c r="W126" s="242"/>
      <c r="X126" s="242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</row>
    <row r="127" spans="1:35">
      <c r="A127" s="243">
        <v>44160</v>
      </c>
      <c r="B127" s="266" t="s">
        <v>2791</v>
      </c>
      <c r="C127" s="267" t="s">
        <v>3937</v>
      </c>
      <c r="D127" s="267" t="s">
        <v>3940</v>
      </c>
      <c r="E127" s="267" t="s">
        <v>584</v>
      </c>
      <c r="F127" s="380">
        <v>745000</v>
      </c>
      <c r="G127" s="266">
        <v>5.18</v>
      </c>
      <c r="H127" s="344" t="s">
        <v>2952</v>
      </c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</row>
    <row r="128" spans="1:35">
      <c r="A128" s="243">
        <v>44160</v>
      </c>
      <c r="B128" s="266" t="s">
        <v>2791</v>
      </c>
      <c r="C128" s="267" t="s">
        <v>3937</v>
      </c>
      <c r="D128" s="267" t="s">
        <v>3954</v>
      </c>
      <c r="E128" s="267" t="s">
        <v>584</v>
      </c>
      <c r="F128" s="380">
        <v>11500000</v>
      </c>
      <c r="G128" s="266">
        <v>5.26</v>
      </c>
      <c r="H128" s="344" t="s">
        <v>2952</v>
      </c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  <c r="T128" s="242"/>
      <c r="U128" s="242"/>
      <c r="V128" s="242"/>
      <c r="W128" s="242"/>
      <c r="X128" s="242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</row>
    <row r="129" spans="2:35">
      <c r="B129" s="266"/>
      <c r="C129" s="267"/>
      <c r="D129" s="267"/>
      <c r="E129" s="267"/>
      <c r="F129" s="380"/>
      <c r="G129" s="266"/>
      <c r="H129" s="266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</row>
    <row r="130" spans="2:35">
      <c r="B130" s="266"/>
      <c r="C130" s="267"/>
      <c r="D130" s="267"/>
      <c r="E130" s="267"/>
      <c r="F130" s="380"/>
      <c r="G130" s="266"/>
      <c r="H130" s="266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  <c r="T130" s="242"/>
      <c r="U130" s="242"/>
      <c r="V130" s="242"/>
      <c r="W130" s="242"/>
      <c r="X130" s="242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</row>
    <row r="131" spans="2:35">
      <c r="B131" s="266"/>
      <c r="C131" s="267"/>
      <c r="D131" s="267"/>
      <c r="E131" s="267"/>
      <c r="F131" s="380"/>
      <c r="G131" s="266"/>
      <c r="H131" s="266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</row>
    <row r="132" spans="2:35">
      <c r="B132" s="266"/>
      <c r="C132" s="267"/>
      <c r="D132" s="267"/>
      <c r="E132" s="267"/>
      <c r="F132" s="380"/>
      <c r="G132" s="266"/>
      <c r="H132" s="266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</row>
    <row r="133" spans="2:35">
      <c r="B133" s="266"/>
      <c r="C133" s="267"/>
      <c r="D133" s="267"/>
      <c r="E133" s="267"/>
      <c r="F133" s="380"/>
      <c r="G133" s="266"/>
      <c r="H133" s="266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  <c r="T133" s="242"/>
      <c r="U133" s="242"/>
      <c r="V133" s="242"/>
      <c r="W133" s="242"/>
      <c r="X133" s="242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</row>
    <row r="134" spans="2:35">
      <c r="B134" s="266"/>
      <c r="C134" s="267"/>
      <c r="D134" s="267"/>
      <c r="E134" s="267"/>
      <c r="F134" s="380"/>
      <c r="G134" s="266"/>
      <c r="H134" s="266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</row>
    <row r="135" spans="2:35">
      <c r="B135" s="266"/>
      <c r="C135" s="267"/>
      <c r="D135" s="267"/>
      <c r="E135" s="267"/>
      <c r="F135" s="380"/>
      <c r="G135" s="266"/>
      <c r="H135" s="266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  <c r="AF135" s="242"/>
      <c r="AG135" s="242"/>
      <c r="AH135" s="242"/>
      <c r="AI135" s="242"/>
    </row>
    <row r="136" spans="2:35">
      <c r="B136" s="266"/>
      <c r="C136" s="267"/>
      <c r="D136" s="267"/>
      <c r="E136" s="267"/>
      <c r="F136" s="380"/>
      <c r="G136" s="266"/>
      <c r="H136" s="266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</row>
    <row r="137" spans="2:35">
      <c r="B137" s="266"/>
      <c r="C137" s="267"/>
      <c r="D137" s="267"/>
      <c r="E137" s="267"/>
      <c r="F137" s="380"/>
      <c r="G137" s="266"/>
      <c r="H137" s="266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</row>
    <row r="138" spans="2:35">
      <c r="B138" s="266"/>
      <c r="C138" s="267"/>
      <c r="D138" s="267"/>
      <c r="E138" s="267"/>
      <c r="F138" s="380"/>
      <c r="G138" s="266"/>
      <c r="H138" s="266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  <c r="AF138" s="242"/>
      <c r="AG138" s="242"/>
      <c r="AH138" s="242"/>
      <c r="AI138" s="242"/>
    </row>
    <row r="139" spans="2:35">
      <c r="B139" s="266"/>
      <c r="C139" s="267"/>
      <c r="D139" s="267"/>
      <c r="E139" s="267"/>
      <c r="F139" s="380"/>
      <c r="G139" s="266"/>
      <c r="H139" s="266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  <c r="AF139" s="242"/>
      <c r="AG139" s="242"/>
      <c r="AH139" s="242"/>
      <c r="AI139" s="242"/>
    </row>
    <row r="140" spans="2:35">
      <c r="B140" s="266"/>
      <c r="C140" s="267"/>
      <c r="D140" s="267"/>
      <c r="E140" s="267"/>
      <c r="F140" s="380"/>
      <c r="G140" s="266"/>
      <c r="H140" s="266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  <c r="AA140" s="242"/>
      <c r="AB140" s="242"/>
      <c r="AC140" s="242"/>
      <c r="AD140" s="242"/>
      <c r="AE140" s="242"/>
      <c r="AF140" s="242"/>
      <c r="AG140" s="242"/>
      <c r="AH140" s="242"/>
      <c r="AI140" s="242"/>
    </row>
    <row r="141" spans="2:35">
      <c r="B141" s="266"/>
      <c r="C141" s="267"/>
      <c r="D141" s="267"/>
      <c r="E141" s="267"/>
      <c r="F141" s="380"/>
      <c r="G141" s="266"/>
      <c r="H141" s="266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</row>
    <row r="142" spans="2:35">
      <c r="B142" s="266"/>
      <c r="C142" s="267"/>
      <c r="D142" s="267"/>
      <c r="E142" s="267"/>
      <c r="F142" s="380"/>
      <c r="G142" s="266"/>
      <c r="H142" s="266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  <c r="AC142" s="242"/>
      <c r="AD142" s="242"/>
      <c r="AE142" s="242"/>
      <c r="AF142" s="242"/>
      <c r="AG142" s="242"/>
      <c r="AH142" s="242"/>
      <c r="AI142" s="242"/>
    </row>
    <row r="143" spans="2:35">
      <c r="B143" s="266"/>
      <c r="C143" s="267"/>
      <c r="D143" s="267"/>
      <c r="E143" s="267"/>
      <c r="F143" s="380"/>
      <c r="G143" s="266"/>
      <c r="H143" s="266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</row>
    <row r="144" spans="2:35">
      <c r="B144" s="266"/>
      <c r="C144" s="267"/>
      <c r="D144" s="267"/>
      <c r="E144" s="267"/>
      <c r="F144" s="380"/>
      <c r="G144" s="266"/>
      <c r="H144" s="266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  <c r="T144" s="242"/>
      <c r="U144" s="242"/>
      <c r="V144" s="242"/>
      <c r="W144" s="242"/>
      <c r="X144" s="242"/>
      <c r="Y144" s="242"/>
      <c r="Z144" s="242"/>
      <c r="AA144" s="242"/>
      <c r="AB144" s="242"/>
      <c r="AC144" s="242"/>
      <c r="AD144" s="242"/>
      <c r="AE144" s="242"/>
      <c r="AF144" s="242"/>
      <c r="AG144" s="242"/>
      <c r="AH144" s="242"/>
      <c r="AI144" s="242"/>
    </row>
    <row r="145" spans="2:35">
      <c r="B145" s="266"/>
      <c r="C145" s="267"/>
      <c r="D145" s="267"/>
      <c r="E145" s="267"/>
      <c r="F145" s="380"/>
      <c r="G145" s="266"/>
      <c r="H145" s="266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  <c r="AA145" s="242"/>
      <c r="AB145" s="242"/>
      <c r="AC145" s="242"/>
      <c r="AD145" s="242"/>
      <c r="AE145" s="242"/>
      <c r="AF145" s="242"/>
      <c r="AG145" s="242"/>
      <c r="AH145" s="242"/>
      <c r="AI145" s="242"/>
    </row>
    <row r="146" spans="2:35">
      <c r="B146" s="266"/>
      <c r="C146" s="267"/>
      <c r="D146" s="267"/>
      <c r="E146" s="267"/>
      <c r="F146" s="380"/>
      <c r="G146" s="266"/>
      <c r="H146" s="266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  <c r="AA146" s="242"/>
      <c r="AB146" s="242"/>
      <c r="AC146" s="242"/>
      <c r="AD146" s="242"/>
      <c r="AE146" s="242"/>
      <c r="AF146" s="242"/>
      <c r="AG146" s="242"/>
      <c r="AH146" s="242"/>
      <c r="AI146" s="242"/>
    </row>
    <row r="147" spans="2:35">
      <c r="B147" s="266"/>
      <c r="C147" s="267"/>
      <c r="D147" s="267"/>
      <c r="E147" s="267"/>
      <c r="F147" s="380"/>
      <c r="G147" s="266"/>
      <c r="H147" s="266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</row>
    <row r="148" spans="2:35">
      <c r="B148" s="266"/>
      <c r="C148" s="267"/>
      <c r="D148" s="267"/>
      <c r="E148" s="267"/>
      <c r="F148" s="380"/>
      <c r="G148" s="266"/>
      <c r="H148" s="266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242"/>
      <c r="AE148" s="242"/>
      <c r="AF148" s="242"/>
      <c r="AG148" s="242"/>
      <c r="AH148" s="242"/>
      <c r="AI148" s="242"/>
    </row>
    <row r="149" spans="2:35">
      <c r="B149" s="266"/>
      <c r="C149" s="267"/>
      <c r="D149" s="267"/>
      <c r="E149" s="267"/>
      <c r="F149" s="380"/>
      <c r="G149" s="266"/>
      <c r="H149" s="266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</row>
    <row r="150" spans="2:35">
      <c r="B150" s="266"/>
      <c r="C150" s="267"/>
      <c r="D150" s="267"/>
      <c r="E150" s="267"/>
      <c r="F150" s="380"/>
      <c r="G150" s="266"/>
      <c r="H150" s="266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</row>
    <row r="151" spans="2:35">
      <c r="B151" s="266"/>
      <c r="C151" s="267"/>
      <c r="D151" s="267"/>
      <c r="E151" s="267"/>
      <c r="F151" s="380"/>
      <c r="G151" s="266"/>
      <c r="H151" s="266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</row>
    <row r="152" spans="2:35">
      <c r="B152" s="266"/>
      <c r="C152" s="267"/>
      <c r="D152" s="267"/>
      <c r="E152" s="267"/>
      <c r="F152" s="380"/>
      <c r="G152" s="266"/>
      <c r="H152" s="266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</row>
    <row r="153" spans="2:35">
      <c r="B153" s="266"/>
      <c r="C153" s="267"/>
      <c r="D153" s="267"/>
      <c r="E153" s="267"/>
      <c r="F153" s="380"/>
      <c r="G153" s="266"/>
      <c r="H153" s="266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</row>
    <row r="154" spans="2:35">
      <c r="B154" s="266"/>
      <c r="C154" s="267"/>
      <c r="D154" s="267"/>
      <c r="E154" s="267"/>
      <c r="F154" s="380"/>
      <c r="G154" s="266"/>
      <c r="H154" s="266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</row>
    <row r="155" spans="2:35">
      <c r="B155" s="266"/>
      <c r="C155" s="267"/>
      <c r="D155" s="267"/>
      <c r="E155" s="267"/>
      <c r="F155" s="380"/>
      <c r="G155" s="266"/>
      <c r="H155" s="266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</row>
    <row r="156" spans="2:35">
      <c r="B156" s="266"/>
      <c r="C156" s="267"/>
      <c r="D156" s="267"/>
      <c r="E156" s="267"/>
      <c r="F156" s="380"/>
      <c r="G156" s="266"/>
      <c r="H156" s="266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</row>
    <row r="157" spans="2:35">
      <c r="B157" s="266"/>
      <c r="C157" s="267"/>
      <c r="D157" s="267"/>
      <c r="E157" s="267"/>
      <c r="F157" s="380"/>
      <c r="G157" s="266"/>
      <c r="H157" s="266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</row>
    <row r="158" spans="2:35">
      <c r="B158" s="266"/>
      <c r="C158" s="267"/>
      <c r="D158" s="267"/>
      <c r="E158" s="267"/>
      <c r="F158" s="380"/>
      <c r="G158" s="266"/>
      <c r="H158" s="266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242"/>
      <c r="AG158" s="242"/>
      <c r="AH158" s="242"/>
      <c r="AI158" s="242"/>
    </row>
    <row r="159" spans="2:35">
      <c r="B159" s="266"/>
      <c r="C159" s="267"/>
      <c r="D159" s="267"/>
      <c r="E159" s="267"/>
      <c r="F159" s="380"/>
      <c r="G159" s="266"/>
      <c r="H159" s="266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</row>
    <row r="160" spans="2:35">
      <c r="B160" s="266"/>
      <c r="C160" s="267"/>
      <c r="D160" s="267"/>
      <c r="E160" s="267"/>
      <c r="F160" s="380"/>
      <c r="G160" s="266"/>
      <c r="H160" s="266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</row>
    <row r="161" spans="2:35">
      <c r="B161" s="266"/>
      <c r="C161" s="267"/>
      <c r="D161" s="267"/>
      <c r="E161" s="267"/>
      <c r="F161" s="380"/>
      <c r="G161" s="266"/>
      <c r="H161" s="266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  <c r="AA161" s="242"/>
      <c r="AB161" s="242"/>
      <c r="AC161" s="242"/>
      <c r="AD161" s="242"/>
      <c r="AE161" s="242"/>
      <c r="AF161" s="242"/>
      <c r="AG161" s="242"/>
      <c r="AH161" s="242"/>
      <c r="AI161" s="242"/>
    </row>
    <row r="162" spans="2:35">
      <c r="B162" s="266"/>
      <c r="C162" s="267"/>
      <c r="D162" s="267"/>
      <c r="E162" s="267"/>
      <c r="F162" s="380"/>
      <c r="G162" s="266"/>
      <c r="H162" s="266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</row>
    <row r="163" spans="2:35">
      <c r="B163" s="266"/>
      <c r="C163" s="267"/>
      <c r="D163" s="267"/>
      <c r="E163" s="267"/>
      <c r="F163" s="380"/>
      <c r="G163" s="266"/>
      <c r="H163" s="266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</row>
    <row r="164" spans="2:35">
      <c r="B164" s="266"/>
      <c r="C164" s="267"/>
      <c r="D164" s="267"/>
      <c r="E164" s="267"/>
      <c r="F164" s="380"/>
      <c r="G164" s="266"/>
      <c r="H164" s="266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</row>
    <row r="165" spans="2:35">
      <c r="B165" s="266"/>
      <c r="C165" s="267"/>
      <c r="D165" s="267"/>
      <c r="E165" s="267"/>
      <c r="F165" s="380"/>
      <c r="G165" s="266"/>
      <c r="H165" s="266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</row>
    <row r="166" spans="2:35">
      <c r="B166" s="266"/>
      <c r="C166" s="267"/>
      <c r="D166" s="267"/>
      <c r="E166" s="267"/>
      <c r="F166" s="380"/>
      <c r="G166" s="266"/>
      <c r="H166" s="266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</row>
    <row r="167" spans="2:35">
      <c r="B167" s="266"/>
      <c r="C167" s="267"/>
      <c r="D167" s="267"/>
      <c r="E167" s="267"/>
      <c r="F167" s="380"/>
      <c r="G167" s="266"/>
      <c r="H167" s="266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  <c r="AA167" s="242"/>
      <c r="AB167" s="242"/>
      <c r="AC167" s="242"/>
      <c r="AD167" s="242"/>
      <c r="AE167" s="242"/>
      <c r="AF167" s="242"/>
      <c r="AG167" s="242"/>
      <c r="AH167" s="242"/>
      <c r="AI167" s="242"/>
    </row>
    <row r="168" spans="2:35">
      <c r="B168" s="266"/>
      <c r="C168" s="267"/>
      <c r="D168" s="267"/>
      <c r="E168" s="267"/>
      <c r="F168" s="380"/>
      <c r="G168" s="266"/>
      <c r="H168" s="266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</row>
    <row r="169" spans="2:35">
      <c r="B169" s="266"/>
      <c r="C169" s="267"/>
      <c r="D169" s="267"/>
      <c r="E169" s="267"/>
      <c r="F169" s="380"/>
      <c r="G169" s="266"/>
      <c r="H169" s="266"/>
      <c r="I169" s="242"/>
      <c r="J169" s="242"/>
      <c r="K169" s="242"/>
      <c r="L169" s="242"/>
      <c r="M169" s="242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  <c r="AA169" s="242"/>
      <c r="AB169" s="242"/>
      <c r="AC169" s="242"/>
      <c r="AD169" s="242"/>
      <c r="AE169" s="242"/>
      <c r="AF169" s="242"/>
      <c r="AG169" s="242"/>
      <c r="AH169" s="242"/>
      <c r="AI169" s="242"/>
    </row>
    <row r="170" spans="2:35">
      <c r="B170" s="266"/>
      <c r="C170" s="267"/>
      <c r="D170" s="267"/>
      <c r="E170" s="267"/>
      <c r="F170" s="380"/>
      <c r="G170" s="266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2"/>
      <c r="AH170" s="242"/>
      <c r="AI170" s="242"/>
    </row>
    <row r="171" spans="2:35">
      <c r="B171" s="266"/>
      <c r="C171" s="267"/>
      <c r="D171" s="267"/>
      <c r="E171" s="267"/>
      <c r="F171" s="380"/>
      <c r="G171" s="266"/>
      <c r="I171" s="242"/>
      <c r="J171" s="242"/>
      <c r="K171" s="242"/>
      <c r="L171" s="242"/>
      <c r="M171" s="242"/>
      <c r="N171" s="242"/>
      <c r="O171" s="242"/>
      <c r="P171" s="242"/>
      <c r="Q171" s="242"/>
      <c r="R171" s="242"/>
      <c r="S171" s="242"/>
      <c r="T171" s="242"/>
      <c r="U171" s="242"/>
      <c r="V171" s="242"/>
      <c r="W171" s="242"/>
      <c r="X171" s="242"/>
      <c r="Y171" s="242"/>
      <c r="Z171" s="242"/>
      <c r="AA171" s="242"/>
      <c r="AB171" s="242"/>
      <c r="AC171" s="242"/>
      <c r="AD171" s="242"/>
      <c r="AE171" s="242"/>
      <c r="AF171" s="242"/>
      <c r="AG171" s="242"/>
      <c r="AH171" s="242"/>
      <c r="AI171" s="242"/>
    </row>
    <row r="172" spans="2:35">
      <c r="B172" s="266"/>
      <c r="C172" s="267"/>
      <c r="D172" s="267"/>
      <c r="E172" s="267"/>
      <c r="F172" s="380"/>
      <c r="G172" s="266"/>
      <c r="I172" s="242"/>
      <c r="J172" s="242"/>
      <c r="K172" s="242"/>
      <c r="L172" s="242"/>
      <c r="M172" s="242"/>
      <c r="N172" s="242"/>
      <c r="O172" s="242"/>
      <c r="P172" s="242"/>
      <c r="Q172" s="242"/>
      <c r="R172" s="242"/>
      <c r="S172" s="242"/>
      <c r="T172" s="242"/>
      <c r="U172" s="242"/>
      <c r="V172" s="242"/>
      <c r="W172" s="242"/>
      <c r="X172" s="242"/>
      <c r="Y172" s="242"/>
      <c r="Z172" s="242"/>
      <c r="AA172" s="242"/>
      <c r="AB172" s="242"/>
      <c r="AC172" s="242"/>
      <c r="AD172" s="242"/>
      <c r="AE172" s="242"/>
      <c r="AF172" s="242"/>
      <c r="AG172" s="242"/>
      <c r="AH172" s="242"/>
      <c r="AI172" s="242"/>
    </row>
    <row r="173" spans="2:35">
      <c r="B173" s="266"/>
      <c r="C173" s="267"/>
      <c r="D173" s="267"/>
      <c r="E173" s="267"/>
      <c r="F173" s="380"/>
      <c r="G173" s="266"/>
      <c r="I173" s="242"/>
      <c r="J173" s="242"/>
      <c r="K173" s="242"/>
      <c r="L173" s="242"/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42"/>
      <c r="X173" s="242"/>
      <c r="Y173" s="242"/>
      <c r="Z173" s="242"/>
      <c r="AA173" s="242"/>
      <c r="AB173" s="242"/>
      <c r="AC173" s="242"/>
      <c r="AD173" s="242"/>
      <c r="AE173" s="242"/>
      <c r="AF173" s="242"/>
      <c r="AG173" s="242"/>
      <c r="AH173" s="242"/>
      <c r="AI173" s="242"/>
    </row>
    <row r="174" spans="2:35">
      <c r="B174" s="266"/>
      <c r="C174" s="267"/>
      <c r="D174" s="267"/>
      <c r="E174" s="267"/>
      <c r="F174" s="380"/>
      <c r="G174" s="266"/>
      <c r="I174" s="242"/>
      <c r="J174" s="242"/>
      <c r="K174" s="242"/>
      <c r="L174" s="242"/>
      <c r="M174" s="242"/>
      <c r="N174" s="242"/>
      <c r="O174" s="242"/>
      <c r="P174" s="242"/>
      <c r="Q174" s="242"/>
      <c r="R174" s="242"/>
      <c r="S174" s="242"/>
      <c r="T174" s="242"/>
      <c r="U174" s="242"/>
      <c r="V174" s="242"/>
      <c r="W174" s="242"/>
      <c r="X174" s="242"/>
      <c r="Y174" s="242"/>
      <c r="Z174" s="242"/>
      <c r="AA174" s="242"/>
      <c r="AB174" s="242"/>
      <c r="AC174" s="242"/>
      <c r="AD174" s="242"/>
      <c r="AE174" s="242"/>
      <c r="AF174" s="242"/>
      <c r="AG174" s="242"/>
      <c r="AH174" s="242"/>
      <c r="AI174" s="242"/>
    </row>
    <row r="175" spans="2:35">
      <c r="B175" s="266"/>
      <c r="C175" s="267"/>
      <c r="D175" s="267"/>
      <c r="E175" s="267"/>
      <c r="F175" s="380"/>
      <c r="G175" s="266"/>
      <c r="I175" s="242"/>
      <c r="J175" s="242"/>
      <c r="K175" s="242"/>
      <c r="L175" s="242"/>
      <c r="M175" s="242"/>
      <c r="N175" s="242"/>
      <c r="O175" s="242"/>
      <c r="P175" s="242"/>
      <c r="Q175" s="242"/>
      <c r="R175" s="242"/>
      <c r="S175" s="242"/>
      <c r="T175" s="242"/>
      <c r="U175" s="242"/>
      <c r="V175" s="242"/>
      <c r="W175" s="242"/>
      <c r="X175" s="242"/>
      <c r="Y175" s="242"/>
      <c r="Z175" s="242"/>
      <c r="AA175" s="242"/>
      <c r="AB175" s="242"/>
      <c r="AC175" s="242"/>
      <c r="AD175" s="242"/>
      <c r="AE175" s="242"/>
      <c r="AF175" s="242"/>
      <c r="AG175" s="242"/>
      <c r="AH175" s="242"/>
      <c r="AI175" s="242"/>
    </row>
    <row r="176" spans="2:35">
      <c r="B176" s="266"/>
      <c r="C176" s="267"/>
      <c r="D176" s="267"/>
      <c r="E176" s="267"/>
      <c r="F176" s="380"/>
      <c r="G176" s="266"/>
      <c r="I176" s="242"/>
      <c r="J176" s="242"/>
      <c r="K176" s="242"/>
      <c r="L176" s="242"/>
      <c r="M176" s="242"/>
      <c r="N176" s="242"/>
      <c r="O176" s="242"/>
      <c r="P176" s="242"/>
      <c r="Q176" s="242"/>
      <c r="R176" s="242"/>
      <c r="S176" s="242"/>
      <c r="T176" s="242"/>
      <c r="U176" s="242"/>
      <c r="V176" s="242"/>
      <c r="W176" s="242"/>
      <c r="X176" s="242"/>
      <c r="Y176" s="242"/>
      <c r="Z176" s="242"/>
      <c r="AA176" s="242"/>
      <c r="AB176" s="242"/>
      <c r="AC176" s="242"/>
      <c r="AD176" s="242"/>
      <c r="AE176" s="242"/>
      <c r="AF176" s="242"/>
      <c r="AG176" s="242"/>
      <c r="AH176" s="242"/>
      <c r="AI176" s="242"/>
    </row>
    <row r="177" spans="2:35">
      <c r="B177" s="266"/>
      <c r="C177" s="267"/>
      <c r="D177" s="267"/>
      <c r="E177" s="267"/>
      <c r="F177" s="380"/>
      <c r="G177" s="266"/>
      <c r="I177" s="242"/>
      <c r="J177" s="242"/>
      <c r="K177" s="242"/>
      <c r="L177" s="242"/>
      <c r="M177" s="242"/>
      <c r="N177" s="242"/>
      <c r="O177" s="242"/>
      <c r="P177" s="242"/>
      <c r="Q177" s="242"/>
      <c r="R177" s="242"/>
      <c r="S177" s="242"/>
      <c r="T177" s="242"/>
      <c r="U177" s="242"/>
      <c r="V177" s="242"/>
      <c r="W177" s="242"/>
      <c r="X177" s="242"/>
      <c r="Y177" s="242"/>
      <c r="Z177" s="242"/>
      <c r="AA177" s="242"/>
      <c r="AB177" s="242"/>
      <c r="AC177" s="242"/>
      <c r="AD177" s="242"/>
      <c r="AE177" s="242"/>
      <c r="AF177" s="242"/>
      <c r="AG177" s="242"/>
      <c r="AH177" s="242"/>
      <c r="AI177" s="242"/>
    </row>
    <row r="178" spans="2:35">
      <c r="B178" s="266"/>
      <c r="C178" s="267"/>
      <c r="D178" s="267"/>
      <c r="E178" s="267"/>
      <c r="F178" s="380"/>
      <c r="G178" s="266"/>
      <c r="I178" s="242"/>
      <c r="J178" s="242"/>
      <c r="K178" s="242"/>
      <c r="L178" s="242"/>
      <c r="M178" s="242"/>
      <c r="N178" s="242"/>
      <c r="O178" s="242"/>
      <c r="P178" s="242"/>
      <c r="Q178" s="242"/>
      <c r="R178" s="242"/>
      <c r="S178" s="242"/>
      <c r="T178" s="242"/>
      <c r="U178" s="242"/>
      <c r="V178" s="242"/>
      <c r="W178" s="242"/>
      <c r="X178" s="242"/>
      <c r="Y178" s="242"/>
      <c r="Z178" s="242"/>
      <c r="AA178" s="242"/>
      <c r="AB178" s="242"/>
      <c r="AC178" s="242"/>
      <c r="AD178" s="242"/>
      <c r="AE178" s="242"/>
      <c r="AF178" s="242"/>
      <c r="AG178" s="242"/>
      <c r="AH178" s="242"/>
      <c r="AI178" s="242"/>
    </row>
    <row r="179" spans="2:35">
      <c r="B179" s="266"/>
      <c r="C179" s="267"/>
      <c r="D179" s="267"/>
      <c r="E179" s="267"/>
      <c r="F179" s="380"/>
      <c r="G179" s="266"/>
      <c r="I179" s="242"/>
      <c r="J179" s="242"/>
      <c r="K179" s="242"/>
      <c r="L179" s="242"/>
      <c r="M179" s="242"/>
      <c r="N179" s="242"/>
      <c r="O179" s="242"/>
      <c r="P179" s="242"/>
      <c r="Q179" s="242"/>
      <c r="R179" s="242"/>
      <c r="S179" s="242"/>
      <c r="T179" s="242"/>
      <c r="U179" s="242"/>
      <c r="V179" s="242"/>
      <c r="W179" s="242"/>
      <c r="X179" s="242"/>
      <c r="Y179" s="242"/>
      <c r="Z179" s="242"/>
      <c r="AA179" s="242"/>
      <c r="AB179" s="242"/>
      <c r="AC179" s="242"/>
      <c r="AD179" s="242"/>
      <c r="AE179" s="242"/>
      <c r="AF179" s="242"/>
      <c r="AG179" s="242"/>
      <c r="AH179" s="242"/>
      <c r="AI179" s="242"/>
    </row>
    <row r="180" spans="2:35">
      <c r="B180" s="266"/>
      <c r="C180" s="267"/>
      <c r="D180" s="267"/>
      <c r="E180" s="267"/>
      <c r="F180" s="380"/>
      <c r="G180" s="266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242"/>
      <c r="AE180" s="242"/>
      <c r="AF180" s="242"/>
      <c r="AG180" s="242"/>
      <c r="AH180" s="242"/>
      <c r="AI180" s="242"/>
    </row>
    <row r="181" spans="2:35">
      <c r="B181" s="266"/>
      <c r="C181" s="267"/>
      <c r="D181" s="267"/>
      <c r="E181" s="267"/>
      <c r="F181" s="380"/>
      <c r="G181" s="266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</row>
    <row r="182" spans="2:35">
      <c r="B182" s="266"/>
      <c r="C182" s="267"/>
      <c r="D182" s="267"/>
      <c r="E182" s="267"/>
      <c r="F182" s="380"/>
      <c r="G182" s="266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</row>
    <row r="183" spans="2:35">
      <c r="B183" s="266"/>
      <c r="C183" s="267"/>
      <c r="D183" s="267"/>
      <c r="E183" s="267"/>
      <c r="F183" s="380"/>
      <c r="G183" s="266"/>
      <c r="I183" s="242"/>
      <c r="J183" s="242"/>
      <c r="K183" s="242"/>
      <c r="L183" s="242"/>
      <c r="M183" s="242"/>
      <c r="N183" s="242"/>
      <c r="O183" s="242"/>
      <c r="P183" s="242"/>
      <c r="Q183" s="242"/>
      <c r="R183" s="242"/>
      <c r="S183" s="242"/>
      <c r="T183" s="242"/>
      <c r="U183" s="242"/>
      <c r="V183" s="242"/>
      <c r="W183" s="242"/>
      <c r="X183" s="242"/>
      <c r="Y183" s="242"/>
      <c r="Z183" s="242"/>
      <c r="AA183" s="242"/>
      <c r="AB183" s="242"/>
      <c r="AC183" s="242"/>
      <c r="AD183" s="242"/>
      <c r="AE183" s="242"/>
      <c r="AF183" s="242"/>
      <c r="AG183" s="242"/>
      <c r="AH183" s="242"/>
      <c r="AI183" s="242"/>
    </row>
    <row r="184" spans="2:35">
      <c r="B184" s="266"/>
      <c r="C184" s="267"/>
      <c r="D184" s="267"/>
      <c r="E184" s="267"/>
      <c r="F184" s="380"/>
      <c r="G184" s="266"/>
      <c r="I184" s="242"/>
      <c r="J184" s="242"/>
      <c r="K184" s="242"/>
      <c r="L184" s="242"/>
      <c r="M184" s="242"/>
      <c r="N184" s="242"/>
      <c r="O184" s="242"/>
      <c r="P184" s="242"/>
      <c r="Q184" s="242"/>
      <c r="R184" s="242"/>
      <c r="S184" s="242"/>
      <c r="T184" s="242"/>
      <c r="U184" s="242"/>
      <c r="V184" s="242"/>
      <c r="W184" s="242"/>
      <c r="X184" s="242"/>
      <c r="Y184" s="242"/>
      <c r="Z184" s="242"/>
      <c r="AA184" s="242"/>
      <c r="AB184" s="242"/>
      <c r="AC184" s="242"/>
      <c r="AD184" s="242"/>
      <c r="AE184" s="242"/>
      <c r="AF184" s="242"/>
      <c r="AG184" s="242"/>
      <c r="AH184" s="242"/>
      <c r="AI184" s="242"/>
    </row>
    <row r="185" spans="2:35">
      <c r="B185" s="266"/>
      <c r="C185" s="267"/>
      <c r="D185" s="267"/>
      <c r="E185" s="267"/>
      <c r="F185" s="380"/>
      <c r="G185" s="266"/>
      <c r="I185" s="242"/>
      <c r="J185" s="242"/>
      <c r="K185" s="242"/>
      <c r="L185" s="242"/>
      <c r="M185" s="242"/>
      <c r="N185" s="242"/>
      <c r="O185" s="242"/>
      <c r="P185" s="242"/>
      <c r="Q185" s="242"/>
      <c r="R185" s="242"/>
      <c r="S185" s="242"/>
      <c r="T185" s="242"/>
      <c r="U185" s="242"/>
      <c r="V185" s="242"/>
      <c r="W185" s="242"/>
      <c r="X185" s="242"/>
      <c r="Y185" s="242"/>
      <c r="Z185" s="242"/>
      <c r="AA185" s="242"/>
      <c r="AB185" s="242"/>
      <c r="AC185" s="242"/>
      <c r="AD185" s="242"/>
      <c r="AE185" s="242"/>
      <c r="AF185" s="242"/>
      <c r="AG185" s="242"/>
      <c r="AH185" s="242"/>
      <c r="AI185" s="242"/>
    </row>
    <row r="186" spans="2:35">
      <c r="B186" s="266"/>
      <c r="C186" s="267"/>
      <c r="D186" s="267"/>
      <c r="E186" s="267"/>
      <c r="F186" s="380"/>
      <c r="G186" s="266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  <c r="AA186" s="242"/>
      <c r="AB186" s="242"/>
      <c r="AC186" s="242"/>
      <c r="AD186" s="242"/>
      <c r="AE186" s="242"/>
      <c r="AF186" s="242"/>
      <c r="AG186" s="242"/>
      <c r="AH186" s="242"/>
      <c r="AI186" s="242"/>
    </row>
    <row r="187" spans="2:35">
      <c r="B187" s="266"/>
      <c r="C187" s="267"/>
      <c r="D187" s="267"/>
      <c r="E187" s="267"/>
      <c r="F187" s="380"/>
      <c r="G187" s="266"/>
      <c r="I187" s="242"/>
      <c r="J187" s="242"/>
      <c r="K187" s="242"/>
      <c r="L187" s="242"/>
      <c r="M187" s="242"/>
      <c r="N187" s="242"/>
      <c r="O187" s="242"/>
      <c r="P187" s="242"/>
      <c r="Q187" s="242"/>
      <c r="R187" s="242"/>
      <c r="S187" s="242"/>
      <c r="T187" s="242"/>
      <c r="U187" s="242"/>
      <c r="V187" s="242"/>
      <c r="W187" s="242"/>
      <c r="X187" s="242"/>
      <c r="Y187" s="242"/>
      <c r="Z187" s="242"/>
      <c r="AA187" s="242"/>
      <c r="AB187" s="242"/>
      <c r="AC187" s="242"/>
      <c r="AD187" s="242"/>
      <c r="AE187" s="242"/>
      <c r="AF187" s="242"/>
      <c r="AG187" s="242"/>
      <c r="AH187" s="242"/>
      <c r="AI187" s="242"/>
    </row>
    <row r="188" spans="2:35">
      <c r="B188" s="266"/>
      <c r="C188" s="267"/>
      <c r="D188" s="267"/>
      <c r="E188" s="267"/>
      <c r="F188" s="380"/>
      <c r="G188" s="266"/>
      <c r="I188" s="242"/>
      <c r="J188" s="242"/>
      <c r="K188" s="242"/>
      <c r="L188" s="242"/>
      <c r="M188" s="242"/>
      <c r="N188" s="242"/>
      <c r="O188" s="242"/>
      <c r="P188" s="242"/>
      <c r="Q188" s="242"/>
      <c r="R188" s="242"/>
      <c r="S188" s="242"/>
      <c r="T188" s="242"/>
      <c r="U188" s="242"/>
      <c r="V188" s="242"/>
      <c r="W188" s="242"/>
      <c r="X188" s="242"/>
      <c r="Y188" s="242"/>
      <c r="Z188" s="242"/>
      <c r="AA188" s="242"/>
      <c r="AB188" s="242"/>
      <c r="AC188" s="242"/>
      <c r="AD188" s="242"/>
      <c r="AE188" s="242"/>
      <c r="AF188" s="242"/>
      <c r="AG188" s="242"/>
      <c r="AH188" s="242"/>
      <c r="AI188" s="242"/>
    </row>
    <row r="189" spans="2:35">
      <c r="B189" s="266"/>
      <c r="C189" s="267"/>
      <c r="D189" s="267"/>
      <c r="E189" s="267"/>
      <c r="F189" s="380"/>
      <c r="G189" s="266"/>
      <c r="I189" s="242"/>
      <c r="J189" s="242"/>
      <c r="K189" s="242"/>
      <c r="L189" s="242"/>
      <c r="M189" s="242"/>
      <c r="N189" s="242"/>
      <c r="O189" s="242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242"/>
      <c r="AE189" s="242"/>
      <c r="AF189" s="242"/>
      <c r="AG189" s="242"/>
      <c r="AH189" s="242"/>
      <c r="AI189" s="242"/>
    </row>
    <row r="190" spans="2:35">
      <c r="B190" s="266"/>
      <c r="C190" s="267"/>
      <c r="D190" s="267"/>
      <c r="E190" s="267"/>
      <c r="F190" s="380"/>
      <c r="G190" s="266"/>
      <c r="I190" s="242"/>
      <c r="J190" s="242"/>
      <c r="K190" s="242"/>
      <c r="L190" s="242"/>
      <c r="M190" s="242"/>
      <c r="N190" s="242"/>
      <c r="O190" s="242"/>
      <c r="P190" s="242"/>
      <c r="Q190" s="242"/>
      <c r="R190" s="242"/>
      <c r="S190" s="242"/>
      <c r="T190" s="242"/>
      <c r="U190" s="242"/>
      <c r="V190" s="242"/>
      <c r="W190" s="242"/>
      <c r="X190" s="242"/>
      <c r="Y190" s="242"/>
      <c r="Z190" s="242"/>
      <c r="AA190" s="242"/>
      <c r="AB190" s="242"/>
      <c r="AC190" s="242"/>
      <c r="AD190" s="242"/>
      <c r="AE190" s="242"/>
      <c r="AF190" s="242"/>
      <c r="AG190" s="242"/>
      <c r="AH190" s="242"/>
      <c r="AI190" s="242"/>
    </row>
    <row r="191" spans="2:35">
      <c r="B191" s="266"/>
      <c r="C191" s="267"/>
      <c r="D191" s="267"/>
      <c r="E191" s="267"/>
      <c r="F191" s="380"/>
      <c r="G191" s="266"/>
      <c r="I191" s="242"/>
      <c r="J191" s="242"/>
      <c r="K191" s="242"/>
      <c r="L191" s="242"/>
      <c r="M191" s="242"/>
      <c r="N191" s="242"/>
      <c r="O191" s="242"/>
      <c r="P191" s="242"/>
      <c r="Q191" s="242"/>
      <c r="R191" s="242"/>
      <c r="S191" s="242"/>
      <c r="T191" s="242"/>
      <c r="U191" s="242"/>
      <c r="V191" s="242"/>
      <c r="W191" s="242"/>
      <c r="X191" s="242"/>
      <c r="Y191" s="242"/>
      <c r="Z191" s="242"/>
      <c r="AA191" s="242"/>
      <c r="AB191" s="242"/>
      <c r="AC191" s="242"/>
      <c r="AD191" s="242"/>
      <c r="AE191" s="242"/>
      <c r="AF191" s="242"/>
      <c r="AG191" s="242"/>
      <c r="AH191" s="242"/>
      <c r="AI191" s="242"/>
    </row>
    <row r="192" spans="2:35">
      <c r="B192" s="266"/>
      <c r="C192" s="267"/>
      <c r="D192" s="267"/>
      <c r="E192" s="267"/>
      <c r="F192" s="380"/>
      <c r="G192" s="266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  <c r="AA192" s="242"/>
      <c r="AB192" s="242"/>
      <c r="AC192" s="242"/>
      <c r="AD192" s="242"/>
      <c r="AE192" s="242"/>
      <c r="AF192" s="242"/>
      <c r="AG192" s="242"/>
      <c r="AH192" s="242"/>
      <c r="AI192" s="242"/>
    </row>
    <row r="193" spans="2:35">
      <c r="B193" s="266"/>
      <c r="C193" s="267"/>
      <c r="D193" s="267"/>
      <c r="E193" s="267"/>
      <c r="F193" s="380"/>
      <c r="G193" s="266"/>
      <c r="I193" s="242"/>
      <c r="J193" s="242"/>
      <c r="K193" s="242"/>
      <c r="L193" s="242"/>
      <c r="M193" s="242"/>
      <c r="N193" s="242"/>
      <c r="O193" s="242"/>
      <c r="P193" s="242"/>
      <c r="Q193" s="242"/>
      <c r="R193" s="242"/>
      <c r="S193" s="242"/>
      <c r="T193" s="242"/>
      <c r="U193" s="242"/>
      <c r="V193" s="242"/>
      <c r="W193" s="242"/>
      <c r="X193" s="242"/>
      <c r="Y193" s="242"/>
      <c r="Z193" s="242"/>
      <c r="AA193" s="242"/>
      <c r="AB193" s="242"/>
      <c r="AC193" s="242"/>
      <c r="AD193" s="242"/>
      <c r="AE193" s="242"/>
      <c r="AF193" s="242"/>
      <c r="AG193" s="242"/>
      <c r="AH193" s="242"/>
      <c r="AI193" s="242"/>
    </row>
    <row r="194" spans="2:35">
      <c r="B194" s="266"/>
      <c r="C194" s="267"/>
      <c r="D194" s="267"/>
      <c r="E194" s="267"/>
      <c r="F194" s="380"/>
      <c r="G194" s="266"/>
      <c r="I194" s="242"/>
      <c r="J194" s="242"/>
      <c r="K194" s="242"/>
      <c r="L194" s="242"/>
      <c r="M194" s="242"/>
      <c r="N194" s="242"/>
      <c r="O194" s="242"/>
      <c r="P194" s="242"/>
      <c r="Q194" s="242"/>
      <c r="R194" s="242"/>
      <c r="S194" s="242"/>
      <c r="T194" s="242"/>
      <c r="U194" s="242"/>
      <c r="V194" s="242"/>
      <c r="W194" s="242"/>
      <c r="X194" s="242"/>
      <c r="Y194" s="242"/>
      <c r="Z194" s="242"/>
      <c r="AA194" s="242"/>
      <c r="AB194" s="242"/>
      <c r="AC194" s="242"/>
      <c r="AD194" s="242"/>
      <c r="AE194" s="242"/>
      <c r="AF194" s="242"/>
      <c r="AG194" s="242"/>
      <c r="AH194" s="242"/>
      <c r="AI194" s="242"/>
    </row>
    <row r="195" spans="2:35">
      <c r="B195" s="266"/>
      <c r="C195" s="267"/>
      <c r="D195" s="267"/>
      <c r="E195" s="267"/>
      <c r="F195" s="380"/>
      <c r="G195" s="266"/>
      <c r="I195" s="242"/>
      <c r="J195" s="242"/>
      <c r="K195" s="242"/>
      <c r="L195" s="242"/>
      <c r="M195" s="242"/>
      <c r="N195" s="242"/>
      <c r="O195" s="242"/>
      <c r="P195" s="242"/>
      <c r="Q195" s="242"/>
      <c r="R195" s="242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242"/>
      <c r="AD195" s="242"/>
      <c r="AE195" s="242"/>
      <c r="AF195" s="242"/>
      <c r="AG195" s="242"/>
      <c r="AH195" s="242"/>
      <c r="AI195" s="242"/>
    </row>
    <row r="196" spans="2:35">
      <c r="B196" s="266"/>
      <c r="C196" s="267"/>
      <c r="D196" s="267"/>
      <c r="E196" s="267"/>
      <c r="F196" s="380"/>
      <c r="G196" s="266"/>
      <c r="I196" s="242"/>
      <c r="J196" s="242"/>
      <c r="K196" s="242"/>
      <c r="L196" s="242"/>
      <c r="M196" s="242"/>
      <c r="N196" s="242"/>
      <c r="O196" s="242"/>
      <c r="P196" s="242"/>
      <c r="Q196" s="242"/>
      <c r="R196" s="242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242"/>
      <c r="AD196" s="242"/>
      <c r="AE196" s="242"/>
      <c r="AF196" s="242"/>
      <c r="AG196" s="242"/>
      <c r="AH196" s="242"/>
      <c r="AI196" s="242"/>
    </row>
    <row r="197" spans="2:35">
      <c r="B197" s="266"/>
      <c r="C197" s="267"/>
      <c r="D197" s="267"/>
      <c r="E197" s="267"/>
      <c r="F197" s="380"/>
      <c r="G197" s="266"/>
      <c r="I197" s="242"/>
      <c r="J197" s="242"/>
      <c r="K197" s="242"/>
      <c r="L197" s="242"/>
      <c r="M197" s="242"/>
      <c r="N197" s="242"/>
      <c r="O197" s="242"/>
      <c r="P197" s="242"/>
      <c r="Q197" s="242"/>
      <c r="R197" s="242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242"/>
      <c r="AD197" s="242"/>
      <c r="AE197" s="242"/>
      <c r="AF197" s="242"/>
      <c r="AG197" s="242"/>
      <c r="AH197" s="242"/>
      <c r="AI197" s="242"/>
    </row>
    <row r="198" spans="2:35">
      <c r="B198" s="266"/>
      <c r="C198" s="267"/>
      <c r="D198" s="267"/>
      <c r="E198" s="267"/>
      <c r="F198" s="380"/>
      <c r="G198" s="266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</row>
    <row r="199" spans="2:35">
      <c r="B199" s="266"/>
      <c r="C199" s="267"/>
      <c r="D199" s="267"/>
      <c r="E199" s="267"/>
      <c r="F199" s="380"/>
      <c r="G199" s="266"/>
      <c r="I199" s="242"/>
      <c r="J199" s="242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</row>
    <row r="200" spans="2:35">
      <c r="B200" s="266"/>
      <c r="C200" s="267"/>
      <c r="D200" s="267"/>
      <c r="E200" s="267"/>
      <c r="F200" s="380"/>
      <c r="G200" s="266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242"/>
      <c r="AD200" s="242"/>
      <c r="AE200" s="242"/>
      <c r="AF200" s="242"/>
      <c r="AG200" s="242"/>
      <c r="AH200" s="242"/>
      <c r="AI200" s="242"/>
    </row>
    <row r="201" spans="2:35">
      <c r="B201" s="266"/>
      <c r="C201" s="267"/>
      <c r="D201" s="267"/>
      <c r="E201" s="267"/>
      <c r="F201" s="380"/>
      <c r="G201" s="266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</row>
    <row r="202" spans="2:35">
      <c r="B202" s="266"/>
      <c r="C202" s="267"/>
      <c r="D202" s="267"/>
      <c r="E202" s="267"/>
      <c r="F202" s="380"/>
      <c r="G202" s="266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</row>
    <row r="203" spans="2:35">
      <c r="B203" s="266"/>
      <c r="C203" s="267"/>
      <c r="D203" s="267"/>
      <c r="E203" s="267"/>
      <c r="F203" s="380"/>
      <c r="G203" s="266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</row>
    <row r="204" spans="2:35">
      <c r="B204" s="266"/>
      <c r="C204" s="267"/>
      <c r="D204" s="267"/>
      <c r="E204" s="267"/>
      <c r="F204" s="380"/>
      <c r="G204" s="266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</row>
    <row r="205" spans="2:35">
      <c r="B205" s="266"/>
      <c r="C205" s="267"/>
      <c r="D205" s="267"/>
      <c r="E205" s="267"/>
      <c r="F205" s="380"/>
      <c r="G205" s="266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</row>
    <row r="206" spans="2:35">
      <c r="B206" s="266"/>
      <c r="C206" s="267"/>
      <c r="D206" s="267"/>
      <c r="E206" s="267"/>
      <c r="F206" s="380"/>
      <c r="G206" s="266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  <c r="AA206" s="242"/>
      <c r="AB206" s="242"/>
      <c r="AC206" s="242"/>
      <c r="AD206" s="242"/>
      <c r="AE206" s="242"/>
      <c r="AF206" s="242"/>
      <c r="AG206" s="242"/>
      <c r="AH206" s="242"/>
      <c r="AI206" s="242"/>
    </row>
    <row r="207" spans="2:35">
      <c r="B207" s="266"/>
      <c r="C207" s="267"/>
      <c r="D207" s="267"/>
      <c r="E207" s="267"/>
      <c r="F207" s="380"/>
      <c r="G207" s="266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B207" s="242"/>
      <c r="AC207" s="242"/>
      <c r="AD207" s="242"/>
      <c r="AE207" s="242"/>
      <c r="AF207" s="242"/>
      <c r="AG207" s="242"/>
      <c r="AH207" s="242"/>
      <c r="AI207" s="242"/>
    </row>
    <row r="208" spans="2:35">
      <c r="B208" s="266"/>
      <c r="C208" s="267"/>
      <c r="D208" s="267"/>
      <c r="E208" s="267"/>
      <c r="F208" s="380"/>
      <c r="G208" s="266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</row>
    <row r="209" spans="2:35">
      <c r="B209" s="266"/>
      <c r="C209" s="267"/>
      <c r="D209" s="267"/>
      <c r="E209" s="267"/>
      <c r="F209" s="380"/>
      <c r="G209" s="266"/>
      <c r="I209" s="242"/>
      <c r="J209" s="242"/>
      <c r="K209" s="242"/>
      <c r="L209" s="242"/>
      <c r="M209" s="242"/>
      <c r="N209" s="242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  <c r="AA209" s="242"/>
      <c r="AB209" s="242"/>
      <c r="AC209" s="242"/>
      <c r="AD209" s="242"/>
      <c r="AE209" s="242"/>
      <c r="AF209" s="242"/>
      <c r="AG209" s="242"/>
      <c r="AH209" s="242"/>
      <c r="AI209" s="242"/>
    </row>
    <row r="210" spans="2:35">
      <c r="B210" s="266"/>
      <c r="C210" s="267"/>
      <c r="D210" s="267"/>
      <c r="E210" s="267"/>
      <c r="F210" s="380"/>
      <c r="G210" s="266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</row>
    <row r="211" spans="2:35">
      <c r="B211" s="266"/>
      <c r="C211" s="267"/>
      <c r="D211" s="267"/>
      <c r="E211" s="267"/>
      <c r="F211" s="380"/>
      <c r="G211" s="266"/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  <c r="AA211" s="242"/>
      <c r="AB211" s="242"/>
      <c r="AC211" s="242"/>
      <c r="AD211" s="242"/>
      <c r="AE211" s="242"/>
      <c r="AF211" s="242"/>
      <c r="AG211" s="242"/>
      <c r="AH211" s="242"/>
      <c r="AI211" s="242"/>
    </row>
    <row r="212" spans="2:35">
      <c r="B212" s="266"/>
      <c r="C212" s="267"/>
      <c r="D212" s="267"/>
      <c r="E212" s="267"/>
      <c r="F212" s="380"/>
      <c r="G212" s="266"/>
      <c r="I212" s="242"/>
      <c r="J212" s="242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  <c r="U212" s="242"/>
      <c r="V212" s="242"/>
      <c r="W212" s="242"/>
      <c r="X212" s="242"/>
      <c r="Y212" s="242"/>
      <c r="Z212" s="242"/>
      <c r="AA212" s="242"/>
      <c r="AB212" s="242"/>
      <c r="AC212" s="242"/>
      <c r="AD212" s="242"/>
      <c r="AE212" s="242"/>
      <c r="AF212" s="242"/>
      <c r="AG212" s="242"/>
      <c r="AH212" s="242"/>
      <c r="AI212" s="242"/>
    </row>
    <row r="213" spans="2:35">
      <c r="B213" s="266"/>
      <c r="C213" s="267"/>
      <c r="D213" s="267"/>
      <c r="E213" s="267"/>
      <c r="F213" s="380"/>
      <c r="G213" s="266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  <c r="AC213" s="242"/>
      <c r="AD213" s="242"/>
      <c r="AE213" s="242"/>
      <c r="AF213" s="242"/>
      <c r="AG213" s="242"/>
      <c r="AH213" s="242"/>
      <c r="AI213" s="242"/>
    </row>
    <row r="214" spans="2:35">
      <c r="B214" s="266"/>
      <c r="C214" s="267"/>
      <c r="D214" s="267"/>
      <c r="E214" s="267"/>
      <c r="F214" s="380"/>
      <c r="G214" s="266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  <c r="AA214" s="242"/>
      <c r="AB214" s="242"/>
      <c r="AC214" s="242"/>
      <c r="AD214" s="242"/>
      <c r="AE214" s="242"/>
      <c r="AF214" s="242"/>
      <c r="AG214" s="242"/>
      <c r="AH214" s="242"/>
      <c r="AI214" s="242"/>
    </row>
    <row r="215" spans="2:35">
      <c r="B215" s="266"/>
      <c r="C215" s="267"/>
      <c r="D215" s="267"/>
      <c r="E215" s="267"/>
      <c r="F215" s="380"/>
      <c r="G215" s="266"/>
      <c r="I215" s="242"/>
      <c r="J215" s="242"/>
      <c r="K215" s="242"/>
      <c r="L215" s="242"/>
      <c r="M215" s="242"/>
      <c r="N215" s="242"/>
      <c r="O215" s="242"/>
      <c r="P215" s="242"/>
      <c r="Q215" s="242"/>
      <c r="R215" s="242"/>
      <c r="S215" s="242"/>
      <c r="T215" s="242"/>
      <c r="U215" s="242"/>
      <c r="V215" s="242"/>
      <c r="W215" s="242"/>
      <c r="X215" s="242"/>
      <c r="Y215" s="242"/>
      <c r="Z215" s="242"/>
      <c r="AA215" s="242"/>
      <c r="AB215" s="242"/>
      <c r="AC215" s="242"/>
      <c r="AD215" s="242"/>
      <c r="AE215" s="242"/>
      <c r="AF215" s="242"/>
      <c r="AG215" s="242"/>
      <c r="AH215" s="242"/>
      <c r="AI215" s="242"/>
    </row>
    <row r="216" spans="2:35">
      <c r="B216" s="266"/>
      <c r="C216" s="267"/>
      <c r="D216" s="267"/>
      <c r="E216" s="267"/>
      <c r="F216" s="380"/>
      <c r="G216" s="266"/>
      <c r="I216" s="242"/>
      <c r="J216" s="242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</row>
    <row r="217" spans="2:35">
      <c r="B217" s="266"/>
      <c r="C217" s="267"/>
      <c r="D217" s="267"/>
      <c r="E217" s="267"/>
      <c r="F217" s="380"/>
      <c r="G217" s="266"/>
      <c r="I217" s="242"/>
      <c r="J217" s="242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</row>
    <row r="218" spans="2:35">
      <c r="B218" s="266"/>
      <c r="C218" s="267"/>
      <c r="D218" s="267"/>
      <c r="E218" s="267"/>
      <c r="F218" s="380"/>
      <c r="G218" s="266"/>
      <c r="I218" s="242"/>
      <c r="J218" s="242"/>
      <c r="K218" s="242"/>
      <c r="L218" s="242"/>
      <c r="M218" s="242"/>
      <c r="N218" s="242"/>
      <c r="O218" s="242"/>
      <c r="P218" s="242"/>
      <c r="Q218" s="242"/>
      <c r="R218" s="242"/>
      <c r="S218" s="242"/>
      <c r="T218" s="242"/>
      <c r="U218" s="242"/>
      <c r="V218" s="242"/>
      <c r="W218" s="242"/>
      <c r="X218" s="242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</row>
    <row r="219" spans="2:35">
      <c r="B219" s="266"/>
      <c r="C219" s="267"/>
      <c r="D219" s="267"/>
      <c r="E219" s="267"/>
      <c r="F219" s="380"/>
      <c r="G219" s="266"/>
      <c r="I219" s="242"/>
      <c r="J219" s="242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</row>
    <row r="220" spans="2:35">
      <c r="B220" s="266"/>
      <c r="C220" s="267"/>
      <c r="D220" s="267"/>
      <c r="E220" s="267"/>
      <c r="F220" s="380"/>
      <c r="G220" s="266"/>
      <c r="I220" s="242"/>
      <c r="J220" s="242"/>
      <c r="K220" s="242"/>
      <c r="L220" s="242"/>
      <c r="M220" s="242"/>
      <c r="N220" s="242"/>
      <c r="O220" s="242"/>
      <c r="P220" s="242"/>
      <c r="Q220" s="242"/>
      <c r="R220" s="242"/>
      <c r="S220" s="242"/>
      <c r="T220" s="242"/>
      <c r="U220" s="242"/>
      <c r="V220" s="242"/>
      <c r="W220" s="242"/>
      <c r="X220" s="242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</row>
    <row r="221" spans="2:35">
      <c r="B221" s="266"/>
      <c r="C221" s="267"/>
      <c r="D221" s="267"/>
      <c r="E221" s="267"/>
      <c r="F221" s="380"/>
      <c r="G221" s="266"/>
      <c r="I221" s="242"/>
      <c r="J221" s="242"/>
      <c r="K221" s="242"/>
      <c r="L221" s="242"/>
      <c r="M221" s="242"/>
      <c r="N221" s="242"/>
      <c r="O221" s="242"/>
      <c r="P221" s="242"/>
      <c r="Q221" s="242"/>
      <c r="R221" s="242"/>
      <c r="S221" s="242"/>
      <c r="T221" s="242"/>
      <c r="U221" s="242"/>
      <c r="V221" s="242"/>
      <c r="W221" s="242"/>
      <c r="X221" s="242"/>
      <c r="Y221" s="242"/>
      <c r="Z221" s="242"/>
      <c r="AA221" s="242"/>
      <c r="AB221" s="242"/>
      <c r="AC221" s="242"/>
      <c r="AD221" s="242"/>
      <c r="AE221" s="242"/>
      <c r="AF221" s="242"/>
      <c r="AG221" s="242"/>
      <c r="AH221" s="242"/>
      <c r="AI221" s="242"/>
    </row>
    <row r="222" spans="2:35">
      <c r="B222" s="266"/>
      <c r="C222" s="267"/>
      <c r="D222" s="267"/>
      <c r="E222" s="267"/>
      <c r="F222" s="380"/>
      <c r="G222" s="266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</row>
    <row r="223" spans="2:35">
      <c r="B223" s="266"/>
      <c r="C223" s="267"/>
      <c r="D223" s="267"/>
      <c r="E223" s="267"/>
      <c r="F223" s="380"/>
      <c r="G223" s="266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  <c r="AE223" s="242"/>
      <c r="AF223" s="242"/>
      <c r="AG223" s="242"/>
      <c r="AH223" s="242"/>
      <c r="AI223" s="242"/>
    </row>
    <row r="224" spans="2:35">
      <c r="B224" s="266"/>
      <c r="C224" s="267"/>
      <c r="D224" s="267"/>
      <c r="E224" s="267"/>
      <c r="F224" s="380"/>
      <c r="G224" s="266"/>
      <c r="I224" s="242"/>
      <c r="J224" s="242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  <c r="AA224" s="242"/>
      <c r="AB224" s="242"/>
      <c r="AC224" s="242"/>
      <c r="AD224" s="242"/>
      <c r="AE224" s="242"/>
      <c r="AF224" s="242"/>
      <c r="AG224" s="242"/>
      <c r="AH224" s="242"/>
      <c r="AI224" s="242"/>
    </row>
    <row r="225" spans="2:35">
      <c r="B225" s="266"/>
      <c r="C225" s="267"/>
      <c r="D225" s="267"/>
      <c r="E225" s="267"/>
      <c r="F225" s="380"/>
      <c r="G225" s="266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  <c r="AA225" s="242"/>
      <c r="AB225" s="242"/>
      <c r="AC225" s="242"/>
      <c r="AD225" s="242"/>
      <c r="AE225" s="242"/>
      <c r="AF225" s="242"/>
      <c r="AG225" s="242"/>
      <c r="AH225" s="242"/>
      <c r="AI225" s="242"/>
    </row>
    <row r="226" spans="2:35">
      <c r="B226" s="266"/>
      <c r="C226" s="267"/>
      <c r="D226" s="267"/>
      <c r="E226" s="267"/>
      <c r="F226" s="380"/>
      <c r="G226" s="266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2"/>
      <c r="AH226" s="242"/>
      <c r="AI226" s="242"/>
    </row>
    <row r="227" spans="2:35">
      <c r="B227" s="266"/>
      <c r="C227" s="267"/>
      <c r="D227" s="267"/>
      <c r="E227" s="267"/>
      <c r="F227" s="380"/>
      <c r="G227" s="266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2"/>
      <c r="AB227" s="242"/>
      <c r="AC227" s="242"/>
      <c r="AD227" s="242"/>
      <c r="AE227" s="242"/>
      <c r="AF227" s="242"/>
      <c r="AG227" s="242"/>
      <c r="AH227" s="242"/>
      <c r="AI227" s="242"/>
    </row>
    <row r="228" spans="2:35">
      <c r="B228" s="266"/>
      <c r="C228" s="267"/>
      <c r="D228" s="267"/>
      <c r="E228" s="267"/>
      <c r="F228" s="380"/>
      <c r="G228" s="266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</row>
    <row r="229" spans="2:35">
      <c r="B229" s="266"/>
      <c r="C229" s="267"/>
      <c r="D229" s="267"/>
      <c r="E229" s="267"/>
      <c r="F229" s="380"/>
      <c r="G229" s="266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  <c r="AA229" s="242"/>
      <c r="AB229" s="242"/>
      <c r="AC229" s="242"/>
      <c r="AD229" s="242"/>
      <c r="AE229" s="242"/>
      <c r="AF229" s="242"/>
      <c r="AG229" s="242"/>
      <c r="AH229" s="242"/>
      <c r="AI229" s="242"/>
    </row>
    <row r="230" spans="2:35">
      <c r="B230" s="266"/>
      <c r="C230" s="267"/>
      <c r="D230" s="267"/>
      <c r="E230" s="267"/>
      <c r="F230" s="380"/>
      <c r="G230" s="266"/>
      <c r="I230" s="242"/>
      <c r="J230" s="242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  <c r="AA230" s="242"/>
      <c r="AB230" s="242"/>
      <c r="AC230" s="242"/>
      <c r="AD230" s="242"/>
      <c r="AE230" s="242"/>
      <c r="AF230" s="242"/>
      <c r="AG230" s="242"/>
      <c r="AH230" s="242"/>
      <c r="AI230" s="242"/>
    </row>
    <row r="231" spans="2:35">
      <c r="B231" s="266"/>
      <c r="C231" s="267"/>
      <c r="D231" s="267"/>
      <c r="E231" s="267"/>
      <c r="F231" s="380"/>
      <c r="G231" s="266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2"/>
      <c r="AE231" s="242"/>
      <c r="AF231" s="242"/>
      <c r="AG231" s="242"/>
      <c r="AH231" s="242"/>
      <c r="AI231" s="242"/>
    </row>
    <row r="232" spans="2:35">
      <c r="B232" s="266"/>
      <c r="C232" s="267"/>
      <c r="D232" s="267"/>
      <c r="E232" s="267"/>
      <c r="F232" s="380"/>
      <c r="G232" s="266"/>
      <c r="I232" s="242"/>
      <c r="J232" s="242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  <c r="AA232" s="242"/>
      <c r="AB232" s="242"/>
      <c r="AC232" s="242"/>
      <c r="AD232" s="242"/>
      <c r="AE232" s="242"/>
      <c r="AF232" s="242"/>
      <c r="AG232" s="242"/>
      <c r="AH232" s="242"/>
      <c r="AI232" s="242"/>
    </row>
    <row r="233" spans="2:35">
      <c r="B233" s="266"/>
      <c r="C233" s="267"/>
      <c r="D233" s="267"/>
      <c r="E233" s="267"/>
      <c r="F233" s="380"/>
      <c r="G233" s="266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</row>
    <row r="234" spans="2:35">
      <c r="B234" s="266"/>
      <c r="C234" s="267"/>
      <c r="D234" s="267"/>
      <c r="E234" s="267"/>
      <c r="F234" s="380"/>
      <c r="G234" s="266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  <c r="AA234" s="242"/>
      <c r="AB234" s="242"/>
      <c r="AC234" s="242"/>
      <c r="AD234" s="242"/>
      <c r="AE234" s="242"/>
      <c r="AF234" s="242"/>
      <c r="AG234" s="242"/>
      <c r="AH234" s="242"/>
      <c r="AI234" s="242"/>
    </row>
    <row r="235" spans="2:35">
      <c r="B235" s="266"/>
      <c r="C235" s="267"/>
      <c r="D235" s="267"/>
      <c r="E235" s="267"/>
      <c r="F235" s="380"/>
      <c r="G235" s="266"/>
      <c r="I235" s="242"/>
      <c r="J235" s="242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</row>
    <row r="236" spans="2:35">
      <c r="B236" s="266"/>
      <c r="C236" s="267"/>
      <c r="D236" s="267"/>
      <c r="E236" s="267"/>
      <c r="F236" s="380"/>
      <c r="G236" s="266"/>
      <c r="I236" s="242"/>
      <c r="J236" s="242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  <c r="AC236" s="242"/>
      <c r="AD236" s="242"/>
      <c r="AE236" s="242"/>
      <c r="AF236" s="242"/>
      <c r="AG236" s="242"/>
      <c r="AH236" s="242"/>
      <c r="AI236" s="242"/>
    </row>
    <row r="237" spans="2:35">
      <c r="B237" s="266"/>
      <c r="C237" s="267"/>
      <c r="D237" s="267"/>
      <c r="E237" s="267"/>
      <c r="F237" s="380"/>
      <c r="G237" s="266"/>
      <c r="I237" s="242"/>
      <c r="J237" s="242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  <c r="Z237" s="242"/>
      <c r="AA237" s="242"/>
      <c r="AB237" s="242"/>
      <c r="AC237" s="242"/>
      <c r="AD237" s="242"/>
      <c r="AE237" s="242"/>
      <c r="AF237" s="242"/>
      <c r="AG237" s="242"/>
      <c r="AH237" s="242"/>
      <c r="AI237" s="242"/>
    </row>
    <row r="238" spans="2:35">
      <c r="B238" s="266"/>
      <c r="C238" s="267"/>
      <c r="D238" s="267"/>
      <c r="E238" s="267"/>
      <c r="F238" s="380"/>
      <c r="G238" s="266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  <c r="AA238" s="242"/>
      <c r="AB238" s="242"/>
      <c r="AC238" s="242"/>
      <c r="AD238" s="242"/>
      <c r="AE238" s="242"/>
      <c r="AF238" s="242"/>
      <c r="AG238" s="242"/>
      <c r="AH238" s="242"/>
      <c r="AI238" s="242"/>
    </row>
    <row r="239" spans="2:35">
      <c r="B239" s="266"/>
      <c r="C239" s="267"/>
      <c r="D239" s="267"/>
      <c r="E239" s="267"/>
      <c r="F239" s="380"/>
      <c r="G239" s="266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  <c r="AA239" s="242"/>
      <c r="AB239" s="242"/>
      <c r="AC239" s="242"/>
      <c r="AD239" s="242"/>
      <c r="AE239" s="242"/>
      <c r="AF239" s="242"/>
      <c r="AG239" s="242"/>
      <c r="AH239" s="242"/>
      <c r="AI239" s="242"/>
    </row>
    <row r="240" spans="2:35">
      <c r="B240" s="266"/>
      <c r="C240" s="267"/>
      <c r="D240" s="267"/>
      <c r="E240" s="267"/>
      <c r="F240" s="380"/>
      <c r="G240" s="266"/>
      <c r="I240" s="242"/>
      <c r="J240" s="242"/>
      <c r="K240" s="242"/>
      <c r="L240" s="242"/>
      <c r="M240" s="242"/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  <c r="AA240" s="242"/>
      <c r="AB240" s="242"/>
      <c r="AC240" s="242"/>
      <c r="AD240" s="242"/>
      <c r="AE240" s="242"/>
      <c r="AF240" s="242"/>
      <c r="AG240" s="242"/>
      <c r="AH240" s="242"/>
      <c r="AI240" s="242"/>
    </row>
    <row r="241" spans="2:35">
      <c r="B241" s="266"/>
      <c r="C241" s="267"/>
      <c r="D241" s="267"/>
      <c r="E241" s="267"/>
      <c r="F241" s="380"/>
      <c r="G241" s="266"/>
      <c r="I241" s="242"/>
      <c r="J241" s="242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242"/>
      <c r="AE241" s="242"/>
      <c r="AF241" s="242"/>
      <c r="AG241" s="242"/>
      <c r="AH241" s="242"/>
      <c r="AI241" s="242"/>
    </row>
    <row r="242" spans="2:35">
      <c r="B242" s="266"/>
      <c r="C242" s="267"/>
      <c r="D242" s="267"/>
      <c r="E242" s="267"/>
      <c r="F242" s="380"/>
      <c r="G242" s="266"/>
      <c r="I242" s="242"/>
      <c r="J242" s="242"/>
      <c r="K242" s="242"/>
      <c r="L242" s="242"/>
      <c r="M242" s="242"/>
      <c r="N242" s="242"/>
      <c r="O242" s="242"/>
      <c r="P242" s="242"/>
      <c r="Q242" s="242"/>
      <c r="R242" s="242"/>
      <c r="S242" s="242"/>
      <c r="T242" s="242"/>
      <c r="U242" s="242"/>
      <c r="V242" s="242"/>
      <c r="W242" s="242"/>
      <c r="X242" s="242"/>
      <c r="Y242" s="242"/>
      <c r="Z242" s="242"/>
      <c r="AA242" s="242"/>
      <c r="AB242" s="242"/>
      <c r="AC242" s="242"/>
      <c r="AD242" s="242"/>
      <c r="AE242" s="242"/>
      <c r="AF242" s="242"/>
      <c r="AG242" s="242"/>
      <c r="AH242" s="242"/>
      <c r="AI242" s="242"/>
    </row>
    <row r="243" spans="2:35">
      <c r="B243" s="266"/>
      <c r="C243" s="267"/>
      <c r="D243" s="267"/>
      <c r="E243" s="267"/>
      <c r="F243" s="380"/>
      <c r="G243" s="266"/>
      <c r="I243" s="242"/>
      <c r="J243" s="242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  <c r="AA243" s="242"/>
      <c r="AB243" s="242"/>
      <c r="AC243" s="242"/>
      <c r="AD243" s="242"/>
      <c r="AE243" s="242"/>
      <c r="AF243" s="242"/>
      <c r="AG243" s="242"/>
      <c r="AH243" s="242"/>
      <c r="AI243" s="242"/>
    </row>
    <row r="244" spans="2:35">
      <c r="B244" s="266"/>
      <c r="C244" s="267"/>
      <c r="D244" s="267"/>
      <c r="E244" s="267"/>
      <c r="F244" s="380"/>
      <c r="G244" s="266"/>
      <c r="I244" s="242"/>
      <c r="J244" s="242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  <c r="AA244" s="242"/>
      <c r="AB244" s="242"/>
      <c r="AC244" s="242"/>
      <c r="AD244" s="242"/>
      <c r="AE244" s="242"/>
      <c r="AF244" s="242"/>
      <c r="AG244" s="242"/>
      <c r="AH244" s="242"/>
      <c r="AI244" s="242"/>
    </row>
    <row r="245" spans="2:35">
      <c r="B245" s="266"/>
      <c r="C245" s="267"/>
      <c r="D245" s="267"/>
      <c r="E245" s="267"/>
      <c r="F245" s="380"/>
      <c r="G245" s="266"/>
      <c r="I245" s="242"/>
      <c r="J245" s="242"/>
      <c r="K245" s="242"/>
      <c r="L245" s="242"/>
      <c r="M245" s="242"/>
      <c r="N245" s="242"/>
      <c r="O245" s="242"/>
      <c r="P245" s="242"/>
      <c r="Q245" s="242"/>
      <c r="R245" s="242"/>
      <c r="S245" s="242"/>
      <c r="T245" s="242"/>
      <c r="U245" s="242"/>
      <c r="V245" s="242"/>
      <c r="W245" s="242"/>
      <c r="X245" s="242"/>
      <c r="Y245" s="242"/>
      <c r="Z245" s="242"/>
      <c r="AA245" s="242"/>
      <c r="AB245" s="242"/>
      <c r="AC245" s="242"/>
      <c r="AD245" s="242"/>
      <c r="AE245" s="242"/>
      <c r="AF245" s="242"/>
      <c r="AG245" s="242"/>
      <c r="AH245" s="242"/>
      <c r="AI245" s="242"/>
    </row>
    <row r="246" spans="2:35">
      <c r="B246" s="266"/>
      <c r="C246" s="267"/>
      <c r="D246" s="267"/>
      <c r="E246" s="267"/>
      <c r="F246" s="380"/>
      <c r="G246" s="266"/>
      <c r="I246" s="242"/>
      <c r="J246" s="242"/>
      <c r="K246" s="242"/>
      <c r="L246" s="242"/>
      <c r="M246" s="242"/>
      <c r="N246" s="242"/>
      <c r="O246" s="242"/>
      <c r="P246" s="242"/>
      <c r="Q246" s="242"/>
      <c r="R246" s="242"/>
      <c r="S246" s="242"/>
      <c r="T246" s="242"/>
      <c r="U246" s="242"/>
      <c r="V246" s="242"/>
      <c r="W246" s="242"/>
      <c r="X246" s="242"/>
      <c r="Y246" s="242"/>
      <c r="Z246" s="242"/>
      <c r="AA246" s="242"/>
      <c r="AB246" s="242"/>
      <c r="AC246" s="242"/>
      <c r="AD246" s="242"/>
      <c r="AE246" s="242"/>
      <c r="AF246" s="242"/>
      <c r="AG246" s="242"/>
      <c r="AH246" s="242"/>
      <c r="AI246" s="242"/>
    </row>
    <row r="247" spans="2:35">
      <c r="B247" s="266"/>
      <c r="C247" s="267"/>
      <c r="D247" s="267"/>
      <c r="E247" s="267"/>
      <c r="F247" s="380"/>
      <c r="G247" s="266"/>
      <c r="I247" s="242"/>
      <c r="J247" s="242"/>
      <c r="K247" s="242"/>
      <c r="L247" s="242"/>
      <c r="M247" s="242"/>
      <c r="N247" s="242"/>
      <c r="O247" s="242"/>
      <c r="P247" s="242"/>
      <c r="Q247" s="242"/>
      <c r="R247" s="242"/>
      <c r="S247" s="242"/>
      <c r="T247" s="242"/>
      <c r="U247" s="242"/>
      <c r="V247" s="242"/>
      <c r="W247" s="242"/>
      <c r="X247" s="242"/>
      <c r="Y247" s="242"/>
      <c r="Z247" s="242"/>
      <c r="AA247" s="242"/>
      <c r="AB247" s="242"/>
      <c r="AC247" s="242"/>
      <c r="AD247" s="242"/>
      <c r="AE247" s="242"/>
      <c r="AF247" s="242"/>
      <c r="AG247" s="242"/>
      <c r="AH247" s="242"/>
      <c r="AI247" s="242"/>
    </row>
    <row r="248" spans="2:35">
      <c r="B248" s="266"/>
      <c r="C248" s="267"/>
      <c r="D248" s="267"/>
      <c r="E248" s="267"/>
      <c r="F248" s="380"/>
      <c r="G248" s="266"/>
      <c r="I248" s="242"/>
      <c r="J248" s="242"/>
      <c r="K248" s="242"/>
      <c r="L248" s="242"/>
      <c r="M248" s="242"/>
      <c r="N248" s="242"/>
      <c r="O248" s="242"/>
      <c r="P248" s="242"/>
      <c r="Q248" s="242"/>
      <c r="R248" s="242"/>
      <c r="S248" s="242"/>
      <c r="T248" s="242"/>
      <c r="U248" s="242"/>
      <c r="V248" s="242"/>
      <c r="W248" s="242"/>
      <c r="X248" s="242"/>
      <c r="Y248" s="242"/>
      <c r="Z248" s="242"/>
      <c r="AA248" s="242"/>
      <c r="AB248" s="242"/>
      <c r="AC248" s="242"/>
      <c r="AD248" s="242"/>
      <c r="AE248" s="242"/>
      <c r="AF248" s="242"/>
      <c r="AG248" s="242"/>
      <c r="AH248" s="242"/>
      <c r="AI248" s="242"/>
    </row>
    <row r="249" spans="2:35">
      <c r="B249" s="266"/>
      <c r="C249" s="267"/>
      <c r="D249" s="267"/>
      <c r="E249" s="267"/>
      <c r="F249" s="380"/>
      <c r="G249" s="266"/>
      <c r="I249" s="242"/>
      <c r="J249" s="242"/>
      <c r="K249" s="242"/>
      <c r="L249" s="242"/>
      <c r="M249" s="242"/>
      <c r="N249" s="242"/>
      <c r="O249" s="242"/>
      <c r="P249" s="242"/>
      <c r="Q249" s="242"/>
      <c r="R249" s="242"/>
      <c r="S249" s="242"/>
      <c r="T249" s="242"/>
      <c r="U249" s="242"/>
      <c r="V249" s="242"/>
      <c r="W249" s="242"/>
      <c r="X249" s="242"/>
      <c r="Y249" s="242"/>
      <c r="Z249" s="242"/>
      <c r="AA249" s="242"/>
      <c r="AB249" s="242"/>
      <c r="AC249" s="242"/>
      <c r="AD249" s="242"/>
      <c r="AE249" s="242"/>
      <c r="AF249" s="242"/>
      <c r="AG249" s="242"/>
      <c r="AH249" s="242"/>
      <c r="AI249" s="242"/>
    </row>
    <row r="250" spans="2:35">
      <c r="B250" s="266"/>
      <c r="C250" s="267"/>
      <c r="D250" s="267"/>
      <c r="E250" s="267"/>
      <c r="F250" s="380"/>
      <c r="G250" s="266"/>
      <c r="I250" s="242"/>
      <c r="J250" s="242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  <c r="AA250" s="242"/>
      <c r="AB250" s="242"/>
      <c r="AC250" s="242"/>
      <c r="AD250" s="242"/>
      <c r="AE250" s="242"/>
      <c r="AF250" s="242"/>
      <c r="AG250" s="242"/>
      <c r="AH250" s="242"/>
      <c r="AI250" s="242"/>
    </row>
    <row r="251" spans="2:35">
      <c r="B251" s="266"/>
      <c r="C251" s="267"/>
      <c r="D251" s="267"/>
      <c r="E251" s="267"/>
      <c r="F251" s="380"/>
      <c r="G251" s="266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  <c r="AA251" s="242"/>
      <c r="AB251" s="242"/>
      <c r="AC251" s="242"/>
      <c r="AD251" s="242"/>
      <c r="AE251" s="242"/>
      <c r="AF251" s="242"/>
      <c r="AG251" s="242"/>
      <c r="AH251" s="242"/>
      <c r="AI251" s="242"/>
    </row>
    <row r="252" spans="2:35">
      <c r="B252" s="266"/>
      <c r="C252" s="267"/>
      <c r="D252" s="267"/>
      <c r="E252" s="267"/>
      <c r="F252" s="380"/>
      <c r="G252" s="266"/>
      <c r="I252" s="242"/>
      <c r="J252" s="242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  <c r="AA252" s="242"/>
      <c r="AB252" s="242"/>
      <c r="AC252" s="242"/>
      <c r="AD252" s="242"/>
      <c r="AE252" s="242"/>
      <c r="AF252" s="242"/>
      <c r="AG252" s="242"/>
      <c r="AH252" s="242"/>
      <c r="AI252" s="242"/>
    </row>
    <row r="253" spans="2:35">
      <c r="B253" s="266"/>
      <c r="C253" s="267"/>
      <c r="D253" s="267"/>
      <c r="E253" s="267"/>
      <c r="F253" s="380"/>
      <c r="G253" s="266"/>
      <c r="I253" s="242"/>
      <c r="J253" s="242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  <c r="AA253" s="242"/>
      <c r="AB253" s="242"/>
      <c r="AC253" s="242"/>
      <c r="AD253" s="242"/>
      <c r="AE253" s="242"/>
      <c r="AF253" s="242"/>
      <c r="AG253" s="242"/>
      <c r="AH253" s="242"/>
      <c r="AI253" s="242"/>
    </row>
    <row r="254" spans="2:35">
      <c r="B254" s="266"/>
      <c r="C254" s="267"/>
      <c r="D254" s="267"/>
      <c r="E254" s="267"/>
      <c r="F254" s="380"/>
      <c r="G254" s="266"/>
      <c r="I254" s="242"/>
      <c r="J254" s="242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  <c r="AA254" s="242"/>
      <c r="AB254" s="242"/>
      <c r="AC254" s="242"/>
      <c r="AD254" s="242"/>
      <c r="AE254" s="242"/>
      <c r="AF254" s="242"/>
      <c r="AG254" s="242"/>
      <c r="AH254" s="242"/>
      <c r="AI254" s="242"/>
    </row>
    <row r="255" spans="2:35">
      <c r="B255" s="266"/>
      <c r="C255" s="267"/>
      <c r="D255" s="267"/>
      <c r="E255" s="267"/>
      <c r="F255" s="380"/>
      <c r="G255" s="266"/>
      <c r="I255" s="242"/>
      <c r="J255" s="242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42"/>
      <c r="W255" s="242"/>
      <c r="X255" s="242"/>
      <c r="Y255" s="242"/>
      <c r="Z255" s="242"/>
      <c r="AA255" s="242"/>
      <c r="AB255" s="242"/>
      <c r="AC255" s="242"/>
      <c r="AD255" s="242"/>
      <c r="AE255" s="242"/>
      <c r="AF255" s="242"/>
      <c r="AG255" s="242"/>
      <c r="AH255" s="242"/>
      <c r="AI255" s="242"/>
    </row>
    <row r="256" spans="2:35">
      <c r="B256" s="266"/>
      <c r="C256" s="267"/>
      <c r="D256" s="267"/>
      <c r="E256" s="267"/>
      <c r="F256" s="380"/>
      <c r="G256" s="266"/>
      <c r="I256" s="242"/>
      <c r="J256" s="242"/>
      <c r="K256" s="242"/>
      <c r="L256" s="242"/>
      <c r="M256" s="242"/>
      <c r="N256" s="242"/>
      <c r="O256" s="242"/>
      <c r="P256" s="242"/>
      <c r="Q256" s="242"/>
      <c r="R256" s="242"/>
      <c r="S256" s="242"/>
      <c r="T256" s="242"/>
      <c r="U256" s="242"/>
      <c r="V256" s="242"/>
      <c r="W256" s="242"/>
      <c r="X256" s="242"/>
      <c r="Y256" s="242"/>
      <c r="Z256" s="242"/>
      <c r="AA256" s="242"/>
      <c r="AB256" s="242"/>
      <c r="AC256" s="242"/>
      <c r="AD256" s="242"/>
      <c r="AE256" s="242"/>
      <c r="AF256" s="242"/>
      <c r="AG256" s="242"/>
      <c r="AH256" s="242"/>
      <c r="AI256" s="242"/>
    </row>
    <row r="257" spans="2:35">
      <c r="B257" s="266"/>
      <c r="C257" s="267"/>
      <c r="D257" s="267"/>
      <c r="E257" s="267"/>
      <c r="F257" s="380"/>
      <c r="G257" s="266"/>
      <c r="I257" s="242"/>
      <c r="J257" s="242"/>
      <c r="K257" s="242"/>
      <c r="L257" s="242"/>
      <c r="M257" s="242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  <c r="AA257" s="242"/>
      <c r="AB257" s="242"/>
      <c r="AC257" s="242"/>
      <c r="AD257" s="242"/>
      <c r="AE257" s="242"/>
      <c r="AF257" s="242"/>
      <c r="AG257" s="242"/>
      <c r="AH257" s="242"/>
      <c r="AI257" s="242"/>
    </row>
    <row r="258" spans="2:35">
      <c r="B258" s="266"/>
      <c r="C258" s="267"/>
      <c r="D258" s="267"/>
      <c r="E258" s="267"/>
      <c r="F258" s="380"/>
      <c r="G258" s="266"/>
      <c r="I258" s="242"/>
      <c r="J258" s="242"/>
      <c r="K258" s="242"/>
      <c r="L258" s="242"/>
      <c r="M258" s="242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  <c r="AA258" s="242"/>
      <c r="AB258" s="242"/>
      <c r="AC258" s="242"/>
      <c r="AD258" s="242"/>
      <c r="AE258" s="242"/>
      <c r="AF258" s="242"/>
      <c r="AG258" s="242"/>
      <c r="AH258" s="242"/>
      <c r="AI258" s="242"/>
    </row>
    <row r="259" spans="2:35">
      <c r="B259" s="266"/>
      <c r="C259" s="267"/>
      <c r="D259" s="267"/>
      <c r="E259" s="267"/>
      <c r="F259" s="380"/>
      <c r="G259" s="266"/>
      <c r="I259" s="242"/>
      <c r="J259" s="242"/>
      <c r="K259" s="242"/>
      <c r="L259" s="242"/>
      <c r="M259" s="242"/>
      <c r="N259" s="242"/>
      <c r="O259" s="242"/>
      <c r="P259" s="242"/>
      <c r="Q259" s="242"/>
      <c r="R259" s="242"/>
      <c r="S259" s="242"/>
      <c r="T259" s="242"/>
      <c r="U259" s="242"/>
      <c r="V259" s="242"/>
      <c r="W259" s="242"/>
      <c r="X259" s="242"/>
      <c r="Y259" s="242"/>
      <c r="Z259" s="242"/>
      <c r="AA259" s="242"/>
      <c r="AB259" s="242"/>
      <c r="AC259" s="242"/>
      <c r="AD259" s="242"/>
      <c r="AE259" s="242"/>
      <c r="AF259" s="242"/>
      <c r="AG259" s="242"/>
      <c r="AH259" s="242"/>
      <c r="AI259" s="242"/>
    </row>
    <row r="260" spans="2:35">
      <c r="B260" s="266"/>
      <c r="C260" s="267"/>
      <c r="D260" s="267"/>
      <c r="E260" s="267"/>
      <c r="F260" s="380"/>
      <c r="G260" s="266"/>
      <c r="I260" s="242"/>
      <c r="J260" s="242"/>
      <c r="K260" s="242"/>
      <c r="L260" s="242"/>
      <c r="M260" s="242"/>
      <c r="N260" s="242"/>
      <c r="O260" s="242"/>
      <c r="P260" s="242"/>
      <c r="Q260" s="242"/>
      <c r="R260" s="242"/>
      <c r="S260" s="242"/>
      <c r="T260" s="242"/>
      <c r="U260" s="242"/>
      <c r="V260" s="242"/>
      <c r="W260" s="242"/>
      <c r="X260" s="242"/>
      <c r="Y260" s="242"/>
      <c r="Z260" s="242"/>
      <c r="AA260" s="242"/>
      <c r="AB260" s="242"/>
      <c r="AC260" s="242"/>
      <c r="AD260" s="242"/>
      <c r="AE260" s="242"/>
      <c r="AF260" s="242"/>
      <c r="AG260" s="242"/>
      <c r="AH260" s="242"/>
      <c r="AI260" s="242"/>
    </row>
    <row r="261" spans="2:35">
      <c r="B261" s="266"/>
      <c r="C261" s="267"/>
      <c r="D261" s="267"/>
      <c r="E261" s="267"/>
      <c r="F261" s="380"/>
      <c r="G261" s="266"/>
      <c r="I261" s="242"/>
      <c r="J261" s="242"/>
      <c r="K261" s="242"/>
      <c r="L261" s="242"/>
      <c r="M261" s="242"/>
      <c r="N261" s="242"/>
      <c r="O261" s="242"/>
      <c r="P261" s="242"/>
      <c r="Q261" s="242"/>
      <c r="R261" s="242"/>
      <c r="S261" s="242"/>
      <c r="T261" s="242"/>
      <c r="U261" s="242"/>
      <c r="V261" s="242"/>
      <c r="W261" s="242"/>
      <c r="X261" s="242"/>
      <c r="Y261" s="242"/>
      <c r="Z261" s="242"/>
      <c r="AA261" s="242"/>
      <c r="AB261" s="242"/>
      <c r="AC261" s="242"/>
      <c r="AD261" s="242"/>
      <c r="AE261" s="242"/>
      <c r="AF261" s="242"/>
      <c r="AG261" s="242"/>
      <c r="AH261" s="242"/>
      <c r="AI261" s="242"/>
    </row>
    <row r="262" spans="2:35">
      <c r="B262" s="266"/>
      <c r="C262" s="267"/>
      <c r="D262" s="267"/>
      <c r="E262" s="267"/>
      <c r="F262" s="380"/>
      <c r="G262" s="266"/>
      <c r="I262" s="242"/>
      <c r="J262" s="242"/>
      <c r="K262" s="242"/>
      <c r="L262" s="242"/>
      <c r="M262" s="242"/>
      <c r="N262" s="242"/>
      <c r="O262" s="242"/>
      <c r="P262" s="242"/>
      <c r="Q262" s="242"/>
      <c r="R262" s="242"/>
      <c r="S262" s="242"/>
      <c r="T262" s="242"/>
      <c r="U262" s="242"/>
      <c r="V262" s="242"/>
      <c r="W262" s="242"/>
      <c r="X262" s="242"/>
      <c r="Y262" s="242"/>
      <c r="Z262" s="242"/>
      <c r="AA262" s="242"/>
      <c r="AB262" s="242"/>
      <c r="AC262" s="242"/>
      <c r="AD262" s="242"/>
      <c r="AE262" s="242"/>
      <c r="AF262" s="242"/>
      <c r="AG262" s="242"/>
      <c r="AH262" s="242"/>
      <c r="AI262" s="242"/>
    </row>
    <row r="263" spans="2:35">
      <c r="B263" s="266"/>
      <c r="C263" s="267"/>
      <c r="D263" s="267"/>
      <c r="E263" s="267"/>
      <c r="F263" s="380"/>
      <c r="G263" s="266"/>
      <c r="I263" s="242"/>
      <c r="J263" s="242"/>
      <c r="K263" s="242"/>
      <c r="L263" s="242"/>
      <c r="M263" s="242"/>
      <c r="N263" s="242"/>
      <c r="O263" s="242"/>
      <c r="P263" s="242"/>
      <c r="Q263" s="242"/>
      <c r="R263" s="242"/>
      <c r="S263" s="242"/>
      <c r="T263" s="242"/>
      <c r="U263" s="242"/>
      <c r="V263" s="242"/>
      <c r="W263" s="242"/>
      <c r="X263" s="242"/>
      <c r="Y263" s="242"/>
      <c r="Z263" s="242"/>
      <c r="AA263" s="242"/>
      <c r="AB263" s="242"/>
      <c r="AC263" s="242"/>
      <c r="AD263" s="242"/>
      <c r="AE263" s="242"/>
      <c r="AF263" s="242"/>
      <c r="AG263" s="242"/>
      <c r="AH263" s="242"/>
      <c r="AI263" s="242"/>
    </row>
    <row r="264" spans="2:35">
      <c r="B264" s="266"/>
      <c r="C264" s="267"/>
      <c r="D264" s="267"/>
      <c r="E264" s="267"/>
      <c r="F264" s="380"/>
      <c r="G264" s="266"/>
      <c r="I264" s="242"/>
      <c r="J264" s="242"/>
      <c r="K264" s="242"/>
      <c r="L264" s="242"/>
      <c r="M264" s="242"/>
      <c r="N264" s="242"/>
      <c r="O264" s="242"/>
      <c r="P264" s="242"/>
      <c r="Q264" s="242"/>
      <c r="R264" s="242"/>
      <c r="S264" s="242"/>
      <c r="T264" s="242"/>
      <c r="U264" s="242"/>
      <c r="V264" s="242"/>
      <c r="W264" s="242"/>
      <c r="X264" s="242"/>
      <c r="Y264" s="242"/>
      <c r="Z264" s="242"/>
      <c r="AA264" s="242"/>
      <c r="AB264" s="242"/>
      <c r="AC264" s="242"/>
      <c r="AD264" s="242"/>
      <c r="AE264" s="242"/>
      <c r="AF264" s="242"/>
      <c r="AG264" s="242"/>
      <c r="AH264" s="242"/>
      <c r="AI264" s="242"/>
    </row>
    <row r="265" spans="2:35">
      <c r="B265" s="266"/>
      <c r="C265" s="267"/>
      <c r="D265" s="267"/>
      <c r="E265" s="267"/>
      <c r="F265" s="380"/>
      <c r="G265" s="266"/>
      <c r="I265" s="242"/>
      <c r="J265" s="242"/>
      <c r="K265" s="242"/>
      <c r="L265" s="242"/>
      <c r="M265" s="242"/>
      <c r="N265" s="242"/>
      <c r="O265" s="242"/>
      <c r="P265" s="242"/>
      <c r="Q265" s="242"/>
      <c r="R265" s="242"/>
      <c r="S265" s="242"/>
      <c r="T265" s="242"/>
      <c r="U265" s="242"/>
      <c r="V265" s="242"/>
      <c r="W265" s="242"/>
      <c r="X265" s="242"/>
      <c r="Y265" s="242"/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</row>
    <row r="266" spans="2:35">
      <c r="B266" s="266"/>
      <c r="C266" s="267"/>
      <c r="D266" s="267"/>
      <c r="E266" s="267"/>
      <c r="F266" s="380"/>
      <c r="G266" s="266"/>
      <c r="I266" s="242"/>
      <c r="J266" s="242"/>
      <c r="K266" s="242"/>
      <c r="L266" s="242"/>
      <c r="M266" s="242"/>
      <c r="N266" s="242"/>
      <c r="O266" s="242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  <c r="AA266" s="242"/>
      <c r="AB266" s="242"/>
      <c r="AC266" s="242"/>
      <c r="AD266" s="242"/>
      <c r="AE266" s="242"/>
      <c r="AF266" s="242"/>
      <c r="AG266" s="242"/>
      <c r="AH266" s="242"/>
      <c r="AI266" s="242"/>
    </row>
    <row r="267" spans="2:35">
      <c r="B267" s="266"/>
      <c r="C267" s="267"/>
      <c r="D267" s="267"/>
      <c r="E267" s="267"/>
      <c r="F267" s="380"/>
      <c r="G267" s="266"/>
      <c r="I267" s="242"/>
      <c r="J267" s="242"/>
      <c r="K267" s="242"/>
      <c r="L267" s="242"/>
      <c r="M267" s="242"/>
      <c r="N267" s="242"/>
      <c r="O267" s="242"/>
      <c r="P267" s="242"/>
      <c r="Q267" s="242"/>
      <c r="R267" s="242"/>
      <c r="S267" s="242"/>
      <c r="T267" s="242"/>
      <c r="U267" s="242"/>
      <c r="V267" s="242"/>
      <c r="W267" s="242"/>
      <c r="X267" s="242"/>
      <c r="Y267" s="242"/>
      <c r="Z267" s="242"/>
      <c r="AA267" s="242"/>
      <c r="AB267" s="242"/>
      <c r="AC267" s="242"/>
      <c r="AD267" s="242"/>
      <c r="AE267" s="242"/>
      <c r="AF267" s="242"/>
      <c r="AG267" s="242"/>
      <c r="AH267" s="242"/>
      <c r="AI267" s="242"/>
    </row>
    <row r="268" spans="2:35">
      <c r="B268" s="266"/>
      <c r="C268" s="267"/>
      <c r="D268" s="267"/>
      <c r="E268" s="267"/>
      <c r="F268" s="380"/>
      <c r="G268" s="266"/>
      <c r="I268" s="242"/>
      <c r="J268" s="242"/>
      <c r="K268" s="242"/>
      <c r="L268" s="242"/>
      <c r="M268" s="242"/>
      <c r="N268" s="242"/>
      <c r="O268" s="242"/>
      <c r="P268" s="242"/>
      <c r="Q268" s="242"/>
      <c r="R268" s="242"/>
      <c r="S268" s="242"/>
      <c r="T268" s="242"/>
      <c r="U268" s="242"/>
      <c r="V268" s="242"/>
      <c r="W268" s="242"/>
      <c r="X268" s="242"/>
      <c r="Y268" s="242"/>
      <c r="Z268" s="242"/>
      <c r="AA268" s="242"/>
      <c r="AB268" s="242"/>
      <c r="AC268" s="242"/>
      <c r="AD268" s="242"/>
      <c r="AE268" s="242"/>
      <c r="AF268" s="242"/>
      <c r="AG268" s="242"/>
      <c r="AH268" s="242"/>
      <c r="AI268" s="242"/>
    </row>
    <row r="269" spans="2:35">
      <c r="B269" s="266"/>
      <c r="C269" s="267"/>
      <c r="D269" s="267"/>
      <c r="E269" s="267"/>
      <c r="F269" s="380"/>
      <c r="G269" s="266"/>
      <c r="I269" s="242"/>
      <c r="J269" s="242"/>
      <c r="K269" s="242"/>
      <c r="L269" s="242"/>
      <c r="M269" s="242"/>
      <c r="N269" s="242"/>
      <c r="O269" s="242"/>
      <c r="P269" s="242"/>
      <c r="Q269" s="242"/>
      <c r="R269" s="242"/>
      <c r="S269" s="242"/>
      <c r="T269" s="242"/>
      <c r="U269" s="242"/>
      <c r="V269" s="242"/>
      <c r="W269" s="242"/>
      <c r="X269" s="242"/>
      <c r="Y269" s="242"/>
      <c r="Z269" s="242"/>
      <c r="AA269" s="242"/>
      <c r="AB269" s="242"/>
      <c r="AC269" s="242"/>
      <c r="AD269" s="242"/>
      <c r="AE269" s="242"/>
      <c r="AF269" s="242"/>
      <c r="AG269" s="242"/>
      <c r="AH269" s="242"/>
      <c r="AI269" s="242"/>
    </row>
    <row r="270" spans="2:35">
      <c r="B270" s="266"/>
      <c r="C270" s="267"/>
      <c r="D270" s="267"/>
      <c r="E270" s="267"/>
      <c r="F270" s="380"/>
      <c r="G270" s="266"/>
      <c r="I270" s="242"/>
      <c r="J270" s="242"/>
      <c r="K270" s="242"/>
      <c r="L270" s="242"/>
      <c r="M270" s="242"/>
      <c r="N270" s="242"/>
      <c r="O270" s="242"/>
      <c r="P270" s="242"/>
      <c r="Q270" s="242"/>
      <c r="R270" s="242"/>
      <c r="S270" s="242"/>
      <c r="T270" s="242"/>
      <c r="U270" s="242"/>
      <c r="V270" s="242"/>
      <c r="W270" s="242"/>
      <c r="X270" s="242"/>
      <c r="Y270" s="242"/>
      <c r="Z270" s="242"/>
      <c r="AA270" s="242"/>
      <c r="AB270" s="242"/>
      <c r="AC270" s="242"/>
      <c r="AD270" s="242"/>
      <c r="AE270" s="242"/>
      <c r="AF270" s="242"/>
      <c r="AG270" s="242"/>
      <c r="AH270" s="242"/>
      <c r="AI270" s="242"/>
    </row>
    <row r="271" spans="2:35">
      <c r="B271" s="266"/>
      <c r="C271" s="267"/>
      <c r="D271" s="267"/>
      <c r="E271" s="267"/>
      <c r="F271" s="380"/>
      <c r="G271" s="266"/>
      <c r="I271" s="242"/>
      <c r="J271" s="242"/>
      <c r="K271" s="242"/>
      <c r="L271" s="242"/>
      <c r="M271" s="242"/>
      <c r="N271" s="242"/>
      <c r="O271" s="242"/>
      <c r="P271" s="242"/>
      <c r="Q271" s="242"/>
      <c r="R271" s="242"/>
      <c r="S271" s="242"/>
      <c r="T271" s="242"/>
      <c r="U271" s="242"/>
      <c r="V271" s="242"/>
      <c r="W271" s="242"/>
      <c r="X271" s="242"/>
      <c r="Y271" s="242"/>
      <c r="Z271" s="242"/>
      <c r="AA271" s="242"/>
      <c r="AB271" s="242"/>
      <c r="AC271" s="242"/>
      <c r="AD271" s="242"/>
      <c r="AE271" s="242"/>
      <c r="AF271" s="242"/>
      <c r="AG271" s="242"/>
      <c r="AH271" s="242"/>
      <c r="AI271" s="242"/>
    </row>
    <row r="272" spans="2:35">
      <c r="B272" s="266"/>
      <c r="C272" s="267"/>
      <c r="D272" s="267"/>
      <c r="E272" s="267"/>
      <c r="F272" s="380"/>
      <c r="G272" s="266"/>
      <c r="I272" s="242"/>
      <c r="J272" s="242"/>
      <c r="K272" s="242"/>
      <c r="L272" s="242"/>
      <c r="M272" s="242"/>
      <c r="N272" s="242"/>
      <c r="O272" s="242"/>
      <c r="P272" s="242"/>
      <c r="Q272" s="242"/>
      <c r="R272" s="242"/>
      <c r="S272" s="242"/>
      <c r="T272" s="242"/>
      <c r="U272" s="242"/>
      <c r="V272" s="242"/>
      <c r="W272" s="242"/>
      <c r="X272" s="242"/>
      <c r="Y272" s="242"/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</row>
    <row r="273" spans="2:35">
      <c r="B273" s="266"/>
      <c r="C273" s="267"/>
      <c r="D273" s="267"/>
      <c r="E273" s="267"/>
      <c r="F273" s="380"/>
      <c r="G273" s="266"/>
      <c r="I273" s="242"/>
      <c r="J273" s="242"/>
      <c r="K273" s="242"/>
      <c r="L273" s="242"/>
      <c r="M273" s="242"/>
      <c r="N273" s="242"/>
      <c r="O273" s="242"/>
      <c r="P273" s="242"/>
      <c r="Q273" s="242"/>
      <c r="R273" s="242"/>
      <c r="S273" s="242"/>
      <c r="T273" s="242"/>
      <c r="U273" s="242"/>
      <c r="V273" s="242"/>
      <c r="W273" s="242"/>
      <c r="X273" s="242"/>
      <c r="Y273" s="242"/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</row>
    <row r="274" spans="2:35">
      <c r="B274" s="266"/>
      <c r="C274" s="267"/>
      <c r="D274" s="267"/>
      <c r="E274" s="267"/>
      <c r="F274" s="380"/>
      <c r="G274" s="266"/>
      <c r="I274" s="242"/>
      <c r="J274" s="242"/>
      <c r="K274" s="242"/>
      <c r="L274" s="242"/>
      <c r="M274" s="242"/>
      <c r="N274" s="242"/>
      <c r="O274" s="242"/>
      <c r="P274" s="242"/>
      <c r="Q274" s="242"/>
      <c r="R274" s="242"/>
      <c r="S274" s="242"/>
      <c r="T274" s="242"/>
      <c r="U274" s="242"/>
      <c r="V274" s="242"/>
      <c r="W274" s="242"/>
      <c r="X274" s="242"/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</row>
    <row r="275" spans="2:35">
      <c r="B275" s="266"/>
      <c r="C275" s="267"/>
      <c r="D275" s="267"/>
      <c r="E275" s="267"/>
      <c r="F275" s="380"/>
      <c r="G275" s="266"/>
      <c r="I275" s="242"/>
      <c r="J275" s="242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  <c r="V275" s="242"/>
      <c r="W275" s="242"/>
      <c r="X275" s="242"/>
      <c r="Y275" s="242"/>
      <c r="Z275" s="242"/>
      <c r="AA275" s="242"/>
      <c r="AB275" s="242"/>
      <c r="AC275" s="242"/>
      <c r="AD275" s="242"/>
      <c r="AE275" s="242"/>
      <c r="AF275" s="242"/>
      <c r="AG275" s="242"/>
      <c r="AH275" s="242"/>
      <c r="AI275" s="242"/>
    </row>
    <row r="276" spans="2:35">
      <c r="B276" s="266"/>
      <c r="C276" s="267"/>
      <c r="D276" s="267"/>
      <c r="E276" s="267"/>
      <c r="F276" s="380"/>
      <c r="G276" s="266"/>
      <c r="I276" s="242"/>
      <c r="J276" s="242"/>
      <c r="K276" s="242"/>
      <c r="L276" s="242"/>
      <c r="M276" s="242"/>
      <c r="N276" s="242"/>
      <c r="O276" s="242"/>
      <c r="P276" s="242"/>
      <c r="Q276" s="242"/>
      <c r="R276" s="242"/>
      <c r="S276" s="242"/>
      <c r="T276" s="242"/>
      <c r="U276" s="242"/>
      <c r="V276" s="242"/>
      <c r="W276" s="242"/>
      <c r="X276" s="242"/>
      <c r="Y276" s="242"/>
      <c r="Z276" s="242"/>
      <c r="AA276" s="242"/>
      <c r="AB276" s="242"/>
      <c r="AC276" s="242"/>
      <c r="AD276" s="242"/>
      <c r="AE276" s="242"/>
      <c r="AF276" s="242"/>
      <c r="AG276" s="242"/>
      <c r="AH276" s="242"/>
      <c r="AI276" s="242"/>
    </row>
    <row r="277" spans="2:35">
      <c r="B277" s="266"/>
      <c r="C277" s="267"/>
      <c r="D277" s="267"/>
      <c r="E277" s="267"/>
      <c r="F277" s="380"/>
      <c r="G277" s="266"/>
      <c r="I277" s="242"/>
      <c r="J277" s="242"/>
      <c r="K277" s="242"/>
      <c r="L277" s="242"/>
      <c r="M277" s="242"/>
      <c r="N277" s="242"/>
      <c r="O277" s="242"/>
      <c r="P277" s="242"/>
      <c r="Q277" s="242"/>
      <c r="R277" s="242"/>
      <c r="S277" s="242"/>
      <c r="T277" s="242"/>
      <c r="U277" s="242"/>
      <c r="V277" s="242"/>
      <c r="W277" s="242"/>
      <c r="X277" s="242"/>
      <c r="Y277" s="242"/>
      <c r="Z277" s="242"/>
      <c r="AA277" s="242"/>
      <c r="AB277" s="242"/>
      <c r="AC277" s="242"/>
      <c r="AD277" s="242"/>
      <c r="AE277" s="242"/>
      <c r="AF277" s="242"/>
      <c r="AG277" s="242"/>
      <c r="AH277" s="242"/>
      <c r="AI277" s="242"/>
    </row>
    <row r="278" spans="2:35">
      <c r="B278" s="266"/>
      <c r="C278" s="267"/>
      <c r="D278" s="267"/>
      <c r="E278" s="267"/>
      <c r="F278" s="380"/>
      <c r="G278" s="266"/>
      <c r="I278" s="242"/>
      <c r="J278" s="242"/>
      <c r="K278" s="242"/>
      <c r="L278" s="242"/>
      <c r="M278" s="242"/>
      <c r="N278" s="242"/>
      <c r="O278" s="242"/>
      <c r="P278" s="242"/>
      <c r="Q278" s="242"/>
      <c r="R278" s="242"/>
      <c r="S278" s="242"/>
      <c r="T278" s="242"/>
      <c r="U278" s="242"/>
      <c r="V278" s="242"/>
      <c r="W278" s="242"/>
      <c r="X278" s="242"/>
      <c r="Y278" s="242"/>
      <c r="Z278" s="242"/>
      <c r="AA278" s="242"/>
      <c r="AB278" s="242"/>
      <c r="AC278" s="242"/>
      <c r="AD278" s="242"/>
      <c r="AE278" s="242"/>
      <c r="AF278" s="242"/>
      <c r="AG278" s="242"/>
      <c r="AH278" s="242"/>
      <c r="AI278" s="242"/>
    </row>
    <row r="279" spans="2:35">
      <c r="B279" s="266"/>
      <c r="C279" s="267"/>
      <c r="D279" s="267"/>
      <c r="E279" s="267"/>
      <c r="F279" s="380"/>
      <c r="G279" s="266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</row>
    <row r="280" spans="2:35">
      <c r="B280" s="266"/>
      <c r="C280" s="267"/>
      <c r="D280" s="267"/>
      <c r="E280" s="267"/>
      <c r="F280" s="380"/>
      <c r="G280" s="266"/>
      <c r="I280" s="242"/>
      <c r="J280" s="242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</row>
    <row r="281" spans="2:35">
      <c r="B281" s="266"/>
      <c r="C281" s="267"/>
      <c r="D281" s="267"/>
      <c r="E281" s="267"/>
      <c r="F281" s="380"/>
      <c r="G281" s="266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</row>
    <row r="282" spans="2:35">
      <c r="B282" s="266"/>
      <c r="C282" s="267"/>
      <c r="D282" s="267"/>
      <c r="E282" s="267"/>
      <c r="F282" s="380"/>
      <c r="G282" s="266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</row>
    <row r="283" spans="2:35">
      <c r="B283" s="266"/>
      <c r="C283" s="267"/>
      <c r="D283" s="267"/>
      <c r="E283" s="267"/>
      <c r="F283" s="380"/>
      <c r="G283" s="266"/>
      <c r="I283" s="242"/>
      <c r="J283" s="242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</row>
    <row r="284" spans="2:35">
      <c r="B284" s="266"/>
      <c r="C284" s="267"/>
      <c r="D284" s="267"/>
      <c r="E284" s="267"/>
      <c r="F284" s="380"/>
      <c r="G284" s="266"/>
      <c r="I284" s="242"/>
      <c r="J284" s="242"/>
      <c r="K284" s="242"/>
      <c r="L284" s="242"/>
      <c r="M284" s="242"/>
      <c r="N284" s="242"/>
      <c r="O284" s="242"/>
      <c r="P284" s="242"/>
      <c r="Q284" s="242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</row>
    <row r="285" spans="2:35">
      <c r="B285" s="266"/>
      <c r="C285" s="267"/>
      <c r="D285" s="267"/>
      <c r="E285" s="267"/>
      <c r="F285" s="380"/>
      <c r="G285" s="266"/>
      <c r="I285" s="242"/>
      <c r="J285" s="242"/>
      <c r="K285" s="242"/>
      <c r="L285" s="242"/>
      <c r="M285" s="242"/>
      <c r="N285" s="242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</row>
    <row r="286" spans="2:35">
      <c r="B286" s="266"/>
      <c r="C286" s="267"/>
      <c r="D286" s="267"/>
      <c r="E286" s="267"/>
      <c r="F286" s="380"/>
      <c r="G286" s="266"/>
      <c r="I286" s="242"/>
      <c r="J286" s="242"/>
      <c r="K286" s="242"/>
      <c r="L286" s="242"/>
      <c r="M286" s="242"/>
      <c r="N286" s="242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</row>
    <row r="287" spans="2:35">
      <c r="B287" s="266"/>
      <c r="C287" s="267"/>
      <c r="D287" s="267"/>
      <c r="E287" s="267"/>
      <c r="F287" s="380"/>
      <c r="G287" s="266"/>
      <c r="I287" s="242"/>
      <c r="J287" s="242"/>
      <c r="K287" s="242"/>
      <c r="L287" s="242"/>
      <c r="M287" s="242"/>
      <c r="N287" s="242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</row>
    <row r="288" spans="2:35">
      <c r="B288" s="266"/>
      <c r="C288" s="267"/>
      <c r="D288" s="267"/>
      <c r="E288" s="267"/>
      <c r="F288" s="380"/>
      <c r="G288" s="266"/>
      <c r="I288" s="242"/>
      <c r="J288" s="242"/>
      <c r="K288" s="242"/>
      <c r="L288" s="242"/>
      <c r="M288" s="242"/>
      <c r="N288" s="242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  <c r="AA288" s="242"/>
      <c r="AB288" s="242"/>
      <c r="AC288" s="242"/>
      <c r="AD288" s="242"/>
      <c r="AE288" s="242"/>
      <c r="AF288" s="242"/>
      <c r="AG288" s="242"/>
      <c r="AH288" s="242"/>
      <c r="AI288" s="242"/>
    </row>
    <row r="289" spans="2:35">
      <c r="B289" s="266"/>
      <c r="C289" s="267"/>
      <c r="D289" s="267"/>
      <c r="E289" s="267"/>
      <c r="F289" s="380"/>
      <c r="G289" s="266"/>
      <c r="I289" s="242"/>
      <c r="J289" s="242"/>
      <c r="K289" s="242"/>
      <c r="L289" s="242"/>
      <c r="M289" s="242"/>
      <c r="N289" s="242"/>
      <c r="O289" s="242"/>
      <c r="P289" s="242"/>
      <c r="Q289" s="242"/>
      <c r="R289" s="242"/>
      <c r="S289" s="242"/>
      <c r="T289" s="242"/>
      <c r="U289" s="242"/>
      <c r="V289" s="242"/>
      <c r="W289" s="242"/>
      <c r="X289" s="242"/>
      <c r="Y289" s="242"/>
      <c r="Z289" s="242"/>
      <c r="AA289" s="242"/>
      <c r="AB289" s="242"/>
      <c r="AC289" s="242"/>
      <c r="AD289" s="242"/>
      <c r="AE289" s="242"/>
      <c r="AF289" s="242"/>
      <c r="AG289" s="242"/>
      <c r="AH289" s="242"/>
      <c r="AI289" s="242"/>
    </row>
    <row r="290" spans="2:35">
      <c r="B290" s="266"/>
      <c r="C290" s="267"/>
      <c r="D290" s="267"/>
      <c r="E290" s="267"/>
      <c r="F290" s="380"/>
      <c r="G290" s="266"/>
      <c r="I290" s="242"/>
      <c r="J290" s="242"/>
      <c r="K290" s="242"/>
      <c r="L290" s="242"/>
      <c r="M290" s="242"/>
      <c r="N290" s="242"/>
      <c r="O290" s="242"/>
      <c r="P290" s="242"/>
      <c r="Q290" s="242"/>
      <c r="R290" s="242"/>
      <c r="S290" s="242"/>
      <c r="T290" s="242"/>
      <c r="U290" s="242"/>
      <c r="V290" s="242"/>
      <c r="W290" s="242"/>
      <c r="X290" s="242"/>
      <c r="Y290" s="242"/>
      <c r="Z290" s="242"/>
      <c r="AA290" s="242"/>
      <c r="AB290" s="242"/>
      <c r="AC290" s="242"/>
      <c r="AD290" s="242"/>
      <c r="AE290" s="242"/>
      <c r="AF290" s="242"/>
      <c r="AG290" s="242"/>
      <c r="AH290" s="242"/>
      <c r="AI290" s="242"/>
    </row>
    <row r="291" spans="2:35">
      <c r="B291" s="266"/>
      <c r="C291" s="267"/>
      <c r="D291" s="267"/>
      <c r="E291" s="267"/>
      <c r="F291" s="380"/>
      <c r="G291" s="266"/>
      <c r="I291" s="242"/>
      <c r="J291" s="242"/>
      <c r="K291" s="242"/>
      <c r="L291" s="242"/>
      <c r="M291" s="242"/>
      <c r="N291" s="242"/>
      <c r="O291" s="242"/>
      <c r="P291" s="242"/>
      <c r="Q291" s="242"/>
      <c r="R291" s="242"/>
      <c r="S291" s="242"/>
      <c r="T291" s="242"/>
      <c r="U291" s="242"/>
      <c r="V291" s="242"/>
      <c r="W291" s="242"/>
      <c r="X291" s="242"/>
      <c r="Y291" s="242"/>
      <c r="Z291" s="242"/>
      <c r="AA291" s="242"/>
      <c r="AB291" s="242"/>
      <c r="AC291" s="242"/>
      <c r="AD291" s="242"/>
      <c r="AE291" s="242"/>
      <c r="AF291" s="242"/>
      <c r="AG291" s="242"/>
      <c r="AH291" s="242"/>
      <c r="AI291" s="242"/>
    </row>
    <row r="292" spans="2:35">
      <c r="B292" s="266"/>
      <c r="C292" s="267"/>
      <c r="D292" s="267"/>
      <c r="E292" s="267"/>
      <c r="F292" s="380"/>
      <c r="G292" s="266"/>
      <c r="I292" s="242"/>
      <c r="J292" s="242"/>
      <c r="K292" s="242"/>
      <c r="L292" s="242"/>
      <c r="M292" s="242"/>
      <c r="N292" s="242"/>
      <c r="O292" s="242"/>
      <c r="P292" s="242"/>
      <c r="Q292" s="242"/>
      <c r="R292" s="242"/>
      <c r="S292" s="242"/>
      <c r="T292" s="242"/>
      <c r="U292" s="242"/>
      <c r="V292" s="242"/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</row>
    <row r="293" spans="2:35">
      <c r="B293" s="266"/>
      <c r="C293" s="267"/>
      <c r="D293" s="267"/>
      <c r="E293" s="267"/>
      <c r="F293" s="380"/>
      <c r="G293" s="266"/>
      <c r="I293" s="242"/>
      <c r="J293" s="242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242"/>
      <c r="AD293" s="242"/>
      <c r="AE293" s="242"/>
      <c r="AF293" s="242"/>
      <c r="AG293" s="242"/>
      <c r="AH293" s="242"/>
      <c r="AI293" s="242"/>
    </row>
    <row r="294" spans="2:35">
      <c r="B294" s="266"/>
      <c r="C294" s="267"/>
      <c r="D294" s="267"/>
      <c r="E294" s="267"/>
      <c r="F294" s="380"/>
      <c r="G294" s="266"/>
      <c r="I294" s="242"/>
      <c r="J294" s="242"/>
      <c r="K294" s="242"/>
      <c r="L294" s="242"/>
      <c r="M294" s="242"/>
      <c r="N294" s="242"/>
      <c r="O294" s="242"/>
      <c r="P294" s="242"/>
      <c r="Q294" s="242"/>
      <c r="R294" s="242"/>
      <c r="S294" s="242"/>
      <c r="T294" s="242"/>
      <c r="U294" s="242"/>
      <c r="V294" s="242"/>
      <c r="W294" s="242"/>
      <c r="X294" s="242"/>
      <c r="Y294" s="242"/>
      <c r="Z294" s="242"/>
      <c r="AA294" s="242"/>
      <c r="AB294" s="242"/>
      <c r="AC294" s="242"/>
      <c r="AD294" s="242"/>
      <c r="AE294" s="242"/>
      <c r="AF294" s="242"/>
      <c r="AG294" s="242"/>
      <c r="AH294" s="242"/>
      <c r="AI294" s="242"/>
    </row>
    <row r="295" spans="2:35">
      <c r="B295" s="266"/>
      <c r="C295" s="267"/>
      <c r="D295" s="267"/>
      <c r="E295" s="267"/>
      <c r="F295" s="380"/>
      <c r="G295" s="266"/>
      <c r="I295" s="242"/>
      <c r="J295" s="242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2"/>
      <c r="AG295" s="242"/>
      <c r="AH295" s="242"/>
      <c r="AI295" s="242"/>
    </row>
    <row r="296" spans="2:35">
      <c r="B296" s="266"/>
      <c r="C296" s="267"/>
      <c r="D296" s="267"/>
      <c r="E296" s="267"/>
      <c r="F296" s="380"/>
      <c r="G296" s="266"/>
      <c r="I296" s="242"/>
      <c r="J296" s="242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2"/>
      <c r="AG296" s="242"/>
      <c r="AH296" s="242"/>
      <c r="AI296" s="242"/>
    </row>
    <row r="297" spans="2:35">
      <c r="B297" s="266"/>
      <c r="C297" s="267"/>
      <c r="D297" s="267"/>
      <c r="E297" s="267"/>
      <c r="F297" s="380"/>
      <c r="G297" s="266"/>
      <c r="I297" s="242"/>
      <c r="J297" s="242"/>
      <c r="K297" s="242"/>
      <c r="L297" s="242"/>
      <c r="M297" s="242"/>
      <c r="N297" s="242"/>
      <c r="O297" s="242"/>
      <c r="P297" s="242"/>
      <c r="Q297" s="242"/>
      <c r="R297" s="242"/>
      <c r="S297" s="242"/>
      <c r="T297" s="242"/>
      <c r="U297" s="242"/>
      <c r="V297" s="242"/>
      <c r="W297" s="242"/>
      <c r="X297" s="242"/>
      <c r="Y297" s="242"/>
      <c r="Z297" s="242"/>
      <c r="AA297" s="242"/>
      <c r="AB297" s="242"/>
      <c r="AC297" s="242"/>
      <c r="AD297" s="242"/>
      <c r="AE297" s="242"/>
      <c r="AF297" s="242"/>
      <c r="AG297" s="242"/>
      <c r="AH297" s="242"/>
      <c r="AI297" s="242"/>
    </row>
    <row r="298" spans="2:35">
      <c r="B298" s="266"/>
      <c r="C298" s="267"/>
      <c r="D298" s="267"/>
      <c r="E298" s="267"/>
      <c r="F298" s="380"/>
      <c r="G298" s="266"/>
      <c r="I298" s="242"/>
      <c r="J298" s="242"/>
      <c r="K298" s="242"/>
      <c r="L298" s="242"/>
      <c r="M298" s="242"/>
      <c r="N298" s="242"/>
      <c r="O298" s="242"/>
      <c r="P298" s="242"/>
      <c r="Q298" s="242"/>
      <c r="R298" s="242"/>
      <c r="S298" s="242"/>
      <c r="T298" s="242"/>
      <c r="U298" s="242"/>
      <c r="V298" s="242"/>
      <c r="W298" s="242"/>
      <c r="X298" s="242"/>
      <c r="Y298" s="242"/>
      <c r="Z298" s="242"/>
      <c r="AA298" s="242"/>
      <c r="AB298" s="242"/>
      <c r="AC298" s="242"/>
      <c r="AD298" s="242"/>
      <c r="AE298" s="242"/>
      <c r="AF298" s="242"/>
      <c r="AG298" s="242"/>
      <c r="AH298" s="242"/>
      <c r="AI298" s="242"/>
    </row>
    <row r="299" spans="2:35">
      <c r="B299" s="266"/>
      <c r="C299" s="267"/>
      <c r="D299" s="267"/>
      <c r="E299" s="267"/>
      <c r="F299" s="380"/>
      <c r="G299" s="266"/>
      <c r="I299" s="242"/>
      <c r="J299" s="242"/>
      <c r="K299" s="242"/>
      <c r="L299" s="242"/>
      <c r="M299" s="242"/>
      <c r="N299" s="242"/>
      <c r="O299" s="242"/>
      <c r="P299" s="242"/>
      <c r="Q299" s="242"/>
      <c r="R299" s="242"/>
      <c r="S299" s="242"/>
      <c r="T299" s="242"/>
      <c r="U299" s="242"/>
      <c r="V299" s="242"/>
      <c r="W299" s="242"/>
      <c r="X299" s="242"/>
      <c r="Y299" s="242"/>
      <c r="Z299" s="242"/>
      <c r="AA299" s="242"/>
      <c r="AB299" s="242"/>
      <c r="AC299" s="242"/>
      <c r="AD299" s="242"/>
      <c r="AE299" s="242"/>
      <c r="AF299" s="242"/>
      <c r="AG299" s="242"/>
      <c r="AH299" s="242"/>
      <c r="AI299" s="242"/>
    </row>
    <row r="300" spans="2:35">
      <c r="B300" s="266"/>
      <c r="C300" s="267"/>
      <c r="D300" s="267"/>
      <c r="E300" s="267"/>
      <c r="F300" s="380"/>
      <c r="G300" s="266"/>
      <c r="I300" s="242"/>
      <c r="J300" s="242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  <c r="V300" s="242"/>
      <c r="W300" s="242"/>
      <c r="X300" s="242"/>
      <c r="Y300" s="242"/>
      <c r="Z300" s="242"/>
      <c r="AA300" s="242"/>
      <c r="AB300" s="242"/>
      <c r="AC300" s="242"/>
      <c r="AD300" s="242"/>
      <c r="AE300" s="242"/>
      <c r="AF300" s="242"/>
      <c r="AG300" s="242"/>
      <c r="AH300" s="242"/>
      <c r="AI300" s="242"/>
    </row>
    <row r="301" spans="2:35">
      <c r="B301" s="266"/>
      <c r="C301" s="267"/>
      <c r="D301" s="267"/>
      <c r="E301" s="267"/>
      <c r="F301" s="380"/>
      <c r="G301" s="266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2"/>
      <c r="AG301" s="242"/>
      <c r="AH301" s="242"/>
      <c r="AI301" s="242"/>
    </row>
    <row r="302" spans="2:35">
      <c r="B302" s="266"/>
      <c r="C302" s="267"/>
      <c r="D302" s="267"/>
      <c r="E302" s="267"/>
      <c r="F302" s="380"/>
      <c r="G302" s="266"/>
      <c r="I302" s="242"/>
      <c r="J302" s="242"/>
      <c r="K302" s="242"/>
      <c r="L302" s="242"/>
      <c r="M302" s="242"/>
      <c r="N302" s="242"/>
      <c r="O302" s="242"/>
      <c r="P302" s="242"/>
      <c r="Q302" s="242"/>
      <c r="R302" s="242"/>
      <c r="S302" s="242"/>
      <c r="T302" s="242"/>
      <c r="U302" s="242"/>
      <c r="V302" s="242"/>
      <c r="W302" s="242"/>
      <c r="X302" s="242"/>
      <c r="Y302" s="242"/>
      <c r="Z302" s="242"/>
      <c r="AA302" s="242"/>
      <c r="AB302" s="242"/>
      <c r="AC302" s="242"/>
      <c r="AD302" s="242"/>
      <c r="AE302" s="242"/>
      <c r="AF302" s="242"/>
      <c r="AG302" s="242"/>
      <c r="AH302" s="242"/>
      <c r="AI302" s="242"/>
    </row>
    <row r="303" spans="2:35">
      <c r="B303" s="266"/>
      <c r="C303" s="267"/>
      <c r="D303" s="267"/>
      <c r="E303" s="267"/>
      <c r="F303" s="380"/>
      <c r="G303" s="266"/>
      <c r="I303" s="242"/>
      <c r="J303" s="242"/>
      <c r="K303" s="242"/>
      <c r="L303" s="242"/>
      <c r="M303" s="242"/>
      <c r="N303" s="242"/>
      <c r="O303" s="242"/>
      <c r="P303" s="242"/>
      <c r="Q303" s="242"/>
      <c r="R303" s="242"/>
      <c r="S303" s="242"/>
      <c r="T303" s="242"/>
      <c r="U303" s="242"/>
      <c r="V303" s="242"/>
      <c r="W303" s="242"/>
      <c r="X303" s="242"/>
      <c r="Y303" s="242"/>
      <c r="Z303" s="242"/>
      <c r="AA303" s="242"/>
      <c r="AB303" s="242"/>
      <c r="AC303" s="242"/>
      <c r="AD303" s="242"/>
      <c r="AE303" s="242"/>
      <c r="AF303" s="242"/>
      <c r="AG303" s="242"/>
      <c r="AH303" s="242"/>
      <c r="AI303" s="242"/>
    </row>
    <row r="304" spans="2:35">
      <c r="B304" s="266"/>
      <c r="C304" s="267"/>
      <c r="D304" s="267"/>
      <c r="E304" s="267"/>
      <c r="F304" s="380"/>
      <c r="G304" s="266"/>
      <c r="I304" s="242"/>
      <c r="J304" s="242"/>
      <c r="K304" s="242"/>
      <c r="L304" s="242"/>
      <c r="M304" s="242"/>
      <c r="N304" s="242"/>
      <c r="O304" s="242"/>
      <c r="P304" s="242"/>
      <c r="Q304" s="242"/>
      <c r="R304" s="242"/>
      <c r="S304" s="242"/>
      <c r="T304" s="242"/>
      <c r="U304" s="242"/>
      <c r="V304" s="242"/>
      <c r="W304" s="242"/>
      <c r="X304" s="242"/>
      <c r="Y304" s="242"/>
      <c r="Z304" s="242"/>
      <c r="AA304" s="242"/>
      <c r="AB304" s="242"/>
      <c r="AC304" s="242"/>
      <c r="AD304" s="242"/>
      <c r="AE304" s="242"/>
      <c r="AF304" s="242"/>
      <c r="AG304" s="242"/>
      <c r="AH304" s="242"/>
      <c r="AI304" s="242"/>
    </row>
    <row r="305" spans="2:35">
      <c r="B305" s="266"/>
      <c r="C305" s="267"/>
      <c r="D305" s="267"/>
      <c r="E305" s="267"/>
      <c r="F305" s="380"/>
      <c r="G305" s="266"/>
      <c r="I305" s="242"/>
      <c r="J305" s="242"/>
      <c r="K305" s="242"/>
      <c r="L305" s="242"/>
      <c r="M305" s="242"/>
      <c r="N305" s="242"/>
      <c r="O305" s="242"/>
      <c r="P305" s="242"/>
      <c r="Q305" s="242"/>
      <c r="R305" s="242"/>
      <c r="S305" s="242"/>
      <c r="T305" s="242"/>
      <c r="U305" s="242"/>
      <c r="V305" s="242"/>
      <c r="W305" s="242"/>
      <c r="X305" s="242"/>
      <c r="Y305" s="242"/>
      <c r="Z305" s="242"/>
      <c r="AA305" s="242"/>
      <c r="AB305" s="242"/>
      <c r="AC305" s="242"/>
      <c r="AD305" s="242"/>
      <c r="AE305" s="242"/>
      <c r="AF305" s="242"/>
      <c r="AG305" s="242"/>
      <c r="AH305" s="242"/>
      <c r="AI305" s="242"/>
    </row>
    <row r="306" spans="2:35">
      <c r="B306" s="266"/>
      <c r="C306" s="267"/>
      <c r="D306" s="267"/>
      <c r="E306" s="267"/>
      <c r="F306" s="380"/>
      <c r="G306" s="266"/>
      <c r="I306" s="242"/>
      <c r="J306" s="242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  <c r="Z306" s="242"/>
      <c r="AA306" s="242"/>
      <c r="AB306" s="242"/>
      <c r="AC306" s="242"/>
      <c r="AD306" s="242"/>
      <c r="AE306" s="242"/>
      <c r="AF306" s="242"/>
      <c r="AG306" s="242"/>
      <c r="AH306" s="242"/>
      <c r="AI306" s="242"/>
    </row>
    <row r="307" spans="2:35">
      <c r="B307" s="266"/>
      <c r="C307" s="267"/>
      <c r="D307" s="267"/>
      <c r="E307" s="267"/>
      <c r="F307" s="380"/>
      <c r="G307" s="266"/>
      <c r="I307" s="242"/>
      <c r="J307" s="242"/>
      <c r="K307" s="242"/>
      <c r="L307" s="242"/>
      <c r="M307" s="242"/>
      <c r="N307" s="242"/>
      <c r="O307" s="242"/>
      <c r="P307" s="242"/>
      <c r="Q307" s="242"/>
      <c r="R307" s="242"/>
      <c r="S307" s="242"/>
      <c r="T307" s="242"/>
      <c r="U307" s="242"/>
      <c r="V307" s="242"/>
      <c r="W307" s="242"/>
      <c r="X307" s="242"/>
      <c r="Y307" s="242"/>
      <c r="Z307" s="242"/>
      <c r="AA307" s="242"/>
      <c r="AB307" s="242"/>
      <c r="AC307" s="242"/>
      <c r="AD307" s="242"/>
      <c r="AE307" s="242"/>
      <c r="AF307" s="242"/>
      <c r="AG307" s="242"/>
      <c r="AH307" s="242"/>
      <c r="AI307" s="242"/>
    </row>
    <row r="308" spans="2:35">
      <c r="B308" s="266"/>
      <c r="C308" s="267"/>
      <c r="D308" s="267"/>
      <c r="E308" s="267"/>
      <c r="F308" s="380"/>
      <c r="G308" s="266"/>
      <c r="I308" s="242"/>
      <c r="J308" s="242"/>
      <c r="K308" s="242"/>
      <c r="L308" s="242"/>
      <c r="M308" s="242"/>
      <c r="N308" s="242"/>
      <c r="O308" s="242"/>
      <c r="P308" s="242"/>
      <c r="Q308" s="242"/>
      <c r="R308" s="242"/>
      <c r="S308" s="242"/>
      <c r="T308" s="242"/>
      <c r="U308" s="242"/>
      <c r="V308" s="242"/>
      <c r="W308" s="242"/>
      <c r="X308" s="242"/>
      <c r="Y308" s="242"/>
      <c r="Z308" s="242"/>
      <c r="AA308" s="242"/>
      <c r="AB308" s="242"/>
      <c r="AC308" s="242"/>
      <c r="AD308" s="242"/>
      <c r="AE308" s="242"/>
      <c r="AF308" s="242"/>
      <c r="AG308" s="242"/>
      <c r="AH308" s="242"/>
      <c r="AI308" s="242"/>
    </row>
    <row r="309" spans="2:35">
      <c r="B309" s="266"/>
      <c r="C309" s="267"/>
      <c r="D309" s="267"/>
      <c r="E309" s="267"/>
      <c r="F309" s="380"/>
      <c r="G309" s="266"/>
      <c r="I309" s="242"/>
      <c r="J309" s="242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  <c r="Z309" s="242"/>
      <c r="AA309" s="242"/>
      <c r="AB309" s="242"/>
      <c r="AC309" s="242"/>
      <c r="AD309" s="242"/>
      <c r="AE309" s="242"/>
      <c r="AF309" s="242"/>
      <c r="AG309" s="242"/>
      <c r="AH309" s="242"/>
      <c r="AI309" s="242"/>
    </row>
    <row r="310" spans="2:35">
      <c r="B310" s="266"/>
      <c r="C310" s="267"/>
      <c r="D310" s="267"/>
      <c r="E310" s="267"/>
      <c r="F310" s="380"/>
      <c r="G310" s="266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  <c r="Z310" s="242"/>
      <c r="AA310" s="242"/>
      <c r="AB310" s="242"/>
      <c r="AC310" s="242"/>
      <c r="AD310" s="242"/>
      <c r="AE310" s="242"/>
      <c r="AF310" s="242"/>
      <c r="AG310" s="242"/>
      <c r="AH310" s="242"/>
      <c r="AI310" s="242"/>
    </row>
    <row r="311" spans="2:35">
      <c r="B311" s="266"/>
      <c r="C311" s="267"/>
      <c r="D311" s="267"/>
      <c r="E311" s="267"/>
      <c r="F311" s="380"/>
      <c r="G311" s="266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  <c r="AA311" s="242"/>
      <c r="AB311" s="242"/>
      <c r="AC311" s="242"/>
      <c r="AD311" s="242"/>
      <c r="AE311" s="242"/>
      <c r="AF311" s="242"/>
      <c r="AG311" s="242"/>
      <c r="AH311" s="242"/>
      <c r="AI311" s="242"/>
    </row>
    <row r="312" spans="2:35">
      <c r="B312" s="266"/>
      <c r="C312" s="267"/>
      <c r="D312" s="267"/>
      <c r="E312" s="267"/>
      <c r="F312" s="380"/>
      <c r="G312" s="266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  <c r="AA312" s="242"/>
      <c r="AB312" s="242"/>
      <c r="AC312" s="242"/>
      <c r="AD312" s="242"/>
      <c r="AE312" s="242"/>
      <c r="AF312" s="242"/>
      <c r="AG312" s="242"/>
      <c r="AH312" s="242"/>
      <c r="AI312" s="242"/>
    </row>
    <row r="313" spans="2:35">
      <c r="B313" s="266"/>
      <c r="C313" s="267"/>
      <c r="D313" s="267"/>
      <c r="E313" s="267"/>
      <c r="F313" s="380"/>
      <c r="G313" s="266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  <c r="Z313" s="242"/>
      <c r="AA313" s="242"/>
      <c r="AB313" s="242"/>
      <c r="AC313" s="242"/>
      <c r="AD313" s="242"/>
      <c r="AE313" s="242"/>
      <c r="AF313" s="242"/>
      <c r="AG313" s="242"/>
      <c r="AH313" s="242"/>
      <c r="AI313" s="242"/>
    </row>
    <row r="314" spans="2:35">
      <c r="B314" s="266"/>
      <c r="C314" s="267"/>
      <c r="D314" s="267"/>
      <c r="E314" s="267"/>
      <c r="F314" s="380"/>
      <c r="G314" s="266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</row>
    <row r="315" spans="2:35">
      <c r="B315" s="266"/>
      <c r="C315" s="267"/>
      <c r="D315" s="267"/>
      <c r="E315" s="267"/>
      <c r="F315" s="380"/>
      <c r="G315" s="266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  <c r="Z315" s="242"/>
      <c r="AA315" s="242"/>
      <c r="AB315" s="242"/>
      <c r="AC315" s="242"/>
      <c r="AD315" s="242"/>
      <c r="AE315" s="242"/>
      <c r="AF315" s="242"/>
      <c r="AG315" s="242"/>
      <c r="AH315" s="242"/>
      <c r="AI315" s="242"/>
    </row>
    <row r="316" spans="2:35">
      <c r="B316" s="266"/>
      <c r="C316" s="267"/>
      <c r="D316" s="267"/>
      <c r="E316" s="267"/>
      <c r="F316" s="380"/>
      <c r="G316" s="266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  <c r="Z316" s="242"/>
      <c r="AA316" s="242"/>
      <c r="AB316" s="242"/>
      <c r="AC316" s="242"/>
      <c r="AD316" s="242"/>
      <c r="AE316" s="242"/>
      <c r="AF316" s="242"/>
      <c r="AG316" s="242"/>
      <c r="AH316" s="242"/>
      <c r="AI316" s="242"/>
    </row>
    <row r="317" spans="2:35">
      <c r="B317" s="266"/>
      <c r="C317" s="267"/>
      <c r="D317" s="267"/>
      <c r="E317" s="267"/>
      <c r="F317" s="380"/>
      <c r="G317" s="266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  <c r="Z317" s="242"/>
      <c r="AA317" s="242"/>
      <c r="AB317" s="242"/>
      <c r="AC317" s="242"/>
      <c r="AD317" s="242"/>
      <c r="AE317" s="242"/>
      <c r="AF317" s="242"/>
      <c r="AG317" s="242"/>
      <c r="AH317" s="242"/>
      <c r="AI317" s="242"/>
    </row>
    <row r="318" spans="2:35">
      <c r="B318" s="266"/>
      <c r="C318" s="267"/>
      <c r="D318" s="267"/>
      <c r="E318" s="267"/>
      <c r="F318" s="380"/>
      <c r="G318" s="266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  <c r="Z318" s="242"/>
      <c r="AA318" s="242"/>
      <c r="AB318" s="242"/>
      <c r="AC318" s="242"/>
      <c r="AD318" s="242"/>
      <c r="AE318" s="242"/>
      <c r="AF318" s="242"/>
      <c r="AG318" s="242"/>
      <c r="AH318" s="242"/>
      <c r="AI318" s="242"/>
    </row>
    <row r="319" spans="2:35">
      <c r="B319" s="266"/>
      <c r="C319" s="267"/>
      <c r="D319" s="267"/>
      <c r="E319" s="267"/>
      <c r="F319" s="380"/>
      <c r="G319" s="266"/>
      <c r="I319" s="242"/>
      <c r="J319" s="242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  <c r="Z319" s="242"/>
      <c r="AA319" s="242"/>
      <c r="AB319" s="242"/>
      <c r="AC319" s="242"/>
      <c r="AD319" s="242"/>
      <c r="AE319" s="242"/>
      <c r="AF319" s="242"/>
      <c r="AG319" s="242"/>
      <c r="AH319" s="242"/>
      <c r="AI319" s="242"/>
    </row>
    <row r="320" spans="2:35">
      <c r="B320" s="266"/>
      <c r="C320" s="267"/>
      <c r="D320" s="267"/>
      <c r="E320" s="267"/>
      <c r="F320" s="380"/>
      <c r="G320" s="266"/>
      <c r="I320" s="242"/>
      <c r="J320" s="242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  <c r="Z320" s="242"/>
      <c r="AA320" s="242"/>
      <c r="AB320" s="242"/>
      <c r="AC320" s="242"/>
      <c r="AD320" s="242"/>
      <c r="AE320" s="242"/>
      <c r="AF320" s="242"/>
      <c r="AG320" s="242"/>
      <c r="AH320" s="242"/>
      <c r="AI320" s="242"/>
    </row>
    <row r="321" spans="2:35">
      <c r="B321" s="266"/>
      <c r="C321" s="267"/>
      <c r="D321" s="267"/>
      <c r="E321" s="267"/>
      <c r="F321" s="380"/>
      <c r="G321" s="266"/>
      <c r="I321" s="242"/>
      <c r="J321" s="242"/>
      <c r="K321" s="242"/>
      <c r="L321" s="242"/>
      <c r="M321" s="242"/>
      <c r="N321" s="242"/>
      <c r="O321" s="242"/>
      <c r="P321" s="242"/>
      <c r="Q321" s="242"/>
      <c r="R321" s="242"/>
      <c r="S321" s="242"/>
      <c r="T321" s="242"/>
      <c r="U321" s="242"/>
      <c r="V321" s="242"/>
      <c r="W321" s="242"/>
      <c r="X321" s="242"/>
      <c r="Y321" s="242"/>
      <c r="Z321" s="242"/>
      <c r="AA321" s="242"/>
      <c r="AB321" s="242"/>
      <c r="AC321" s="242"/>
      <c r="AD321" s="242"/>
      <c r="AE321" s="242"/>
      <c r="AF321" s="242"/>
      <c r="AG321" s="242"/>
      <c r="AH321" s="242"/>
      <c r="AI321" s="242"/>
    </row>
    <row r="322" spans="2:35">
      <c r="B322" s="266"/>
      <c r="C322" s="267"/>
      <c r="D322" s="267"/>
      <c r="E322" s="267"/>
      <c r="F322" s="380"/>
      <c r="G322" s="266"/>
      <c r="I322" s="242"/>
      <c r="J322" s="242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  <c r="Z322" s="242"/>
      <c r="AA322" s="242"/>
      <c r="AB322" s="242"/>
      <c r="AC322" s="242"/>
      <c r="AD322" s="242"/>
      <c r="AE322" s="242"/>
      <c r="AF322" s="242"/>
      <c r="AG322" s="242"/>
      <c r="AH322" s="242"/>
      <c r="AI322" s="242"/>
    </row>
    <row r="323" spans="2:35">
      <c r="B323" s="266"/>
      <c r="C323" s="267"/>
      <c r="D323" s="267"/>
      <c r="E323" s="267"/>
      <c r="F323" s="380"/>
      <c r="G323" s="266"/>
      <c r="I323" s="242"/>
      <c r="J323" s="242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  <c r="Z323" s="242"/>
      <c r="AA323" s="242"/>
      <c r="AB323" s="242"/>
      <c r="AC323" s="242"/>
      <c r="AD323" s="242"/>
      <c r="AE323" s="242"/>
      <c r="AF323" s="242"/>
      <c r="AG323" s="242"/>
      <c r="AH323" s="242"/>
      <c r="AI323" s="242"/>
    </row>
    <row r="324" spans="2:35">
      <c r="B324" s="266"/>
      <c r="C324" s="267"/>
      <c r="D324" s="267"/>
      <c r="E324" s="267"/>
      <c r="F324" s="380"/>
      <c r="G324" s="266"/>
      <c r="I324" s="242"/>
      <c r="J324" s="242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  <c r="Z324" s="242"/>
      <c r="AA324" s="242"/>
      <c r="AB324" s="242"/>
      <c r="AC324" s="242"/>
      <c r="AD324" s="242"/>
      <c r="AE324" s="242"/>
      <c r="AF324" s="242"/>
      <c r="AG324" s="242"/>
      <c r="AH324" s="242"/>
      <c r="AI324" s="242"/>
    </row>
    <row r="325" spans="2:35">
      <c r="B325" s="266"/>
      <c r="C325" s="267"/>
      <c r="D325" s="267"/>
      <c r="E325" s="267"/>
      <c r="F325" s="380"/>
      <c r="G325" s="266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  <c r="Z325" s="242"/>
      <c r="AA325" s="242"/>
      <c r="AB325" s="242"/>
      <c r="AC325" s="242"/>
      <c r="AD325" s="242"/>
      <c r="AE325" s="242"/>
      <c r="AF325" s="242"/>
      <c r="AG325" s="242"/>
      <c r="AH325" s="242"/>
      <c r="AI325" s="242"/>
    </row>
    <row r="326" spans="2:35">
      <c r="B326" s="266"/>
      <c r="C326" s="267"/>
      <c r="D326" s="267"/>
      <c r="E326" s="267"/>
      <c r="F326" s="380"/>
      <c r="G326" s="266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242"/>
      <c r="AD326" s="242"/>
      <c r="AE326" s="242"/>
      <c r="AF326" s="242"/>
      <c r="AG326" s="242"/>
      <c r="AH326" s="242"/>
      <c r="AI326" s="242"/>
    </row>
    <row r="327" spans="2:35">
      <c r="B327" s="266"/>
      <c r="C327" s="267"/>
      <c r="D327" s="267"/>
      <c r="E327" s="267"/>
      <c r="F327" s="380"/>
      <c r="G327" s="266"/>
      <c r="I327" s="242"/>
      <c r="J327" s="242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  <c r="Z327" s="242"/>
      <c r="AA327" s="242"/>
      <c r="AB327" s="242"/>
      <c r="AC327" s="242"/>
      <c r="AD327" s="242"/>
      <c r="AE327" s="242"/>
      <c r="AF327" s="242"/>
      <c r="AG327" s="242"/>
      <c r="AH327" s="242"/>
      <c r="AI327" s="242"/>
    </row>
    <row r="328" spans="2:35">
      <c r="B328" s="266"/>
      <c r="C328" s="267"/>
      <c r="D328" s="267"/>
      <c r="E328" s="267"/>
      <c r="F328" s="380"/>
      <c r="G328" s="266"/>
      <c r="I328" s="242"/>
      <c r="J328" s="242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  <c r="Z328" s="242"/>
      <c r="AA328" s="242"/>
      <c r="AB328" s="242"/>
      <c r="AC328" s="242"/>
      <c r="AD328" s="242"/>
      <c r="AE328" s="242"/>
      <c r="AF328" s="242"/>
      <c r="AG328" s="242"/>
      <c r="AH328" s="242"/>
      <c r="AI328" s="242"/>
    </row>
    <row r="329" spans="2:35">
      <c r="B329" s="266"/>
      <c r="C329" s="267"/>
      <c r="D329" s="267"/>
      <c r="E329" s="267"/>
      <c r="F329" s="380"/>
      <c r="G329" s="266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242"/>
      <c r="AE329" s="242"/>
      <c r="AF329" s="242"/>
      <c r="AG329" s="242"/>
      <c r="AH329" s="242"/>
      <c r="AI329" s="242"/>
    </row>
    <row r="330" spans="2:35">
      <c r="B330" s="266"/>
      <c r="C330" s="267"/>
      <c r="D330" s="267"/>
      <c r="E330" s="267"/>
      <c r="F330" s="380"/>
      <c r="G330" s="266"/>
      <c r="I330" s="242"/>
      <c r="J330" s="242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  <c r="Z330" s="242"/>
      <c r="AA330" s="242"/>
      <c r="AB330" s="242"/>
      <c r="AC330" s="242"/>
      <c r="AD330" s="242"/>
      <c r="AE330" s="242"/>
      <c r="AF330" s="242"/>
      <c r="AG330" s="242"/>
      <c r="AH330" s="242"/>
      <c r="AI330" s="242"/>
    </row>
    <row r="331" spans="2:35">
      <c r="B331" s="266"/>
      <c r="C331" s="267"/>
      <c r="D331" s="267"/>
      <c r="E331" s="267"/>
      <c r="F331" s="380"/>
      <c r="G331" s="266"/>
      <c r="I331" s="242"/>
      <c r="J331" s="242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  <c r="AA331" s="242"/>
      <c r="AB331" s="242"/>
      <c r="AC331" s="242"/>
      <c r="AD331" s="242"/>
      <c r="AE331" s="242"/>
      <c r="AF331" s="242"/>
      <c r="AG331" s="242"/>
      <c r="AH331" s="242"/>
      <c r="AI331" s="242"/>
    </row>
    <row r="332" spans="2:35">
      <c r="B332" s="266"/>
      <c r="C332" s="267"/>
      <c r="D332" s="267"/>
      <c r="E332" s="267"/>
      <c r="F332" s="380"/>
      <c r="G332" s="266"/>
      <c r="I332" s="242"/>
      <c r="J332" s="242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  <c r="AA332" s="242"/>
      <c r="AB332" s="242"/>
      <c r="AC332" s="242"/>
      <c r="AD332" s="242"/>
      <c r="AE332" s="242"/>
      <c r="AF332" s="242"/>
      <c r="AG332" s="242"/>
      <c r="AH332" s="242"/>
      <c r="AI332" s="242"/>
    </row>
    <row r="333" spans="2:35">
      <c r="B333" s="266"/>
      <c r="C333" s="267"/>
      <c r="D333" s="267"/>
      <c r="E333" s="267"/>
      <c r="F333" s="380"/>
      <c r="G333" s="266"/>
      <c r="I333" s="242"/>
      <c r="J333" s="242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  <c r="AA333" s="242"/>
      <c r="AB333" s="242"/>
      <c r="AC333" s="242"/>
      <c r="AD333" s="242"/>
      <c r="AE333" s="242"/>
      <c r="AF333" s="242"/>
      <c r="AG333" s="242"/>
      <c r="AH333" s="242"/>
      <c r="AI333" s="242"/>
    </row>
    <row r="334" spans="2:35">
      <c r="B334" s="266"/>
      <c r="C334" s="267"/>
      <c r="D334" s="267"/>
      <c r="E334" s="267"/>
      <c r="F334" s="380"/>
      <c r="G334" s="266"/>
      <c r="I334" s="242"/>
      <c r="J334" s="242"/>
      <c r="K334" s="242"/>
      <c r="L334" s="242"/>
      <c r="M334" s="242"/>
      <c r="N334" s="242"/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</row>
    <row r="335" spans="2:35">
      <c r="B335" s="266"/>
      <c r="C335" s="267"/>
      <c r="D335" s="267"/>
      <c r="E335" s="267"/>
      <c r="F335" s="380"/>
      <c r="G335" s="266"/>
      <c r="I335" s="242"/>
      <c r="J335" s="242"/>
      <c r="K335" s="242"/>
      <c r="L335" s="242"/>
      <c r="M335" s="242"/>
      <c r="N335" s="242"/>
      <c r="O335" s="242"/>
      <c r="P335" s="242"/>
      <c r="Q335" s="242"/>
      <c r="R335" s="242"/>
      <c r="S335" s="242"/>
      <c r="T335" s="242"/>
      <c r="U335" s="242"/>
      <c r="V335" s="242"/>
      <c r="W335" s="242"/>
      <c r="X335" s="242"/>
      <c r="Y335" s="242"/>
      <c r="Z335" s="242"/>
      <c r="AA335" s="242"/>
      <c r="AB335" s="242"/>
      <c r="AC335" s="242"/>
      <c r="AD335" s="242"/>
      <c r="AE335" s="242"/>
      <c r="AF335" s="242"/>
      <c r="AG335" s="242"/>
      <c r="AH335" s="242"/>
      <c r="AI335" s="242"/>
    </row>
    <row r="336" spans="2:35">
      <c r="B336" s="266"/>
      <c r="C336" s="267"/>
      <c r="D336" s="267"/>
      <c r="E336" s="267"/>
      <c r="F336" s="380"/>
      <c r="G336" s="266"/>
      <c r="I336" s="242"/>
      <c r="J336" s="242"/>
      <c r="K336" s="242"/>
      <c r="L336" s="242"/>
      <c r="M336" s="242"/>
      <c r="N336" s="242"/>
      <c r="O336" s="242"/>
      <c r="P336" s="242"/>
      <c r="Q336" s="242"/>
      <c r="R336" s="242"/>
      <c r="S336" s="242"/>
      <c r="T336" s="242"/>
      <c r="U336" s="242"/>
      <c r="V336" s="242"/>
      <c r="W336" s="242"/>
      <c r="X336" s="242"/>
      <c r="Y336" s="242"/>
      <c r="Z336" s="242"/>
      <c r="AA336" s="242"/>
      <c r="AB336" s="242"/>
      <c r="AC336" s="242"/>
      <c r="AD336" s="242"/>
      <c r="AE336" s="242"/>
      <c r="AF336" s="242"/>
      <c r="AG336" s="242"/>
      <c r="AH336" s="242"/>
      <c r="AI336" s="242"/>
    </row>
    <row r="337" spans="2:35">
      <c r="B337" s="266"/>
      <c r="C337" s="267"/>
      <c r="D337" s="267"/>
      <c r="E337" s="267"/>
      <c r="F337" s="380"/>
      <c r="G337" s="266"/>
      <c r="I337" s="242"/>
      <c r="J337" s="242"/>
      <c r="K337" s="242"/>
      <c r="L337" s="242"/>
      <c r="M337" s="242"/>
      <c r="N337" s="242"/>
      <c r="O337" s="242"/>
      <c r="P337" s="242"/>
      <c r="Q337" s="242"/>
      <c r="R337" s="242"/>
      <c r="S337" s="242"/>
      <c r="T337" s="242"/>
      <c r="U337" s="242"/>
      <c r="V337" s="242"/>
      <c r="W337" s="242"/>
      <c r="X337" s="242"/>
      <c r="Y337" s="242"/>
      <c r="Z337" s="242"/>
      <c r="AA337" s="242"/>
      <c r="AB337" s="242"/>
      <c r="AC337" s="242"/>
      <c r="AD337" s="242"/>
      <c r="AE337" s="242"/>
      <c r="AF337" s="242"/>
      <c r="AG337" s="242"/>
      <c r="AH337" s="242"/>
      <c r="AI337" s="242"/>
    </row>
    <row r="338" spans="2:35">
      <c r="B338" s="266"/>
      <c r="C338" s="267"/>
      <c r="D338" s="267"/>
      <c r="E338" s="267"/>
      <c r="F338" s="380"/>
      <c r="G338" s="266"/>
      <c r="I338" s="242"/>
      <c r="J338" s="242"/>
      <c r="K338" s="242"/>
      <c r="L338" s="242"/>
      <c r="M338" s="242"/>
      <c r="N338" s="242"/>
      <c r="O338" s="242"/>
      <c r="P338" s="242"/>
      <c r="Q338" s="242"/>
      <c r="R338" s="242"/>
      <c r="S338" s="242"/>
      <c r="T338" s="242"/>
      <c r="U338" s="242"/>
      <c r="V338" s="242"/>
      <c r="W338" s="242"/>
      <c r="X338" s="242"/>
      <c r="Y338" s="242"/>
      <c r="Z338" s="242"/>
      <c r="AA338" s="242"/>
      <c r="AB338" s="242"/>
      <c r="AC338" s="242"/>
      <c r="AD338" s="242"/>
      <c r="AE338" s="242"/>
      <c r="AF338" s="242"/>
      <c r="AG338" s="242"/>
      <c r="AH338" s="242"/>
      <c r="AI338" s="242"/>
    </row>
    <row r="339" spans="2:35">
      <c r="B339" s="266"/>
      <c r="C339" s="267"/>
      <c r="D339" s="267"/>
      <c r="E339" s="267"/>
      <c r="F339" s="380"/>
      <c r="G339" s="266"/>
      <c r="I339" s="242"/>
      <c r="J339" s="242"/>
      <c r="K339" s="242"/>
      <c r="L339" s="242"/>
      <c r="M339" s="242"/>
      <c r="N339" s="242"/>
      <c r="O339" s="242"/>
      <c r="P339" s="242"/>
      <c r="Q339" s="242"/>
      <c r="R339" s="242"/>
      <c r="S339" s="242"/>
      <c r="T339" s="242"/>
      <c r="U339" s="242"/>
      <c r="V339" s="242"/>
      <c r="W339" s="242"/>
      <c r="X339" s="242"/>
      <c r="Y339" s="242"/>
      <c r="Z339" s="242"/>
      <c r="AA339" s="242"/>
      <c r="AB339" s="242"/>
      <c r="AC339" s="242"/>
      <c r="AD339" s="242"/>
      <c r="AE339" s="242"/>
      <c r="AF339" s="242"/>
      <c r="AG339" s="242"/>
      <c r="AH339" s="242"/>
      <c r="AI339" s="242"/>
    </row>
    <row r="340" spans="2:35">
      <c r="B340" s="266"/>
      <c r="C340" s="267"/>
      <c r="D340" s="267"/>
      <c r="E340" s="267"/>
      <c r="F340" s="380"/>
      <c r="G340" s="266"/>
      <c r="I340" s="242"/>
      <c r="J340" s="242"/>
      <c r="K340" s="242"/>
      <c r="L340" s="242"/>
      <c r="M340" s="242"/>
      <c r="N340" s="242"/>
      <c r="O340" s="242"/>
      <c r="P340" s="242"/>
      <c r="Q340" s="242"/>
      <c r="R340" s="242"/>
      <c r="S340" s="242"/>
      <c r="T340" s="242"/>
      <c r="U340" s="242"/>
      <c r="V340" s="242"/>
      <c r="W340" s="242"/>
      <c r="X340" s="242"/>
      <c r="Y340" s="242"/>
      <c r="Z340" s="242"/>
      <c r="AA340" s="242"/>
      <c r="AB340" s="242"/>
      <c r="AC340" s="242"/>
      <c r="AD340" s="242"/>
      <c r="AE340" s="242"/>
      <c r="AF340" s="242"/>
      <c r="AG340" s="242"/>
      <c r="AH340" s="242"/>
      <c r="AI340" s="242"/>
    </row>
    <row r="341" spans="2:35">
      <c r="B341" s="266"/>
      <c r="C341" s="267"/>
      <c r="D341" s="267"/>
      <c r="E341" s="267"/>
      <c r="F341" s="380"/>
      <c r="G341" s="266"/>
      <c r="I341" s="242"/>
      <c r="J341" s="242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2"/>
      <c r="AG341" s="242"/>
      <c r="AH341" s="242"/>
      <c r="AI341" s="242"/>
    </row>
    <row r="342" spans="2:35">
      <c r="B342" s="266"/>
      <c r="C342" s="267"/>
      <c r="D342" s="267"/>
      <c r="E342" s="267"/>
      <c r="F342" s="380"/>
      <c r="G342" s="266"/>
      <c r="I342" s="242"/>
      <c r="J342" s="242"/>
      <c r="K342" s="242"/>
      <c r="L342" s="242"/>
      <c r="M342" s="242"/>
      <c r="N342" s="242"/>
      <c r="O342" s="242"/>
      <c r="P342" s="242"/>
      <c r="Q342" s="242"/>
      <c r="R342" s="242"/>
      <c r="S342" s="242"/>
      <c r="T342" s="242"/>
      <c r="U342" s="242"/>
      <c r="V342" s="242"/>
      <c r="W342" s="242"/>
      <c r="X342" s="242"/>
      <c r="Y342" s="242"/>
      <c r="Z342" s="242"/>
      <c r="AA342" s="242"/>
      <c r="AB342" s="242"/>
      <c r="AC342" s="242"/>
      <c r="AD342" s="242"/>
      <c r="AE342" s="242"/>
      <c r="AF342" s="242"/>
      <c r="AG342" s="242"/>
      <c r="AH342" s="242"/>
      <c r="AI342" s="242"/>
    </row>
    <row r="343" spans="2:35">
      <c r="B343" s="266"/>
      <c r="C343" s="267"/>
      <c r="D343" s="267"/>
      <c r="E343" s="267"/>
      <c r="F343" s="380"/>
      <c r="G343" s="266"/>
      <c r="I343" s="242"/>
      <c r="J343" s="242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2"/>
      <c r="W343" s="242"/>
      <c r="X343" s="242"/>
      <c r="Y343" s="242"/>
      <c r="Z343" s="242"/>
      <c r="AA343" s="242"/>
      <c r="AB343" s="242"/>
      <c r="AC343" s="242"/>
      <c r="AD343" s="242"/>
      <c r="AE343" s="242"/>
      <c r="AF343" s="242"/>
      <c r="AG343" s="242"/>
      <c r="AH343" s="242"/>
      <c r="AI343" s="242"/>
    </row>
    <row r="344" spans="2:35">
      <c r="B344" s="266"/>
      <c r="C344" s="267"/>
      <c r="D344" s="267"/>
      <c r="E344" s="267"/>
      <c r="F344" s="380"/>
      <c r="G344" s="266"/>
      <c r="I344" s="242"/>
      <c r="J344" s="242"/>
      <c r="K344" s="242"/>
      <c r="L344" s="242"/>
      <c r="M344" s="242"/>
      <c r="N344" s="242"/>
      <c r="O344" s="242"/>
      <c r="P344" s="242"/>
      <c r="Q344" s="242"/>
      <c r="R344" s="242"/>
      <c r="S344" s="242"/>
      <c r="T344" s="242"/>
      <c r="U344" s="242"/>
      <c r="V344" s="242"/>
      <c r="W344" s="242"/>
      <c r="X344" s="242"/>
      <c r="Y344" s="242"/>
      <c r="Z344" s="242"/>
      <c r="AA344" s="242"/>
      <c r="AB344" s="242"/>
      <c r="AC344" s="242"/>
      <c r="AD344" s="242"/>
      <c r="AE344" s="242"/>
      <c r="AF344" s="242"/>
      <c r="AG344" s="242"/>
      <c r="AH344" s="242"/>
      <c r="AI344" s="242"/>
    </row>
    <row r="345" spans="2:35">
      <c r="B345" s="266"/>
      <c r="C345" s="267"/>
      <c r="D345" s="267"/>
      <c r="E345" s="267"/>
      <c r="F345" s="380"/>
      <c r="G345" s="266"/>
      <c r="I345" s="242"/>
      <c r="J345" s="242"/>
      <c r="K345" s="242"/>
      <c r="L345" s="242"/>
      <c r="M345" s="242"/>
      <c r="N345" s="242"/>
      <c r="O345" s="242"/>
      <c r="P345" s="242"/>
      <c r="Q345" s="242"/>
      <c r="R345" s="242"/>
      <c r="S345" s="242"/>
      <c r="T345" s="242"/>
      <c r="U345" s="242"/>
      <c r="V345" s="242"/>
      <c r="W345" s="242"/>
      <c r="X345" s="242"/>
      <c r="Y345" s="242"/>
      <c r="Z345" s="242"/>
      <c r="AA345" s="242"/>
      <c r="AB345" s="242"/>
      <c r="AC345" s="242"/>
      <c r="AD345" s="242"/>
      <c r="AE345" s="242"/>
      <c r="AF345" s="242"/>
      <c r="AG345" s="242"/>
      <c r="AH345" s="242"/>
      <c r="AI345" s="242"/>
    </row>
    <row r="346" spans="2:35">
      <c r="B346" s="266"/>
      <c r="C346" s="267"/>
      <c r="D346" s="267"/>
      <c r="E346" s="267"/>
      <c r="F346" s="380"/>
      <c r="G346" s="266"/>
      <c r="I346" s="242"/>
      <c r="J346" s="242"/>
      <c r="K346" s="242"/>
      <c r="L346" s="242"/>
      <c r="M346" s="242"/>
      <c r="N346" s="242"/>
      <c r="O346" s="242"/>
      <c r="P346" s="242"/>
      <c r="Q346" s="242"/>
      <c r="R346" s="242"/>
      <c r="S346" s="242"/>
      <c r="T346" s="242"/>
      <c r="U346" s="242"/>
      <c r="V346" s="242"/>
      <c r="W346" s="242"/>
      <c r="X346" s="242"/>
      <c r="Y346" s="242"/>
      <c r="Z346" s="242"/>
      <c r="AA346" s="242"/>
      <c r="AB346" s="242"/>
      <c r="AC346" s="242"/>
      <c r="AD346" s="242"/>
      <c r="AE346" s="242"/>
      <c r="AF346" s="242"/>
      <c r="AG346" s="242"/>
      <c r="AH346" s="242"/>
      <c r="AI346" s="242"/>
    </row>
    <row r="347" spans="2:35">
      <c r="B347" s="266"/>
      <c r="C347" s="267"/>
      <c r="D347" s="267"/>
      <c r="E347" s="267"/>
      <c r="F347" s="380"/>
      <c r="G347" s="266"/>
      <c r="I347" s="242"/>
      <c r="J347" s="242"/>
      <c r="K347" s="242"/>
      <c r="L347" s="242"/>
      <c r="M347" s="242"/>
      <c r="N347" s="242"/>
      <c r="O347" s="242"/>
      <c r="P347" s="242"/>
      <c r="Q347" s="242"/>
      <c r="R347" s="242"/>
      <c r="S347" s="242"/>
      <c r="T347" s="242"/>
      <c r="U347" s="242"/>
      <c r="V347" s="242"/>
      <c r="W347" s="242"/>
      <c r="X347" s="242"/>
      <c r="Y347" s="242"/>
      <c r="Z347" s="242"/>
      <c r="AA347" s="242"/>
      <c r="AB347" s="242"/>
      <c r="AC347" s="242"/>
      <c r="AD347" s="242"/>
      <c r="AE347" s="242"/>
      <c r="AF347" s="242"/>
      <c r="AG347" s="242"/>
      <c r="AH347" s="242"/>
      <c r="AI347" s="242"/>
    </row>
    <row r="348" spans="2:35">
      <c r="B348" s="266"/>
      <c r="C348" s="267"/>
      <c r="D348" s="267"/>
      <c r="E348" s="267"/>
      <c r="F348" s="380"/>
      <c r="G348" s="266"/>
      <c r="I348" s="242"/>
      <c r="J348" s="242"/>
      <c r="K348" s="242"/>
      <c r="L348" s="242"/>
      <c r="M348" s="242"/>
      <c r="N348" s="242"/>
      <c r="O348" s="242"/>
      <c r="P348" s="242"/>
      <c r="Q348" s="242"/>
      <c r="R348" s="242"/>
      <c r="S348" s="242"/>
      <c r="T348" s="242"/>
      <c r="U348" s="242"/>
      <c r="V348" s="242"/>
      <c r="W348" s="242"/>
      <c r="X348" s="242"/>
      <c r="Y348" s="242"/>
      <c r="Z348" s="242"/>
      <c r="AA348" s="242"/>
      <c r="AB348" s="242"/>
      <c r="AC348" s="242"/>
      <c r="AD348" s="242"/>
      <c r="AE348" s="242"/>
      <c r="AF348" s="242"/>
      <c r="AG348" s="242"/>
      <c r="AH348" s="242"/>
      <c r="AI348" s="242"/>
    </row>
    <row r="349" spans="2:35">
      <c r="B349" s="266"/>
      <c r="C349" s="267"/>
      <c r="D349" s="267"/>
      <c r="E349" s="267"/>
      <c r="F349" s="380"/>
      <c r="G349" s="266"/>
      <c r="I349" s="242"/>
      <c r="J349" s="242"/>
      <c r="K349" s="242"/>
      <c r="L349" s="242"/>
      <c r="M349" s="242"/>
      <c r="N349" s="242"/>
      <c r="O349" s="242"/>
      <c r="P349" s="242"/>
      <c r="Q349" s="242"/>
      <c r="R349" s="242"/>
      <c r="S349" s="242"/>
      <c r="T349" s="242"/>
      <c r="U349" s="242"/>
      <c r="V349" s="242"/>
      <c r="W349" s="242"/>
      <c r="X349" s="242"/>
      <c r="Y349" s="242"/>
      <c r="Z349" s="242"/>
      <c r="AA349" s="242"/>
      <c r="AB349" s="242"/>
      <c r="AC349" s="242"/>
      <c r="AD349" s="242"/>
      <c r="AE349" s="242"/>
      <c r="AF349" s="242"/>
      <c r="AG349" s="242"/>
      <c r="AH349" s="242"/>
      <c r="AI349" s="242"/>
    </row>
    <row r="350" spans="2:35">
      <c r="B350" s="266"/>
      <c r="C350" s="267"/>
      <c r="D350" s="267"/>
      <c r="E350" s="267"/>
      <c r="F350" s="380"/>
      <c r="G350" s="266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  <c r="AA350" s="242"/>
      <c r="AB350" s="242"/>
      <c r="AC350" s="242"/>
      <c r="AD350" s="242"/>
      <c r="AE350" s="242"/>
      <c r="AF350" s="242"/>
      <c r="AG350" s="242"/>
      <c r="AH350" s="242"/>
      <c r="AI350" s="242"/>
    </row>
    <row r="351" spans="2:35">
      <c r="B351" s="266"/>
      <c r="C351" s="267"/>
      <c r="D351" s="267"/>
      <c r="E351" s="267"/>
      <c r="F351" s="380"/>
      <c r="G351" s="266"/>
      <c r="I351" s="242"/>
      <c r="J351" s="242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  <c r="V351" s="242"/>
      <c r="W351" s="242"/>
      <c r="X351" s="242"/>
      <c r="Y351" s="242"/>
      <c r="Z351" s="242"/>
      <c r="AA351" s="242"/>
      <c r="AB351" s="242"/>
      <c r="AC351" s="242"/>
      <c r="AD351" s="242"/>
      <c r="AE351" s="242"/>
      <c r="AF351" s="242"/>
      <c r="AG351" s="242"/>
      <c r="AH351" s="242"/>
      <c r="AI351" s="242"/>
    </row>
    <row r="352" spans="2:35">
      <c r="B352" s="266"/>
      <c r="C352" s="267"/>
      <c r="D352" s="267"/>
      <c r="E352" s="267"/>
      <c r="F352" s="380"/>
      <c r="G352" s="266"/>
      <c r="I352" s="242"/>
      <c r="J352" s="242"/>
      <c r="K352" s="242"/>
      <c r="L352" s="242"/>
      <c r="M352" s="242"/>
      <c r="N352" s="242"/>
      <c r="O352" s="242"/>
      <c r="P352" s="242"/>
      <c r="Q352" s="242"/>
      <c r="R352" s="242"/>
      <c r="S352" s="242"/>
      <c r="T352" s="242"/>
      <c r="U352" s="242"/>
      <c r="V352" s="242"/>
      <c r="W352" s="242"/>
      <c r="X352" s="242"/>
      <c r="Y352" s="242"/>
      <c r="Z352" s="242"/>
      <c r="AA352" s="242"/>
      <c r="AB352" s="242"/>
      <c r="AC352" s="242"/>
      <c r="AD352" s="242"/>
      <c r="AE352" s="242"/>
      <c r="AF352" s="242"/>
      <c r="AG352" s="242"/>
      <c r="AH352" s="242"/>
      <c r="AI352" s="242"/>
    </row>
    <row r="353" spans="2:35">
      <c r="B353" s="266"/>
      <c r="C353" s="267"/>
      <c r="D353" s="267"/>
      <c r="E353" s="267"/>
      <c r="F353" s="380"/>
      <c r="G353" s="266"/>
      <c r="I353" s="242"/>
      <c r="J353" s="242"/>
      <c r="K353" s="242"/>
      <c r="L353" s="242"/>
      <c r="M353" s="242"/>
      <c r="N353" s="242"/>
      <c r="O353" s="242"/>
      <c r="P353" s="242"/>
      <c r="Q353" s="242"/>
      <c r="R353" s="242"/>
      <c r="S353" s="242"/>
      <c r="T353" s="242"/>
      <c r="U353" s="242"/>
      <c r="V353" s="242"/>
      <c r="W353" s="242"/>
      <c r="X353" s="242"/>
      <c r="Y353" s="242"/>
      <c r="Z353" s="242"/>
      <c r="AA353" s="242"/>
      <c r="AB353" s="242"/>
      <c r="AC353" s="242"/>
      <c r="AD353" s="242"/>
      <c r="AE353" s="242"/>
      <c r="AF353" s="242"/>
      <c r="AG353" s="242"/>
      <c r="AH353" s="242"/>
      <c r="AI353" s="242"/>
    </row>
    <row r="354" spans="2:35">
      <c r="B354" s="266"/>
      <c r="C354" s="267"/>
      <c r="D354" s="267"/>
      <c r="E354" s="267"/>
      <c r="F354" s="380"/>
      <c r="G354" s="266"/>
      <c r="I354" s="242"/>
      <c r="J354" s="242"/>
      <c r="K354" s="242"/>
      <c r="L354" s="242"/>
      <c r="M354" s="242"/>
      <c r="N354" s="242"/>
      <c r="O354" s="242"/>
      <c r="P354" s="242"/>
      <c r="Q354" s="242"/>
      <c r="R354" s="242"/>
      <c r="S354" s="242"/>
      <c r="T354" s="242"/>
      <c r="U354" s="242"/>
      <c r="V354" s="242"/>
      <c r="W354" s="242"/>
      <c r="X354" s="242"/>
      <c r="Y354" s="242"/>
      <c r="Z354" s="242"/>
      <c r="AA354" s="242"/>
      <c r="AB354" s="242"/>
      <c r="AC354" s="242"/>
      <c r="AD354" s="242"/>
      <c r="AE354" s="242"/>
      <c r="AF354" s="242"/>
      <c r="AG354" s="242"/>
      <c r="AH354" s="242"/>
      <c r="AI354" s="242"/>
    </row>
    <row r="355" spans="2:35">
      <c r="B355" s="266"/>
      <c r="C355" s="267"/>
      <c r="D355" s="267"/>
      <c r="E355" s="267"/>
      <c r="F355" s="380"/>
      <c r="G355" s="266"/>
      <c r="I355" s="242"/>
      <c r="J355" s="242"/>
      <c r="K355" s="242"/>
      <c r="L355" s="242"/>
      <c r="M355" s="242"/>
      <c r="N355" s="242"/>
      <c r="O355" s="242"/>
      <c r="P355" s="242"/>
      <c r="Q355" s="242"/>
      <c r="R355" s="242"/>
      <c r="S355" s="242"/>
      <c r="T355" s="242"/>
      <c r="U355" s="242"/>
      <c r="V355" s="242"/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</row>
    <row r="356" spans="2:35">
      <c r="B356" s="266"/>
      <c r="C356" s="267"/>
      <c r="D356" s="267"/>
      <c r="E356" s="267"/>
      <c r="F356" s="380"/>
      <c r="G356" s="266"/>
      <c r="I356" s="242"/>
      <c r="J356" s="242"/>
      <c r="K356" s="242"/>
      <c r="L356" s="242"/>
      <c r="M356" s="242"/>
      <c r="N356" s="242"/>
      <c r="O356" s="242"/>
      <c r="P356" s="242"/>
      <c r="Q356" s="242"/>
      <c r="R356" s="242"/>
      <c r="S356" s="242"/>
      <c r="T356" s="242"/>
      <c r="U356" s="242"/>
      <c r="V356" s="242"/>
      <c r="W356" s="242"/>
      <c r="X356" s="242"/>
      <c r="Y356" s="242"/>
      <c r="Z356" s="242"/>
      <c r="AA356" s="242"/>
      <c r="AB356" s="242"/>
      <c r="AC356" s="242"/>
      <c r="AD356" s="242"/>
      <c r="AE356" s="242"/>
      <c r="AF356" s="242"/>
      <c r="AG356" s="242"/>
      <c r="AH356" s="242"/>
      <c r="AI356" s="242"/>
    </row>
    <row r="357" spans="2:35">
      <c r="B357" s="266"/>
      <c r="C357" s="267"/>
      <c r="D357" s="267"/>
      <c r="E357" s="267"/>
      <c r="F357" s="380"/>
      <c r="G357" s="266"/>
      <c r="I357" s="242"/>
      <c r="J357" s="242"/>
      <c r="K357" s="242"/>
      <c r="L357" s="242"/>
      <c r="M357" s="242"/>
      <c r="N357" s="242"/>
      <c r="O357" s="242"/>
      <c r="P357" s="242"/>
      <c r="Q357" s="242"/>
      <c r="R357" s="242"/>
      <c r="S357" s="242"/>
      <c r="T357" s="242"/>
      <c r="U357" s="242"/>
      <c r="V357" s="242"/>
      <c r="W357" s="242"/>
      <c r="X357" s="242"/>
      <c r="Y357" s="242"/>
      <c r="Z357" s="242"/>
      <c r="AA357" s="242"/>
      <c r="AB357" s="242"/>
      <c r="AC357" s="242"/>
      <c r="AD357" s="242"/>
      <c r="AE357" s="242"/>
      <c r="AF357" s="242"/>
      <c r="AG357" s="242"/>
      <c r="AH357" s="242"/>
      <c r="AI357" s="242"/>
    </row>
    <row r="358" spans="2:35">
      <c r="B358" s="266"/>
      <c r="C358" s="267"/>
      <c r="D358" s="267"/>
      <c r="E358" s="267"/>
      <c r="F358" s="380"/>
      <c r="G358" s="266"/>
      <c r="I358" s="242"/>
      <c r="J358" s="242"/>
      <c r="K358" s="242"/>
      <c r="L358" s="242"/>
      <c r="M358" s="242"/>
      <c r="N358" s="242"/>
      <c r="O358" s="242"/>
      <c r="P358" s="242"/>
      <c r="Q358" s="242"/>
      <c r="R358" s="242"/>
      <c r="S358" s="242"/>
      <c r="T358" s="242"/>
      <c r="U358" s="242"/>
      <c r="V358" s="242"/>
      <c r="W358" s="242"/>
      <c r="X358" s="242"/>
      <c r="Y358" s="242"/>
      <c r="Z358" s="242"/>
      <c r="AA358" s="242"/>
      <c r="AB358" s="242"/>
      <c r="AC358" s="242"/>
      <c r="AD358" s="242"/>
      <c r="AE358" s="242"/>
      <c r="AF358" s="242"/>
      <c r="AG358" s="242"/>
      <c r="AH358" s="242"/>
      <c r="AI358" s="242"/>
    </row>
    <row r="359" spans="2:35">
      <c r="B359" s="266"/>
      <c r="C359" s="267"/>
      <c r="D359" s="267"/>
      <c r="E359" s="267"/>
      <c r="F359" s="380"/>
      <c r="G359" s="266"/>
      <c r="I359" s="242"/>
      <c r="J359" s="242"/>
      <c r="K359" s="242"/>
      <c r="L359" s="242"/>
      <c r="M359" s="242"/>
      <c r="N359" s="242"/>
      <c r="O359" s="242"/>
      <c r="P359" s="242"/>
      <c r="Q359" s="242"/>
      <c r="R359" s="242"/>
      <c r="S359" s="242"/>
      <c r="T359" s="242"/>
      <c r="U359" s="242"/>
      <c r="V359" s="242"/>
      <c r="W359" s="242"/>
      <c r="X359" s="242"/>
      <c r="Y359" s="242"/>
      <c r="Z359" s="242"/>
      <c r="AA359" s="242"/>
      <c r="AB359" s="242"/>
      <c r="AC359" s="242"/>
      <c r="AD359" s="242"/>
      <c r="AE359" s="242"/>
      <c r="AF359" s="242"/>
      <c r="AG359" s="242"/>
      <c r="AH359" s="242"/>
      <c r="AI359" s="242"/>
    </row>
    <row r="360" spans="2:35">
      <c r="B360" s="266"/>
      <c r="C360" s="267"/>
      <c r="D360" s="267"/>
      <c r="E360" s="267"/>
      <c r="F360" s="380"/>
      <c r="G360" s="266"/>
      <c r="I360" s="242"/>
      <c r="J360" s="242"/>
      <c r="K360" s="242"/>
      <c r="L360" s="242"/>
      <c r="M360" s="242"/>
      <c r="N360" s="242"/>
      <c r="O360" s="242"/>
      <c r="P360" s="242"/>
      <c r="Q360" s="242"/>
      <c r="R360" s="242"/>
      <c r="S360" s="242"/>
      <c r="T360" s="242"/>
      <c r="U360" s="242"/>
      <c r="V360" s="242"/>
      <c r="W360" s="242"/>
      <c r="X360" s="242"/>
      <c r="Y360" s="242"/>
      <c r="Z360" s="242"/>
      <c r="AA360" s="242"/>
      <c r="AB360" s="242"/>
      <c r="AC360" s="242"/>
      <c r="AD360" s="242"/>
      <c r="AE360" s="242"/>
      <c r="AF360" s="242"/>
      <c r="AG360" s="242"/>
      <c r="AH360" s="242"/>
      <c r="AI360" s="242"/>
    </row>
    <row r="361" spans="2:35">
      <c r="B361" s="266"/>
      <c r="C361" s="267"/>
      <c r="D361" s="267"/>
      <c r="E361" s="267"/>
      <c r="F361" s="380"/>
      <c r="G361" s="266"/>
      <c r="I361" s="242"/>
      <c r="J361" s="242"/>
      <c r="K361" s="242"/>
      <c r="L361" s="242"/>
      <c r="M361" s="242"/>
      <c r="N361" s="242"/>
      <c r="O361" s="242"/>
      <c r="P361" s="242"/>
      <c r="Q361" s="242"/>
      <c r="R361" s="242"/>
      <c r="S361" s="242"/>
      <c r="T361" s="242"/>
      <c r="U361" s="242"/>
      <c r="V361" s="242"/>
      <c r="W361" s="242"/>
      <c r="X361" s="242"/>
      <c r="Y361" s="242"/>
      <c r="Z361" s="242"/>
      <c r="AA361" s="242"/>
      <c r="AB361" s="242"/>
      <c r="AC361" s="242"/>
      <c r="AD361" s="242"/>
      <c r="AE361" s="242"/>
      <c r="AF361" s="242"/>
      <c r="AG361" s="242"/>
      <c r="AH361" s="242"/>
      <c r="AI361" s="242"/>
    </row>
    <row r="362" spans="2:35">
      <c r="B362" s="266"/>
      <c r="C362" s="267"/>
      <c r="D362" s="267"/>
      <c r="E362" s="267"/>
      <c r="F362" s="380"/>
      <c r="G362" s="266"/>
      <c r="I362" s="242"/>
      <c r="J362" s="242"/>
      <c r="K362" s="242"/>
      <c r="L362" s="242"/>
      <c r="M362" s="242"/>
      <c r="N362" s="242"/>
      <c r="O362" s="242"/>
      <c r="P362" s="242"/>
      <c r="Q362" s="242"/>
      <c r="R362" s="242"/>
      <c r="S362" s="242"/>
      <c r="T362" s="242"/>
      <c r="U362" s="242"/>
      <c r="V362" s="242"/>
      <c r="W362" s="242"/>
      <c r="X362" s="242"/>
      <c r="Y362" s="242"/>
      <c r="Z362" s="242"/>
      <c r="AA362" s="242"/>
      <c r="AB362" s="242"/>
      <c r="AC362" s="242"/>
      <c r="AD362" s="242"/>
      <c r="AE362" s="242"/>
      <c r="AF362" s="242"/>
      <c r="AG362" s="242"/>
      <c r="AH362" s="242"/>
      <c r="AI362" s="242"/>
    </row>
    <row r="363" spans="2:35">
      <c r="B363" s="266"/>
      <c r="C363" s="267"/>
      <c r="D363" s="267"/>
      <c r="E363" s="267"/>
      <c r="F363" s="380"/>
      <c r="G363" s="266"/>
      <c r="I363" s="242"/>
      <c r="J363" s="242"/>
      <c r="K363" s="242"/>
      <c r="L363" s="242"/>
      <c r="M363" s="242"/>
      <c r="N363" s="242"/>
      <c r="O363" s="242"/>
      <c r="P363" s="242"/>
      <c r="Q363" s="242"/>
      <c r="R363" s="242"/>
      <c r="S363" s="242"/>
      <c r="T363" s="242"/>
      <c r="U363" s="242"/>
      <c r="V363" s="242"/>
      <c r="W363" s="242"/>
      <c r="X363" s="242"/>
      <c r="Y363" s="242"/>
      <c r="Z363" s="242"/>
      <c r="AA363" s="242"/>
      <c r="AB363" s="242"/>
      <c r="AC363" s="242"/>
      <c r="AD363" s="242"/>
      <c r="AE363" s="242"/>
      <c r="AF363" s="242"/>
      <c r="AG363" s="242"/>
      <c r="AH363" s="242"/>
      <c r="AI363" s="242"/>
    </row>
    <row r="364" spans="2:35">
      <c r="I364" s="242"/>
      <c r="J364" s="242"/>
      <c r="K364" s="242"/>
      <c r="L364" s="242"/>
      <c r="M364" s="242"/>
      <c r="N364" s="242"/>
      <c r="O364" s="242"/>
      <c r="P364" s="242"/>
      <c r="Q364" s="242"/>
      <c r="R364" s="242"/>
      <c r="S364" s="242"/>
      <c r="T364" s="242"/>
      <c r="U364" s="242"/>
      <c r="V364" s="242"/>
      <c r="W364" s="242"/>
      <c r="X364" s="242"/>
      <c r="Y364" s="242"/>
      <c r="Z364" s="242"/>
      <c r="AA364" s="242"/>
      <c r="AB364" s="242"/>
      <c r="AC364" s="242"/>
      <c r="AD364" s="242"/>
      <c r="AE364" s="242"/>
      <c r="AF364" s="242"/>
      <c r="AG364" s="242"/>
      <c r="AH364" s="242"/>
      <c r="AI364" s="242"/>
    </row>
    <row r="365" spans="2:35">
      <c r="I365" s="242"/>
      <c r="J365" s="242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  <c r="Z365" s="242"/>
      <c r="AA365" s="242"/>
      <c r="AB365" s="242"/>
      <c r="AC365" s="242"/>
      <c r="AD365" s="242"/>
      <c r="AE365" s="242"/>
      <c r="AF365" s="242"/>
      <c r="AG365" s="242"/>
      <c r="AH365" s="242"/>
      <c r="AI365" s="242"/>
    </row>
    <row r="366" spans="2:35">
      <c r="I366" s="242"/>
      <c r="J366" s="242"/>
      <c r="K366" s="242"/>
      <c r="L366" s="242"/>
      <c r="M366" s="242"/>
      <c r="N366" s="242"/>
      <c r="O366" s="242"/>
      <c r="P366" s="242"/>
      <c r="Q366" s="242"/>
      <c r="R366" s="242"/>
      <c r="S366" s="242"/>
      <c r="T366" s="242"/>
      <c r="U366" s="242"/>
      <c r="V366" s="242"/>
      <c r="W366" s="242"/>
      <c r="X366" s="242"/>
      <c r="Y366" s="242"/>
      <c r="Z366" s="242"/>
      <c r="AA366" s="242"/>
      <c r="AB366" s="242"/>
      <c r="AC366" s="242"/>
      <c r="AD366" s="242"/>
      <c r="AE366" s="242"/>
      <c r="AF366" s="242"/>
      <c r="AG366" s="242"/>
      <c r="AH366" s="242"/>
      <c r="AI366" s="242"/>
    </row>
    <row r="367" spans="2:35">
      <c r="I367" s="242"/>
      <c r="J367" s="242"/>
      <c r="K367" s="242"/>
      <c r="L367" s="242"/>
      <c r="M367" s="242"/>
      <c r="N367" s="242"/>
      <c r="O367" s="242"/>
      <c r="P367" s="242"/>
      <c r="Q367" s="242"/>
      <c r="R367" s="242"/>
      <c r="S367" s="242"/>
      <c r="T367" s="242"/>
      <c r="U367" s="242"/>
      <c r="V367" s="242"/>
      <c r="W367" s="242"/>
      <c r="X367" s="242"/>
      <c r="Y367" s="242"/>
      <c r="Z367" s="242"/>
      <c r="AA367" s="242"/>
      <c r="AB367" s="242"/>
      <c r="AC367" s="242"/>
      <c r="AD367" s="242"/>
      <c r="AE367" s="242"/>
      <c r="AF367" s="242"/>
      <c r="AG367" s="242"/>
      <c r="AH367" s="242"/>
      <c r="AI367" s="242"/>
    </row>
    <row r="368" spans="2:35">
      <c r="I368" s="242"/>
      <c r="J368" s="242"/>
      <c r="K368" s="242"/>
      <c r="L368" s="242"/>
      <c r="M368" s="242"/>
      <c r="N368" s="242"/>
      <c r="O368" s="242"/>
      <c r="P368" s="242"/>
      <c r="Q368" s="242"/>
      <c r="R368" s="242"/>
      <c r="S368" s="242"/>
      <c r="T368" s="242"/>
      <c r="U368" s="242"/>
      <c r="V368" s="242"/>
      <c r="W368" s="242"/>
      <c r="X368" s="242"/>
      <c r="Y368" s="242"/>
      <c r="Z368" s="242"/>
      <c r="AA368" s="242"/>
      <c r="AB368" s="242"/>
      <c r="AC368" s="242"/>
      <c r="AD368" s="242"/>
      <c r="AE368" s="242"/>
      <c r="AF368" s="242"/>
      <c r="AG368" s="242"/>
      <c r="AH368" s="242"/>
      <c r="AI368" s="242"/>
    </row>
    <row r="369" spans="9:35">
      <c r="I369" s="242"/>
      <c r="J369" s="242"/>
      <c r="K369" s="242"/>
      <c r="L369" s="242"/>
      <c r="M369" s="242"/>
      <c r="N369" s="242"/>
      <c r="O369" s="242"/>
      <c r="P369" s="242"/>
      <c r="Q369" s="242"/>
      <c r="R369" s="242"/>
      <c r="S369" s="242"/>
      <c r="T369" s="242"/>
      <c r="U369" s="242"/>
      <c r="V369" s="242"/>
      <c r="W369" s="242"/>
      <c r="X369" s="242"/>
      <c r="Y369" s="242"/>
      <c r="Z369" s="242"/>
      <c r="AA369" s="242"/>
      <c r="AB369" s="242"/>
      <c r="AC369" s="242"/>
      <c r="AD369" s="242"/>
      <c r="AE369" s="242"/>
      <c r="AF369" s="242"/>
      <c r="AG369" s="242"/>
      <c r="AH369" s="242"/>
      <c r="AI369" s="242"/>
    </row>
    <row r="370" spans="9:35">
      <c r="I370" s="242"/>
      <c r="J370" s="242"/>
      <c r="K370" s="242"/>
      <c r="L370" s="242"/>
      <c r="M370" s="242"/>
      <c r="N370" s="242"/>
      <c r="O370" s="242"/>
      <c r="P370" s="242"/>
      <c r="Q370" s="242"/>
      <c r="R370" s="242"/>
      <c r="S370" s="242"/>
      <c r="T370" s="242"/>
      <c r="U370" s="242"/>
      <c r="V370" s="242"/>
      <c r="W370" s="242"/>
      <c r="X370" s="242"/>
      <c r="Y370" s="242"/>
      <c r="Z370" s="242"/>
      <c r="AA370" s="242"/>
      <c r="AB370" s="242"/>
      <c r="AC370" s="242"/>
      <c r="AD370" s="242"/>
      <c r="AE370" s="242"/>
      <c r="AF370" s="242"/>
      <c r="AG370" s="242"/>
      <c r="AH370" s="242"/>
      <c r="AI370" s="242"/>
    </row>
    <row r="371" spans="9:35">
      <c r="I371" s="242"/>
      <c r="J371" s="242"/>
      <c r="K371" s="242"/>
      <c r="L371" s="242"/>
      <c r="M371" s="242"/>
      <c r="N371" s="242"/>
      <c r="O371" s="242"/>
      <c r="P371" s="242"/>
      <c r="Q371" s="242"/>
      <c r="R371" s="242"/>
      <c r="S371" s="242"/>
      <c r="T371" s="242"/>
      <c r="U371" s="242"/>
      <c r="V371" s="242"/>
      <c r="W371" s="242"/>
      <c r="X371" s="242"/>
      <c r="Y371" s="242"/>
      <c r="Z371" s="242"/>
      <c r="AA371" s="242"/>
      <c r="AB371" s="242"/>
      <c r="AC371" s="242"/>
      <c r="AD371" s="242"/>
      <c r="AE371" s="242"/>
      <c r="AF371" s="242"/>
      <c r="AG371" s="242"/>
      <c r="AH371" s="242"/>
      <c r="AI371" s="242"/>
    </row>
    <row r="372" spans="9:35">
      <c r="I372" s="242"/>
      <c r="J372" s="242"/>
      <c r="K372" s="242"/>
      <c r="L372" s="242"/>
      <c r="M372" s="242"/>
      <c r="N372" s="242"/>
      <c r="O372" s="242"/>
      <c r="P372" s="242"/>
      <c r="Q372" s="242"/>
      <c r="R372" s="242"/>
      <c r="S372" s="242"/>
      <c r="T372" s="242"/>
      <c r="U372" s="242"/>
      <c r="V372" s="242"/>
      <c r="W372" s="242"/>
      <c r="X372" s="242"/>
      <c r="Y372" s="242"/>
      <c r="Z372" s="242"/>
      <c r="AA372" s="242"/>
      <c r="AB372" s="242"/>
      <c r="AC372" s="242"/>
      <c r="AD372" s="242"/>
      <c r="AE372" s="242"/>
      <c r="AF372" s="242"/>
      <c r="AG372" s="242"/>
      <c r="AH372" s="242"/>
      <c r="AI372" s="242"/>
    </row>
    <row r="373" spans="9:35">
      <c r="I373" s="242"/>
      <c r="J373" s="242"/>
      <c r="K373" s="242"/>
      <c r="L373" s="242"/>
      <c r="M373" s="242"/>
      <c r="N373" s="242"/>
      <c r="O373" s="242"/>
      <c r="P373" s="242"/>
      <c r="Q373" s="242"/>
      <c r="R373" s="242"/>
      <c r="S373" s="242"/>
      <c r="T373" s="242"/>
      <c r="U373" s="242"/>
      <c r="V373" s="242"/>
      <c r="W373" s="242"/>
      <c r="X373" s="242"/>
      <c r="Y373" s="242"/>
      <c r="Z373" s="242"/>
      <c r="AA373" s="242"/>
      <c r="AB373" s="242"/>
      <c r="AC373" s="242"/>
      <c r="AD373" s="242"/>
      <c r="AE373" s="242"/>
      <c r="AF373" s="242"/>
      <c r="AG373" s="242"/>
      <c r="AH373" s="242"/>
      <c r="AI373" s="242"/>
    </row>
    <row r="374" spans="9:35">
      <c r="I374" s="242"/>
      <c r="J374" s="242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2"/>
      <c r="W374" s="242"/>
      <c r="X374" s="242"/>
      <c r="Y374" s="242"/>
      <c r="Z374" s="242"/>
      <c r="AA374" s="242"/>
      <c r="AB374" s="242"/>
      <c r="AC374" s="242"/>
      <c r="AD374" s="242"/>
      <c r="AE374" s="242"/>
      <c r="AF374" s="242"/>
      <c r="AG374" s="242"/>
      <c r="AH374" s="242"/>
      <c r="AI374" s="242"/>
    </row>
    <row r="375" spans="9:35">
      <c r="I375" s="242"/>
      <c r="J375" s="242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  <c r="V375" s="242"/>
      <c r="W375" s="242"/>
      <c r="X375" s="242"/>
      <c r="Y375" s="242"/>
      <c r="Z375" s="242"/>
      <c r="AA375" s="242"/>
      <c r="AB375" s="242"/>
      <c r="AC375" s="242"/>
      <c r="AD375" s="242"/>
      <c r="AE375" s="242"/>
      <c r="AF375" s="242"/>
      <c r="AG375" s="242"/>
      <c r="AH375" s="242"/>
      <c r="AI375" s="242"/>
    </row>
    <row r="376" spans="9:35">
      <c r="I376" s="242"/>
      <c r="J376" s="242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  <c r="V376" s="242"/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</row>
    <row r="377" spans="9:35">
      <c r="I377" s="242"/>
      <c r="J377" s="242"/>
      <c r="K377" s="242"/>
      <c r="L377" s="242"/>
      <c r="M377" s="242"/>
      <c r="N377" s="242"/>
      <c r="O377" s="242"/>
      <c r="P377" s="242"/>
      <c r="Q377" s="242"/>
      <c r="R377" s="242"/>
      <c r="S377" s="242"/>
      <c r="T377" s="242"/>
      <c r="U377" s="242"/>
      <c r="V377" s="242"/>
      <c r="W377" s="242"/>
      <c r="X377" s="242"/>
      <c r="Y377" s="242"/>
      <c r="Z377" s="242"/>
      <c r="AA377" s="242"/>
      <c r="AB377" s="242"/>
      <c r="AC377" s="242"/>
      <c r="AD377" s="242"/>
      <c r="AE377" s="242"/>
      <c r="AF377" s="242"/>
      <c r="AG377" s="242"/>
      <c r="AH377" s="242"/>
      <c r="AI377" s="242"/>
    </row>
    <row r="378" spans="9:35">
      <c r="I378" s="242"/>
      <c r="J378" s="242"/>
      <c r="K378" s="242"/>
      <c r="L378" s="242"/>
      <c r="M378" s="242"/>
      <c r="N378" s="242"/>
      <c r="O378" s="242"/>
      <c r="P378" s="242"/>
      <c r="Q378" s="242"/>
      <c r="R378" s="242"/>
      <c r="S378" s="242"/>
      <c r="T378" s="242"/>
      <c r="U378" s="242"/>
      <c r="V378" s="242"/>
      <c r="W378" s="242"/>
      <c r="X378" s="242"/>
      <c r="Y378" s="242"/>
      <c r="Z378" s="242"/>
      <c r="AA378" s="242"/>
      <c r="AB378" s="242"/>
      <c r="AC378" s="242"/>
      <c r="AD378" s="242"/>
      <c r="AE378" s="242"/>
      <c r="AF378" s="242"/>
      <c r="AG378" s="242"/>
      <c r="AH378" s="242"/>
      <c r="AI378" s="242"/>
    </row>
    <row r="379" spans="9:35">
      <c r="I379" s="242"/>
      <c r="J379" s="242"/>
      <c r="K379" s="242"/>
      <c r="L379" s="242"/>
      <c r="M379" s="242"/>
      <c r="N379" s="242"/>
      <c r="O379" s="242"/>
      <c r="P379" s="242"/>
      <c r="Q379" s="242"/>
      <c r="R379" s="242"/>
      <c r="S379" s="242"/>
      <c r="T379" s="242"/>
      <c r="U379" s="242"/>
      <c r="V379" s="242"/>
      <c r="W379" s="242"/>
      <c r="X379" s="242"/>
      <c r="Y379" s="242"/>
      <c r="Z379" s="242"/>
      <c r="AA379" s="242"/>
      <c r="AB379" s="242"/>
      <c r="AC379" s="242"/>
      <c r="AD379" s="242"/>
      <c r="AE379" s="242"/>
      <c r="AF379" s="242"/>
      <c r="AG379" s="242"/>
      <c r="AH379" s="242"/>
      <c r="AI379" s="242"/>
    </row>
    <row r="380" spans="9:35">
      <c r="I380" s="242"/>
      <c r="J380" s="242"/>
      <c r="K380" s="242"/>
      <c r="L380" s="242"/>
      <c r="M380" s="242"/>
      <c r="N380" s="242"/>
      <c r="O380" s="242"/>
      <c r="P380" s="242"/>
      <c r="Q380" s="242"/>
      <c r="R380" s="242"/>
      <c r="S380" s="242"/>
      <c r="T380" s="242"/>
      <c r="U380" s="242"/>
      <c r="V380" s="242"/>
      <c r="W380" s="242"/>
      <c r="X380" s="242"/>
      <c r="Y380" s="242"/>
      <c r="Z380" s="242"/>
      <c r="AA380" s="242"/>
      <c r="AB380" s="242"/>
      <c r="AC380" s="242"/>
      <c r="AD380" s="242"/>
      <c r="AE380" s="242"/>
      <c r="AF380" s="242"/>
      <c r="AG380" s="242"/>
      <c r="AH380" s="242"/>
      <c r="AI380" s="242"/>
    </row>
    <row r="381" spans="9:35">
      <c r="I381" s="242"/>
      <c r="J381" s="242"/>
      <c r="K381" s="242"/>
      <c r="L381" s="242"/>
      <c r="M381" s="242"/>
      <c r="N381" s="242"/>
      <c r="O381" s="242"/>
      <c r="P381" s="242"/>
      <c r="Q381" s="242"/>
      <c r="R381" s="242"/>
      <c r="S381" s="242"/>
      <c r="T381" s="242"/>
      <c r="U381" s="242"/>
      <c r="V381" s="242"/>
      <c r="W381" s="242"/>
      <c r="X381" s="242"/>
      <c r="Y381" s="242"/>
      <c r="Z381" s="242"/>
      <c r="AA381" s="242"/>
      <c r="AB381" s="242"/>
      <c r="AC381" s="242"/>
      <c r="AD381" s="242"/>
      <c r="AE381" s="242"/>
      <c r="AF381" s="242"/>
      <c r="AG381" s="242"/>
      <c r="AH381" s="242"/>
      <c r="AI381" s="242"/>
    </row>
    <row r="382" spans="9:35">
      <c r="I382" s="242"/>
      <c r="J382" s="242"/>
      <c r="K382" s="242"/>
      <c r="L382" s="242"/>
      <c r="M382" s="242"/>
      <c r="N382" s="242"/>
      <c r="O382" s="242"/>
      <c r="P382" s="242"/>
      <c r="Q382" s="242"/>
      <c r="R382" s="242"/>
      <c r="S382" s="242"/>
      <c r="T382" s="242"/>
      <c r="U382" s="242"/>
      <c r="V382" s="242"/>
      <c r="W382" s="242"/>
      <c r="X382" s="242"/>
      <c r="Y382" s="242"/>
      <c r="Z382" s="242"/>
      <c r="AA382" s="242"/>
      <c r="AB382" s="242"/>
      <c r="AC382" s="242"/>
      <c r="AD382" s="242"/>
      <c r="AE382" s="242"/>
      <c r="AF382" s="242"/>
      <c r="AG382" s="242"/>
      <c r="AH382" s="242"/>
      <c r="AI382" s="242"/>
    </row>
    <row r="383" spans="9:35">
      <c r="I383" s="242"/>
      <c r="J383" s="242"/>
      <c r="K383" s="242"/>
      <c r="L383" s="242"/>
      <c r="M383" s="242"/>
      <c r="N383" s="242"/>
      <c r="O383" s="242"/>
      <c r="P383" s="242"/>
      <c r="Q383" s="242"/>
      <c r="R383" s="242"/>
      <c r="S383" s="242"/>
      <c r="T383" s="242"/>
      <c r="U383" s="242"/>
      <c r="V383" s="242"/>
      <c r="W383" s="242"/>
      <c r="X383" s="242"/>
      <c r="Y383" s="242"/>
      <c r="Z383" s="242"/>
      <c r="AA383" s="242"/>
      <c r="AB383" s="242"/>
      <c r="AC383" s="242"/>
      <c r="AD383" s="242"/>
      <c r="AE383" s="242"/>
      <c r="AF383" s="242"/>
      <c r="AG383" s="242"/>
      <c r="AH383" s="242"/>
      <c r="AI383" s="242"/>
    </row>
    <row r="384" spans="9:35">
      <c r="I384" s="242"/>
      <c r="J384" s="242"/>
      <c r="K384" s="242"/>
      <c r="L384" s="242"/>
      <c r="M384" s="242"/>
      <c r="N384" s="242"/>
      <c r="O384" s="242"/>
      <c r="P384" s="242"/>
      <c r="Q384" s="242"/>
      <c r="R384" s="242"/>
      <c r="S384" s="242"/>
      <c r="T384" s="242"/>
      <c r="U384" s="242"/>
      <c r="V384" s="242"/>
      <c r="W384" s="242"/>
      <c r="X384" s="242"/>
      <c r="Y384" s="242"/>
      <c r="Z384" s="242"/>
      <c r="AA384" s="242"/>
      <c r="AB384" s="242"/>
      <c r="AC384" s="242"/>
      <c r="AD384" s="242"/>
      <c r="AE384" s="242"/>
      <c r="AF384" s="242"/>
      <c r="AG384" s="242"/>
      <c r="AH384" s="242"/>
      <c r="AI384" s="242"/>
    </row>
    <row r="385" spans="9:35">
      <c r="I385" s="242"/>
      <c r="J385" s="242"/>
      <c r="K385" s="242"/>
      <c r="L385" s="242"/>
      <c r="M385" s="242"/>
      <c r="N385" s="242"/>
      <c r="O385" s="242"/>
      <c r="P385" s="242"/>
      <c r="Q385" s="242"/>
      <c r="R385" s="242"/>
      <c r="S385" s="242"/>
      <c r="T385" s="242"/>
      <c r="U385" s="242"/>
      <c r="V385" s="242"/>
      <c r="W385" s="242"/>
      <c r="X385" s="242"/>
      <c r="Y385" s="242"/>
      <c r="Z385" s="242"/>
      <c r="AA385" s="242"/>
      <c r="AB385" s="242"/>
      <c r="AC385" s="242"/>
      <c r="AD385" s="242"/>
      <c r="AE385" s="242"/>
      <c r="AF385" s="242"/>
      <c r="AG385" s="242"/>
      <c r="AH385" s="242"/>
      <c r="AI385" s="242"/>
    </row>
    <row r="386" spans="9:35">
      <c r="I386" s="242"/>
      <c r="J386" s="242"/>
      <c r="K386" s="242"/>
      <c r="L386" s="242"/>
      <c r="M386" s="242"/>
      <c r="N386" s="242"/>
      <c r="O386" s="242"/>
      <c r="P386" s="242"/>
      <c r="Q386" s="242"/>
      <c r="R386" s="242"/>
      <c r="S386" s="242"/>
      <c r="T386" s="242"/>
      <c r="U386" s="242"/>
      <c r="V386" s="242"/>
      <c r="W386" s="242"/>
      <c r="X386" s="242"/>
      <c r="Y386" s="242"/>
      <c r="Z386" s="242"/>
      <c r="AA386" s="242"/>
      <c r="AB386" s="242"/>
      <c r="AC386" s="242"/>
      <c r="AD386" s="242"/>
      <c r="AE386" s="242"/>
      <c r="AF386" s="242"/>
      <c r="AG386" s="242"/>
      <c r="AH386" s="242"/>
      <c r="AI386" s="242"/>
    </row>
    <row r="387" spans="9:35">
      <c r="I387" s="242"/>
      <c r="J387" s="242"/>
      <c r="K387" s="242"/>
      <c r="L387" s="242"/>
      <c r="M387" s="242"/>
      <c r="N387" s="242"/>
      <c r="O387" s="242"/>
      <c r="P387" s="242"/>
      <c r="Q387" s="242"/>
      <c r="R387" s="242"/>
      <c r="S387" s="242"/>
      <c r="T387" s="242"/>
      <c r="U387" s="242"/>
      <c r="V387" s="242"/>
      <c r="W387" s="242"/>
      <c r="X387" s="242"/>
      <c r="Y387" s="242"/>
      <c r="Z387" s="242"/>
      <c r="AA387" s="242"/>
      <c r="AB387" s="242"/>
      <c r="AC387" s="242"/>
      <c r="AD387" s="242"/>
      <c r="AE387" s="242"/>
      <c r="AF387" s="242"/>
      <c r="AG387" s="242"/>
      <c r="AH387" s="242"/>
      <c r="AI387" s="242"/>
    </row>
    <row r="388" spans="9:35">
      <c r="I388" s="242"/>
      <c r="J388" s="242"/>
      <c r="K388" s="242"/>
      <c r="L388" s="242"/>
      <c r="M388" s="242"/>
      <c r="N388" s="242"/>
      <c r="O388" s="242"/>
      <c r="P388" s="242"/>
      <c r="Q388" s="242"/>
      <c r="R388" s="242"/>
      <c r="S388" s="242"/>
      <c r="T388" s="242"/>
      <c r="U388" s="242"/>
      <c r="V388" s="242"/>
      <c r="W388" s="242"/>
      <c r="X388" s="242"/>
      <c r="Y388" s="242"/>
      <c r="Z388" s="242"/>
      <c r="AA388" s="242"/>
      <c r="AB388" s="242"/>
      <c r="AC388" s="242"/>
      <c r="AD388" s="242"/>
      <c r="AE388" s="242"/>
      <c r="AF388" s="242"/>
      <c r="AG388" s="242"/>
      <c r="AH388" s="242"/>
      <c r="AI388" s="242"/>
    </row>
    <row r="389" spans="9:35">
      <c r="I389" s="242"/>
      <c r="J389" s="242"/>
      <c r="K389" s="242"/>
      <c r="L389" s="242"/>
      <c r="M389" s="242"/>
      <c r="N389" s="242"/>
      <c r="O389" s="242"/>
      <c r="P389" s="242"/>
      <c r="Q389" s="242"/>
      <c r="R389" s="242"/>
      <c r="S389" s="242"/>
      <c r="T389" s="242"/>
      <c r="U389" s="242"/>
      <c r="V389" s="242"/>
      <c r="W389" s="242"/>
      <c r="X389" s="242"/>
      <c r="Y389" s="242"/>
      <c r="Z389" s="242"/>
      <c r="AA389" s="242"/>
      <c r="AB389" s="242"/>
      <c r="AC389" s="242"/>
      <c r="AD389" s="242"/>
      <c r="AE389" s="242"/>
      <c r="AF389" s="242"/>
      <c r="AG389" s="242"/>
      <c r="AH389" s="242"/>
      <c r="AI389" s="242"/>
    </row>
    <row r="390" spans="9:35">
      <c r="I390" s="242"/>
      <c r="J390" s="242"/>
      <c r="K390" s="242"/>
      <c r="L390" s="242"/>
      <c r="M390" s="242"/>
      <c r="N390" s="242"/>
      <c r="O390" s="242"/>
      <c r="P390" s="242"/>
      <c r="Q390" s="242"/>
      <c r="R390" s="242"/>
      <c r="S390" s="242"/>
      <c r="T390" s="242"/>
      <c r="U390" s="242"/>
      <c r="V390" s="242"/>
      <c r="W390" s="242"/>
      <c r="X390" s="242"/>
      <c r="Y390" s="242"/>
      <c r="Z390" s="242"/>
      <c r="AA390" s="242"/>
      <c r="AB390" s="242"/>
      <c r="AC390" s="242"/>
      <c r="AD390" s="242"/>
      <c r="AE390" s="242"/>
      <c r="AF390" s="242"/>
      <c r="AG390" s="242"/>
      <c r="AH390" s="242"/>
      <c r="AI390" s="242"/>
    </row>
    <row r="391" spans="9:35">
      <c r="I391" s="242"/>
      <c r="J391" s="242"/>
      <c r="K391" s="242"/>
      <c r="L391" s="242"/>
      <c r="M391" s="242"/>
      <c r="N391" s="242"/>
      <c r="O391" s="242"/>
      <c r="P391" s="242"/>
      <c r="Q391" s="242"/>
      <c r="R391" s="242"/>
      <c r="S391" s="242"/>
      <c r="T391" s="242"/>
      <c r="U391" s="242"/>
      <c r="V391" s="242"/>
      <c r="W391" s="242"/>
      <c r="X391" s="242"/>
      <c r="Y391" s="242"/>
      <c r="Z391" s="242"/>
      <c r="AA391" s="242"/>
      <c r="AB391" s="242"/>
      <c r="AC391" s="242"/>
      <c r="AD391" s="242"/>
      <c r="AE391" s="242"/>
      <c r="AF391" s="242"/>
      <c r="AG391" s="242"/>
      <c r="AH391" s="242"/>
      <c r="AI391" s="242"/>
    </row>
    <row r="392" spans="9:35">
      <c r="I392" s="242"/>
      <c r="J392" s="242"/>
      <c r="K392" s="242"/>
      <c r="L392" s="242"/>
      <c r="M392" s="242"/>
      <c r="N392" s="242"/>
      <c r="O392" s="242"/>
      <c r="P392" s="242"/>
      <c r="Q392" s="242"/>
      <c r="R392" s="242"/>
      <c r="S392" s="242"/>
      <c r="T392" s="242"/>
      <c r="U392" s="242"/>
      <c r="V392" s="242"/>
      <c r="W392" s="242"/>
      <c r="X392" s="242"/>
      <c r="Y392" s="242"/>
      <c r="Z392" s="242"/>
      <c r="AA392" s="242"/>
      <c r="AB392" s="242"/>
      <c r="AC392" s="242"/>
      <c r="AD392" s="242"/>
      <c r="AE392" s="242"/>
      <c r="AF392" s="242"/>
      <c r="AG392" s="242"/>
      <c r="AH392" s="242"/>
      <c r="AI392" s="242"/>
    </row>
    <row r="393" spans="9:35">
      <c r="I393" s="242"/>
      <c r="J393" s="242"/>
      <c r="K393" s="242"/>
      <c r="L393" s="242"/>
      <c r="M393" s="242"/>
      <c r="N393" s="242"/>
      <c r="O393" s="242"/>
      <c r="P393" s="242"/>
      <c r="Q393" s="242"/>
      <c r="R393" s="242"/>
      <c r="S393" s="242"/>
      <c r="T393" s="242"/>
      <c r="U393" s="242"/>
      <c r="V393" s="242"/>
      <c r="W393" s="242"/>
      <c r="X393" s="242"/>
      <c r="Y393" s="242"/>
      <c r="Z393" s="242"/>
      <c r="AA393" s="242"/>
      <c r="AB393" s="242"/>
      <c r="AC393" s="242"/>
      <c r="AD393" s="242"/>
      <c r="AE393" s="242"/>
      <c r="AF393" s="242"/>
      <c r="AG393" s="242"/>
      <c r="AH393" s="242"/>
      <c r="AI393" s="242"/>
    </row>
    <row r="394" spans="9:35">
      <c r="I394" s="242"/>
      <c r="J394" s="242"/>
      <c r="K394" s="242"/>
      <c r="L394" s="242"/>
      <c r="M394" s="242"/>
      <c r="N394" s="242"/>
      <c r="O394" s="242"/>
      <c r="P394" s="242"/>
      <c r="Q394" s="242"/>
      <c r="R394" s="242"/>
      <c r="S394" s="242"/>
      <c r="T394" s="242"/>
      <c r="U394" s="242"/>
      <c r="V394" s="242"/>
      <c r="W394" s="242"/>
      <c r="X394" s="242"/>
      <c r="Y394" s="242"/>
      <c r="Z394" s="242"/>
      <c r="AA394" s="242"/>
      <c r="AB394" s="242"/>
      <c r="AC394" s="242"/>
      <c r="AD394" s="242"/>
      <c r="AE394" s="242"/>
      <c r="AF394" s="242"/>
      <c r="AG394" s="242"/>
      <c r="AH394" s="242"/>
      <c r="AI394" s="242"/>
    </row>
    <row r="395" spans="9:35">
      <c r="I395" s="242"/>
      <c r="J395" s="242"/>
      <c r="K395" s="242"/>
      <c r="L395" s="242"/>
      <c r="M395" s="242"/>
      <c r="N395" s="242"/>
      <c r="O395" s="242"/>
      <c r="P395" s="242"/>
      <c r="Q395" s="242"/>
      <c r="R395" s="242"/>
      <c r="S395" s="242"/>
      <c r="T395" s="242"/>
      <c r="U395" s="242"/>
      <c r="V395" s="242"/>
      <c r="W395" s="242"/>
      <c r="X395" s="242"/>
      <c r="Y395" s="242"/>
      <c r="Z395" s="242"/>
      <c r="AA395" s="242"/>
      <c r="AB395" s="242"/>
      <c r="AC395" s="242"/>
      <c r="AD395" s="242"/>
      <c r="AE395" s="242"/>
      <c r="AF395" s="242"/>
      <c r="AG395" s="242"/>
      <c r="AH395" s="242"/>
      <c r="AI395" s="242"/>
    </row>
    <row r="396" spans="9:35">
      <c r="I396" s="242"/>
      <c r="J396" s="242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42"/>
      <c r="W396" s="242"/>
      <c r="X396" s="242"/>
      <c r="Y396" s="242"/>
      <c r="Z396" s="242"/>
      <c r="AA396" s="242"/>
      <c r="AB396" s="242"/>
      <c r="AC396" s="242"/>
      <c r="AD396" s="242"/>
      <c r="AE396" s="242"/>
      <c r="AF396" s="242"/>
      <c r="AG396" s="242"/>
      <c r="AH396" s="242"/>
      <c r="AI396" s="242"/>
    </row>
    <row r="397" spans="9:35">
      <c r="I397" s="242"/>
      <c r="J397" s="242"/>
      <c r="K397" s="242"/>
      <c r="L397" s="242"/>
      <c r="M397" s="242"/>
      <c r="N397" s="242"/>
      <c r="O397" s="242"/>
      <c r="P397" s="242"/>
      <c r="Q397" s="242"/>
      <c r="R397" s="242"/>
      <c r="S397" s="242"/>
      <c r="T397" s="242"/>
      <c r="U397" s="242"/>
      <c r="V397" s="242"/>
      <c r="W397" s="242"/>
      <c r="X397" s="242"/>
      <c r="Y397" s="242"/>
      <c r="Z397" s="242"/>
      <c r="AA397" s="242"/>
      <c r="AB397" s="242"/>
      <c r="AC397" s="242"/>
      <c r="AD397" s="242"/>
      <c r="AE397" s="242"/>
      <c r="AF397" s="242"/>
      <c r="AG397" s="242"/>
      <c r="AH397" s="242"/>
      <c r="AI397" s="242"/>
    </row>
    <row r="398" spans="9:35">
      <c r="I398" s="242"/>
      <c r="J398" s="242"/>
      <c r="K398" s="242"/>
      <c r="L398" s="242"/>
      <c r="M398" s="242"/>
      <c r="N398" s="242"/>
      <c r="O398" s="242"/>
      <c r="P398" s="242"/>
      <c r="Q398" s="242"/>
      <c r="R398" s="242"/>
      <c r="S398" s="242"/>
      <c r="T398" s="242"/>
      <c r="U398" s="242"/>
      <c r="V398" s="242"/>
      <c r="W398" s="242"/>
      <c r="X398" s="242"/>
      <c r="Y398" s="242"/>
      <c r="Z398" s="242"/>
      <c r="AA398" s="242"/>
      <c r="AB398" s="242"/>
      <c r="AC398" s="242"/>
      <c r="AD398" s="242"/>
      <c r="AE398" s="242"/>
      <c r="AF398" s="242"/>
      <c r="AG398" s="242"/>
      <c r="AH398" s="242"/>
      <c r="AI398" s="242"/>
    </row>
    <row r="399" spans="9:35">
      <c r="I399" s="242"/>
      <c r="J399" s="242"/>
      <c r="K399" s="242"/>
      <c r="L399" s="242"/>
      <c r="M399" s="242"/>
      <c r="N399" s="242"/>
      <c r="O399" s="242"/>
      <c r="P399" s="242"/>
      <c r="Q399" s="242"/>
      <c r="R399" s="242"/>
      <c r="S399" s="242"/>
      <c r="T399" s="242"/>
      <c r="U399" s="242"/>
      <c r="V399" s="242"/>
      <c r="W399" s="242"/>
      <c r="X399" s="242"/>
      <c r="Y399" s="242"/>
      <c r="Z399" s="242"/>
      <c r="AA399" s="242"/>
      <c r="AB399" s="242"/>
      <c r="AC399" s="242"/>
      <c r="AD399" s="242"/>
      <c r="AE399" s="242"/>
      <c r="AF399" s="242"/>
      <c r="AG399" s="242"/>
      <c r="AH399" s="242"/>
      <c r="AI399" s="242"/>
    </row>
    <row r="400" spans="9:35">
      <c r="I400" s="242"/>
      <c r="J400" s="242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  <c r="V400" s="242"/>
      <c r="W400" s="242"/>
      <c r="X400" s="242"/>
      <c r="Y400" s="242"/>
      <c r="Z400" s="242"/>
      <c r="AA400" s="242"/>
      <c r="AB400" s="242"/>
      <c r="AC400" s="242"/>
      <c r="AD400" s="242"/>
      <c r="AE400" s="242"/>
      <c r="AF400" s="242"/>
      <c r="AG400" s="242"/>
      <c r="AH400" s="242"/>
      <c r="AI400" s="242"/>
    </row>
    <row r="401" spans="9:35">
      <c r="I401" s="242"/>
      <c r="J401" s="242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  <c r="V401" s="242"/>
      <c r="W401" s="242"/>
      <c r="X401" s="242"/>
      <c r="Y401" s="242"/>
      <c r="Z401" s="242"/>
      <c r="AA401" s="242"/>
      <c r="AB401" s="242"/>
      <c r="AC401" s="242"/>
      <c r="AD401" s="242"/>
      <c r="AE401" s="242"/>
      <c r="AF401" s="242"/>
      <c r="AG401" s="242"/>
      <c r="AH401" s="242"/>
      <c r="AI401" s="242"/>
    </row>
    <row r="402" spans="9:35">
      <c r="I402" s="242"/>
      <c r="J402" s="242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  <c r="AA402" s="242"/>
      <c r="AB402" s="242"/>
      <c r="AC402" s="242"/>
      <c r="AD402" s="242"/>
      <c r="AE402" s="242"/>
      <c r="AF402" s="242"/>
      <c r="AG402" s="242"/>
      <c r="AH402" s="242"/>
      <c r="AI402" s="242"/>
    </row>
    <row r="403" spans="9:35">
      <c r="I403" s="242"/>
      <c r="J403" s="242"/>
      <c r="K403" s="242"/>
      <c r="L403" s="242"/>
      <c r="M403" s="242"/>
      <c r="N403" s="242"/>
      <c r="O403" s="242"/>
      <c r="P403" s="242"/>
      <c r="Q403" s="242"/>
      <c r="R403" s="242"/>
      <c r="S403" s="242"/>
      <c r="T403" s="242"/>
      <c r="U403" s="242"/>
      <c r="V403" s="242"/>
      <c r="W403" s="242"/>
      <c r="X403" s="242"/>
      <c r="Y403" s="242"/>
      <c r="Z403" s="242"/>
      <c r="AA403" s="242"/>
      <c r="AB403" s="242"/>
      <c r="AC403" s="242"/>
      <c r="AD403" s="242"/>
      <c r="AE403" s="242"/>
      <c r="AF403" s="242"/>
      <c r="AG403" s="242"/>
      <c r="AH403" s="242"/>
      <c r="AI403" s="242"/>
    </row>
    <row r="404" spans="9:35">
      <c r="I404" s="242"/>
      <c r="J404" s="242"/>
      <c r="K404" s="242"/>
      <c r="L404" s="242"/>
      <c r="M404" s="242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Z404" s="242"/>
      <c r="AA404" s="242"/>
      <c r="AB404" s="242"/>
      <c r="AC404" s="242"/>
      <c r="AD404" s="242"/>
      <c r="AE404" s="242"/>
      <c r="AF404" s="242"/>
      <c r="AG404" s="242"/>
      <c r="AH404" s="242"/>
      <c r="AI404" s="242"/>
    </row>
    <row r="405" spans="9:35">
      <c r="I405" s="242"/>
      <c r="J405" s="242"/>
      <c r="K405" s="242"/>
      <c r="L405" s="242"/>
      <c r="M405" s="242"/>
      <c r="N405" s="242"/>
      <c r="O405" s="242"/>
      <c r="P405" s="242"/>
      <c r="Q405" s="242"/>
      <c r="R405" s="242"/>
      <c r="S405" s="242"/>
      <c r="T405" s="242"/>
      <c r="U405" s="242"/>
      <c r="V405" s="242"/>
      <c r="W405" s="242"/>
      <c r="X405" s="242"/>
      <c r="Y405" s="242"/>
      <c r="Z405" s="242"/>
      <c r="AA405" s="242"/>
      <c r="AB405" s="242"/>
      <c r="AC405" s="242"/>
      <c r="AD405" s="242"/>
      <c r="AE405" s="242"/>
      <c r="AF405" s="242"/>
      <c r="AG405" s="242"/>
      <c r="AH405" s="242"/>
      <c r="AI405" s="242"/>
    </row>
    <row r="406" spans="9:35">
      <c r="I406" s="242"/>
      <c r="J406" s="242"/>
      <c r="K406" s="242"/>
      <c r="L406" s="242"/>
      <c r="M406" s="242"/>
      <c r="N406" s="242"/>
      <c r="O406" s="242"/>
      <c r="P406" s="242"/>
      <c r="Q406" s="242"/>
      <c r="R406" s="242"/>
      <c r="S406" s="242"/>
      <c r="T406" s="242"/>
      <c r="U406" s="242"/>
      <c r="V406" s="242"/>
      <c r="W406" s="242"/>
      <c r="X406" s="242"/>
      <c r="Y406" s="242"/>
      <c r="Z406" s="242"/>
      <c r="AA406" s="242"/>
      <c r="AB406" s="242"/>
      <c r="AC406" s="242"/>
      <c r="AD406" s="242"/>
      <c r="AE406" s="242"/>
      <c r="AF406" s="242"/>
      <c r="AG406" s="242"/>
      <c r="AH406" s="242"/>
      <c r="AI406" s="242"/>
    </row>
    <row r="407" spans="9:35">
      <c r="I407" s="242"/>
      <c r="J407" s="242"/>
      <c r="K407" s="242"/>
      <c r="L407" s="242"/>
      <c r="M407" s="242"/>
      <c r="N407" s="242"/>
      <c r="O407" s="242"/>
      <c r="P407" s="242"/>
      <c r="Q407" s="242"/>
      <c r="R407" s="242"/>
      <c r="S407" s="242"/>
      <c r="T407" s="242"/>
      <c r="U407" s="242"/>
      <c r="V407" s="242"/>
      <c r="W407" s="242"/>
      <c r="X407" s="242"/>
      <c r="Y407" s="242"/>
      <c r="Z407" s="242"/>
      <c r="AA407" s="242"/>
      <c r="AB407" s="242"/>
      <c r="AC407" s="242"/>
      <c r="AD407" s="242"/>
      <c r="AE407" s="242"/>
      <c r="AF407" s="242"/>
      <c r="AG407" s="242"/>
      <c r="AH407" s="242"/>
      <c r="AI407" s="242"/>
    </row>
    <row r="408" spans="9:35">
      <c r="I408" s="242"/>
      <c r="J408" s="242"/>
      <c r="K408" s="242"/>
      <c r="L408" s="242"/>
      <c r="M408" s="242"/>
      <c r="N408" s="242"/>
      <c r="O408" s="242"/>
      <c r="P408" s="242"/>
      <c r="Q408" s="242"/>
      <c r="R408" s="242"/>
      <c r="S408" s="242"/>
      <c r="T408" s="242"/>
      <c r="U408" s="242"/>
      <c r="V408" s="242"/>
      <c r="W408" s="242"/>
      <c r="X408" s="242"/>
      <c r="Y408" s="242"/>
      <c r="Z408" s="242"/>
      <c r="AA408" s="242"/>
      <c r="AB408" s="242"/>
      <c r="AC408" s="242"/>
      <c r="AD408" s="242"/>
      <c r="AE408" s="242"/>
      <c r="AF408" s="242"/>
      <c r="AG408" s="242"/>
      <c r="AH408" s="242"/>
      <c r="AI408" s="242"/>
    </row>
    <row r="409" spans="9:35">
      <c r="I409" s="242"/>
      <c r="J409" s="242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42"/>
      <c r="W409" s="242"/>
      <c r="X409" s="242"/>
      <c r="Y409" s="242"/>
      <c r="Z409" s="242"/>
      <c r="AA409" s="242"/>
      <c r="AB409" s="242"/>
      <c r="AC409" s="242"/>
      <c r="AD409" s="242"/>
      <c r="AE409" s="242"/>
      <c r="AF409" s="242"/>
      <c r="AG409" s="242"/>
      <c r="AH409" s="242"/>
      <c r="AI409" s="242"/>
    </row>
    <row r="410" spans="9:35">
      <c r="I410" s="242"/>
      <c r="J410" s="242"/>
      <c r="K410" s="242"/>
      <c r="L410" s="242"/>
      <c r="M410" s="242"/>
      <c r="N410" s="242"/>
      <c r="O410" s="242"/>
      <c r="P410" s="242"/>
      <c r="Q410" s="242"/>
      <c r="R410" s="242"/>
      <c r="S410" s="242"/>
      <c r="T410" s="242"/>
      <c r="U410" s="242"/>
      <c r="V410" s="242"/>
      <c r="W410" s="242"/>
      <c r="X410" s="242"/>
      <c r="Y410" s="242"/>
      <c r="Z410" s="242"/>
      <c r="AA410" s="242"/>
      <c r="AB410" s="242"/>
      <c r="AC410" s="242"/>
      <c r="AD410" s="242"/>
      <c r="AE410" s="242"/>
      <c r="AF410" s="242"/>
      <c r="AG410" s="242"/>
      <c r="AH410" s="242"/>
      <c r="AI410" s="242"/>
    </row>
    <row r="411" spans="9:35">
      <c r="I411" s="242"/>
      <c r="J411" s="242"/>
      <c r="K411" s="242"/>
      <c r="L411" s="242"/>
      <c r="M411" s="242"/>
      <c r="N411" s="242"/>
      <c r="O411" s="242"/>
      <c r="P411" s="242"/>
      <c r="Q411" s="242"/>
      <c r="R411" s="242"/>
      <c r="S411" s="242"/>
      <c r="T411" s="242"/>
      <c r="U411" s="242"/>
      <c r="V411" s="242"/>
      <c r="W411" s="242"/>
      <c r="X411" s="242"/>
      <c r="Y411" s="242"/>
      <c r="Z411" s="242"/>
      <c r="AA411" s="242"/>
      <c r="AB411" s="242"/>
      <c r="AC411" s="242"/>
      <c r="AD411" s="242"/>
      <c r="AE411" s="242"/>
      <c r="AF411" s="242"/>
      <c r="AG411" s="242"/>
      <c r="AH411" s="242"/>
      <c r="AI411" s="242"/>
    </row>
    <row r="412" spans="9:35">
      <c r="I412" s="242"/>
      <c r="J412" s="242"/>
      <c r="K412" s="242"/>
      <c r="L412" s="242"/>
      <c r="M412" s="242"/>
      <c r="N412" s="242"/>
      <c r="O412" s="242"/>
      <c r="P412" s="242"/>
      <c r="Q412" s="242"/>
      <c r="R412" s="242"/>
      <c r="S412" s="242"/>
      <c r="T412" s="242"/>
      <c r="U412" s="242"/>
      <c r="V412" s="242"/>
      <c r="W412" s="242"/>
      <c r="X412" s="242"/>
      <c r="Y412" s="242"/>
      <c r="Z412" s="242"/>
      <c r="AA412" s="242"/>
      <c r="AB412" s="242"/>
      <c r="AC412" s="242"/>
      <c r="AD412" s="242"/>
      <c r="AE412" s="242"/>
      <c r="AF412" s="242"/>
      <c r="AG412" s="242"/>
      <c r="AH412" s="242"/>
      <c r="AI412" s="242"/>
    </row>
    <row r="413" spans="9:35">
      <c r="I413" s="242"/>
      <c r="J413" s="242"/>
      <c r="K413" s="242"/>
      <c r="L413" s="242"/>
      <c r="M413" s="242"/>
      <c r="N413" s="242"/>
      <c r="O413" s="242"/>
      <c r="P413" s="242"/>
      <c r="Q413" s="242"/>
      <c r="R413" s="242"/>
      <c r="S413" s="242"/>
      <c r="T413" s="242"/>
      <c r="U413" s="242"/>
      <c r="V413" s="242"/>
      <c r="W413" s="242"/>
      <c r="X413" s="242"/>
      <c r="Y413" s="242"/>
      <c r="Z413" s="242"/>
      <c r="AA413" s="242"/>
      <c r="AB413" s="242"/>
      <c r="AC413" s="242"/>
      <c r="AD413" s="242"/>
      <c r="AE413" s="242"/>
      <c r="AF413" s="242"/>
      <c r="AG413" s="242"/>
      <c r="AH413" s="242"/>
      <c r="AI413" s="242"/>
    </row>
    <row r="414" spans="9:35">
      <c r="I414" s="242"/>
      <c r="J414" s="242"/>
      <c r="K414" s="242"/>
      <c r="L414" s="242"/>
      <c r="M414" s="242"/>
      <c r="N414" s="242"/>
      <c r="O414" s="242"/>
      <c r="P414" s="242"/>
      <c r="Q414" s="242"/>
      <c r="R414" s="242"/>
      <c r="S414" s="242"/>
      <c r="T414" s="242"/>
      <c r="U414" s="242"/>
      <c r="V414" s="242"/>
      <c r="W414" s="242"/>
      <c r="X414" s="242"/>
      <c r="Y414" s="242"/>
      <c r="Z414" s="242"/>
      <c r="AA414" s="242"/>
      <c r="AB414" s="242"/>
      <c r="AC414" s="242"/>
      <c r="AD414" s="242"/>
      <c r="AE414" s="242"/>
      <c r="AF414" s="242"/>
      <c r="AG414" s="242"/>
      <c r="AH414" s="242"/>
      <c r="AI414" s="242"/>
    </row>
    <row r="415" spans="9:35">
      <c r="I415" s="242"/>
      <c r="J415" s="242"/>
      <c r="K415" s="242"/>
      <c r="L415" s="242"/>
      <c r="M415" s="242"/>
      <c r="N415" s="242"/>
      <c r="O415" s="242"/>
      <c r="P415" s="242"/>
      <c r="Q415" s="242"/>
      <c r="R415" s="242"/>
      <c r="S415" s="242"/>
      <c r="T415" s="242"/>
      <c r="U415" s="242"/>
      <c r="V415" s="242"/>
      <c r="W415" s="242"/>
      <c r="X415" s="242"/>
      <c r="Y415" s="242"/>
      <c r="Z415" s="242"/>
      <c r="AA415" s="242"/>
      <c r="AB415" s="242"/>
      <c r="AC415" s="242"/>
      <c r="AD415" s="242"/>
      <c r="AE415" s="242"/>
      <c r="AF415" s="242"/>
      <c r="AG415" s="242"/>
      <c r="AH415" s="242"/>
      <c r="AI415" s="242"/>
    </row>
    <row r="416" spans="9:35">
      <c r="I416" s="242"/>
      <c r="J416" s="242"/>
      <c r="K416" s="242"/>
      <c r="L416" s="242"/>
      <c r="M416" s="242"/>
      <c r="N416" s="242"/>
      <c r="O416" s="242"/>
      <c r="P416" s="242"/>
      <c r="Q416" s="242"/>
      <c r="R416" s="242"/>
      <c r="S416" s="242"/>
      <c r="T416" s="242"/>
      <c r="U416" s="242"/>
      <c r="V416" s="242"/>
      <c r="W416" s="242"/>
      <c r="X416" s="242"/>
      <c r="Y416" s="242"/>
      <c r="Z416" s="242"/>
      <c r="AA416" s="242"/>
      <c r="AB416" s="242"/>
      <c r="AC416" s="242"/>
      <c r="AD416" s="242"/>
      <c r="AE416" s="242"/>
      <c r="AF416" s="242"/>
      <c r="AG416" s="242"/>
      <c r="AH416" s="242"/>
      <c r="AI416" s="242"/>
    </row>
    <row r="417" spans="9:35">
      <c r="I417" s="242"/>
      <c r="J417" s="242"/>
      <c r="K417" s="242"/>
      <c r="L417" s="242"/>
      <c r="M417" s="242"/>
      <c r="N417" s="242"/>
      <c r="O417" s="242"/>
      <c r="P417" s="242"/>
      <c r="Q417" s="242"/>
      <c r="R417" s="242"/>
      <c r="S417" s="242"/>
      <c r="T417" s="242"/>
      <c r="U417" s="242"/>
      <c r="V417" s="242"/>
      <c r="W417" s="242"/>
      <c r="X417" s="242"/>
      <c r="Y417" s="242"/>
      <c r="Z417" s="242"/>
      <c r="AA417" s="242"/>
      <c r="AB417" s="242"/>
      <c r="AC417" s="242"/>
      <c r="AD417" s="242"/>
      <c r="AE417" s="242"/>
      <c r="AF417" s="242"/>
      <c r="AG417" s="242"/>
      <c r="AH417" s="242"/>
      <c r="AI417" s="242"/>
    </row>
    <row r="418" spans="9:35">
      <c r="I418" s="242"/>
      <c r="J418" s="242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  <c r="AA418" s="242"/>
      <c r="AB418" s="242"/>
      <c r="AC418" s="242"/>
      <c r="AD418" s="242"/>
      <c r="AE418" s="242"/>
      <c r="AF418" s="242"/>
      <c r="AG418" s="242"/>
      <c r="AH418" s="242"/>
      <c r="AI418" s="242"/>
    </row>
    <row r="419" spans="9:35">
      <c r="I419" s="242"/>
      <c r="J419" s="242"/>
      <c r="K419" s="242"/>
      <c r="L419" s="242"/>
      <c r="M419" s="242"/>
      <c r="N419" s="242"/>
      <c r="O419" s="242"/>
      <c r="P419" s="242"/>
      <c r="Q419" s="242"/>
      <c r="R419" s="242"/>
      <c r="S419" s="242"/>
      <c r="T419" s="242"/>
      <c r="U419" s="242"/>
      <c r="V419" s="242"/>
      <c r="W419" s="242"/>
      <c r="X419" s="242"/>
      <c r="Y419" s="242"/>
      <c r="Z419" s="242"/>
      <c r="AA419" s="242"/>
      <c r="AB419" s="242"/>
      <c r="AC419" s="242"/>
      <c r="AD419" s="242"/>
      <c r="AE419" s="242"/>
      <c r="AF419" s="242"/>
      <c r="AG419" s="242"/>
      <c r="AH419" s="242"/>
      <c r="AI419" s="242"/>
    </row>
    <row r="420" spans="9:35">
      <c r="I420" s="242"/>
      <c r="J420" s="242"/>
      <c r="K420" s="242"/>
      <c r="L420" s="242"/>
      <c r="M420" s="242"/>
      <c r="N420" s="242"/>
      <c r="O420" s="242"/>
      <c r="P420" s="242"/>
      <c r="Q420" s="242"/>
      <c r="R420" s="242"/>
      <c r="S420" s="242"/>
      <c r="T420" s="242"/>
      <c r="U420" s="242"/>
      <c r="V420" s="242"/>
      <c r="W420" s="242"/>
      <c r="X420" s="242"/>
      <c r="Y420" s="242"/>
      <c r="Z420" s="242"/>
      <c r="AA420" s="242"/>
      <c r="AB420" s="242"/>
      <c r="AC420" s="242"/>
      <c r="AD420" s="242"/>
      <c r="AE420" s="242"/>
      <c r="AF420" s="242"/>
      <c r="AG420" s="242"/>
      <c r="AH420" s="242"/>
      <c r="AI420" s="242"/>
    </row>
    <row r="421" spans="9:35">
      <c r="I421" s="242"/>
      <c r="J421" s="242"/>
      <c r="K421" s="242"/>
      <c r="L421" s="242"/>
      <c r="M421" s="242"/>
      <c r="N421" s="242"/>
      <c r="O421" s="242"/>
      <c r="P421" s="242"/>
      <c r="Q421" s="242"/>
      <c r="R421" s="242"/>
      <c r="S421" s="242"/>
      <c r="T421" s="242"/>
      <c r="U421" s="242"/>
      <c r="V421" s="242"/>
      <c r="W421" s="242"/>
      <c r="X421" s="242"/>
      <c r="Y421" s="242"/>
      <c r="Z421" s="242"/>
      <c r="AA421" s="242"/>
      <c r="AB421" s="242"/>
      <c r="AC421" s="242"/>
      <c r="AD421" s="242"/>
      <c r="AE421" s="242"/>
      <c r="AF421" s="242"/>
      <c r="AG421" s="242"/>
      <c r="AH421" s="242"/>
      <c r="AI421" s="242"/>
    </row>
    <row r="422" spans="9:35">
      <c r="I422" s="242"/>
      <c r="J422" s="242"/>
      <c r="K422" s="242"/>
      <c r="L422" s="242"/>
      <c r="M422" s="242"/>
      <c r="N422" s="242"/>
      <c r="O422" s="242"/>
      <c r="P422" s="242"/>
      <c r="Q422" s="242"/>
      <c r="R422" s="242"/>
      <c r="S422" s="242"/>
      <c r="T422" s="242"/>
      <c r="U422" s="242"/>
      <c r="V422" s="242"/>
      <c r="W422" s="242"/>
      <c r="X422" s="242"/>
      <c r="Y422" s="242"/>
      <c r="Z422" s="242"/>
      <c r="AA422" s="242"/>
      <c r="AB422" s="242"/>
      <c r="AC422" s="242"/>
      <c r="AD422" s="242"/>
      <c r="AE422" s="242"/>
      <c r="AF422" s="242"/>
      <c r="AG422" s="242"/>
      <c r="AH422" s="242"/>
      <c r="AI422" s="242"/>
    </row>
    <row r="423" spans="9:35">
      <c r="I423" s="242"/>
      <c r="J423" s="242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242"/>
      <c r="AD423" s="242"/>
      <c r="AE423" s="242"/>
      <c r="AF423" s="242"/>
      <c r="AG423" s="242"/>
      <c r="AH423" s="242"/>
      <c r="AI423" s="242"/>
    </row>
    <row r="424" spans="9:35">
      <c r="I424" s="242"/>
      <c r="J424" s="242"/>
      <c r="K424" s="242"/>
      <c r="L424" s="242"/>
      <c r="M424" s="242"/>
      <c r="N424" s="242"/>
      <c r="O424" s="242"/>
      <c r="P424" s="242"/>
      <c r="Q424" s="242"/>
      <c r="R424" s="242"/>
      <c r="S424" s="242"/>
      <c r="T424" s="242"/>
      <c r="U424" s="242"/>
      <c r="V424" s="242"/>
      <c r="W424" s="242"/>
      <c r="X424" s="242"/>
      <c r="Y424" s="242"/>
      <c r="Z424" s="242"/>
      <c r="AA424" s="242"/>
      <c r="AB424" s="242"/>
      <c r="AC424" s="242"/>
      <c r="AD424" s="242"/>
      <c r="AE424" s="242"/>
      <c r="AF424" s="242"/>
      <c r="AG424" s="242"/>
      <c r="AH424" s="242"/>
      <c r="AI424" s="242"/>
    </row>
    <row r="425" spans="9:35">
      <c r="I425" s="242"/>
      <c r="J425" s="242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2"/>
      <c r="V425" s="242"/>
      <c r="W425" s="242"/>
      <c r="X425" s="242"/>
      <c r="Y425" s="242"/>
      <c r="Z425" s="242"/>
      <c r="AA425" s="242"/>
      <c r="AB425" s="242"/>
      <c r="AC425" s="242"/>
      <c r="AD425" s="242"/>
      <c r="AE425" s="242"/>
      <c r="AF425" s="242"/>
      <c r="AG425" s="242"/>
      <c r="AH425" s="242"/>
      <c r="AI425" s="242"/>
    </row>
    <row r="426" spans="9:35">
      <c r="I426" s="242"/>
      <c r="J426" s="242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2"/>
      <c r="V426" s="242"/>
      <c r="W426" s="242"/>
      <c r="X426" s="242"/>
      <c r="Y426" s="242"/>
      <c r="Z426" s="242"/>
      <c r="AA426" s="242"/>
      <c r="AB426" s="242"/>
      <c r="AC426" s="242"/>
      <c r="AD426" s="242"/>
      <c r="AE426" s="242"/>
      <c r="AF426" s="242"/>
      <c r="AG426" s="242"/>
      <c r="AH426" s="242"/>
      <c r="AI426" s="242"/>
    </row>
    <row r="427" spans="9:35">
      <c r="I427" s="242"/>
      <c r="J427" s="242"/>
      <c r="K427" s="242"/>
      <c r="L427" s="242"/>
      <c r="M427" s="242"/>
      <c r="N427" s="242"/>
      <c r="O427" s="242"/>
      <c r="P427" s="242"/>
      <c r="Q427" s="242"/>
      <c r="R427" s="242"/>
      <c r="S427" s="242"/>
      <c r="T427" s="242"/>
      <c r="U427" s="242"/>
      <c r="V427" s="242"/>
      <c r="W427" s="242"/>
      <c r="X427" s="242"/>
      <c r="Y427" s="242"/>
      <c r="Z427" s="242"/>
      <c r="AA427" s="242"/>
      <c r="AB427" s="242"/>
      <c r="AC427" s="242"/>
      <c r="AD427" s="242"/>
      <c r="AE427" s="242"/>
      <c r="AF427" s="242"/>
      <c r="AG427" s="242"/>
      <c r="AH427" s="242"/>
      <c r="AI427" s="242"/>
    </row>
    <row r="428" spans="9:35">
      <c r="I428" s="242"/>
      <c r="J428" s="242"/>
      <c r="K428" s="242"/>
      <c r="L428" s="242"/>
      <c r="M428" s="242"/>
      <c r="N428" s="242"/>
      <c r="O428" s="242"/>
      <c r="P428" s="242"/>
      <c r="Q428" s="242"/>
      <c r="R428" s="242"/>
      <c r="S428" s="242"/>
      <c r="T428" s="242"/>
      <c r="U428" s="242"/>
      <c r="V428" s="242"/>
      <c r="W428" s="242"/>
      <c r="X428" s="242"/>
      <c r="Y428" s="242"/>
      <c r="Z428" s="242"/>
      <c r="AA428" s="242"/>
      <c r="AB428" s="242"/>
      <c r="AC428" s="242"/>
      <c r="AD428" s="242"/>
      <c r="AE428" s="242"/>
      <c r="AF428" s="242"/>
      <c r="AG428" s="242"/>
      <c r="AH428" s="242"/>
      <c r="AI428" s="242"/>
    </row>
    <row r="429" spans="9:35">
      <c r="I429" s="242"/>
      <c r="J429" s="242"/>
      <c r="K429" s="242"/>
      <c r="L429" s="242"/>
      <c r="M429" s="242"/>
      <c r="N429" s="242"/>
      <c r="O429" s="242"/>
      <c r="P429" s="242"/>
      <c r="Q429" s="242"/>
      <c r="R429" s="242"/>
      <c r="S429" s="242"/>
      <c r="T429" s="242"/>
      <c r="U429" s="242"/>
      <c r="V429" s="242"/>
      <c r="W429" s="242"/>
      <c r="X429" s="242"/>
      <c r="Y429" s="242"/>
      <c r="Z429" s="242"/>
      <c r="AA429" s="242"/>
      <c r="AB429" s="242"/>
      <c r="AC429" s="242"/>
      <c r="AD429" s="242"/>
      <c r="AE429" s="242"/>
      <c r="AF429" s="242"/>
      <c r="AG429" s="242"/>
      <c r="AH429" s="242"/>
      <c r="AI429" s="242"/>
    </row>
    <row r="430" spans="9:35">
      <c r="I430" s="242"/>
      <c r="J430" s="242"/>
      <c r="K430" s="242"/>
      <c r="L430" s="242"/>
      <c r="M430" s="242"/>
      <c r="N430" s="242"/>
      <c r="O430" s="242"/>
      <c r="P430" s="242"/>
      <c r="Q430" s="242"/>
      <c r="R430" s="242"/>
      <c r="S430" s="242"/>
      <c r="T430" s="242"/>
      <c r="U430" s="242"/>
      <c r="V430" s="242"/>
      <c r="W430" s="242"/>
      <c r="X430" s="242"/>
      <c r="Y430" s="242"/>
      <c r="Z430" s="242"/>
      <c r="AA430" s="242"/>
      <c r="AB430" s="242"/>
      <c r="AC430" s="242"/>
      <c r="AD430" s="242"/>
      <c r="AE430" s="242"/>
      <c r="AF430" s="242"/>
      <c r="AG430" s="242"/>
      <c r="AH430" s="242"/>
      <c r="AI430" s="242"/>
    </row>
    <row r="431" spans="9:35">
      <c r="I431" s="242"/>
      <c r="J431" s="242"/>
      <c r="K431" s="242"/>
      <c r="L431" s="242"/>
      <c r="M431" s="242"/>
      <c r="N431" s="242"/>
      <c r="O431" s="242"/>
      <c r="P431" s="242"/>
      <c r="Q431" s="242"/>
      <c r="R431" s="242"/>
      <c r="S431" s="242"/>
      <c r="T431" s="242"/>
      <c r="U431" s="242"/>
      <c r="V431" s="242"/>
      <c r="W431" s="242"/>
      <c r="X431" s="242"/>
      <c r="Y431" s="242"/>
      <c r="Z431" s="242"/>
      <c r="AA431" s="242"/>
      <c r="AB431" s="242"/>
      <c r="AC431" s="242"/>
      <c r="AD431" s="242"/>
      <c r="AE431" s="242"/>
      <c r="AF431" s="242"/>
      <c r="AG431" s="242"/>
      <c r="AH431" s="242"/>
      <c r="AI431" s="242"/>
    </row>
    <row r="432" spans="9:35">
      <c r="I432" s="242"/>
      <c r="J432" s="242"/>
      <c r="K432" s="242"/>
      <c r="L432" s="242"/>
      <c r="M432" s="242"/>
      <c r="N432" s="242"/>
      <c r="O432" s="242"/>
      <c r="P432" s="242"/>
      <c r="Q432" s="242"/>
      <c r="R432" s="242"/>
      <c r="S432" s="242"/>
      <c r="T432" s="242"/>
      <c r="U432" s="242"/>
      <c r="V432" s="242"/>
      <c r="W432" s="242"/>
      <c r="X432" s="242"/>
      <c r="Y432" s="242"/>
      <c r="Z432" s="242"/>
      <c r="AA432" s="242"/>
      <c r="AB432" s="242"/>
      <c r="AC432" s="242"/>
      <c r="AD432" s="242"/>
      <c r="AE432" s="242"/>
      <c r="AF432" s="242"/>
      <c r="AG432" s="242"/>
      <c r="AH432" s="242"/>
      <c r="AI432" s="242"/>
    </row>
    <row r="433" spans="9:35">
      <c r="I433" s="242"/>
      <c r="J433" s="242"/>
      <c r="K433" s="242"/>
      <c r="L433" s="242"/>
      <c r="M433" s="242"/>
      <c r="N433" s="242"/>
      <c r="O433" s="242"/>
      <c r="P433" s="242"/>
      <c r="Q433" s="242"/>
      <c r="R433" s="242"/>
      <c r="S433" s="242"/>
      <c r="T433" s="242"/>
      <c r="U433" s="242"/>
      <c r="V433" s="242"/>
      <c r="W433" s="242"/>
      <c r="X433" s="242"/>
      <c r="Y433" s="242"/>
      <c r="Z433" s="242"/>
      <c r="AA433" s="242"/>
      <c r="AB433" s="242"/>
      <c r="AC433" s="242"/>
      <c r="AD433" s="242"/>
      <c r="AE433" s="242"/>
      <c r="AF433" s="242"/>
      <c r="AG433" s="242"/>
      <c r="AH433" s="242"/>
      <c r="AI433" s="242"/>
    </row>
    <row r="434" spans="9:35">
      <c r="I434" s="242"/>
      <c r="J434" s="242"/>
      <c r="K434" s="242"/>
      <c r="L434" s="242"/>
      <c r="M434" s="242"/>
      <c r="N434" s="242"/>
      <c r="O434" s="242"/>
      <c r="P434" s="242"/>
      <c r="Q434" s="242"/>
      <c r="R434" s="242"/>
      <c r="S434" s="242"/>
      <c r="T434" s="242"/>
      <c r="U434" s="242"/>
      <c r="V434" s="242"/>
      <c r="W434" s="242"/>
      <c r="X434" s="242"/>
      <c r="Y434" s="242"/>
      <c r="Z434" s="242"/>
      <c r="AA434" s="242"/>
      <c r="AB434" s="242"/>
      <c r="AC434" s="242"/>
      <c r="AD434" s="242"/>
      <c r="AE434" s="242"/>
      <c r="AF434" s="242"/>
      <c r="AG434" s="242"/>
      <c r="AH434" s="242"/>
      <c r="AI434" s="242"/>
    </row>
    <row r="435" spans="9:35">
      <c r="I435" s="242"/>
      <c r="J435" s="242"/>
      <c r="K435" s="242"/>
      <c r="L435" s="242"/>
      <c r="M435" s="242"/>
      <c r="N435" s="242"/>
      <c r="O435" s="242"/>
      <c r="P435" s="242"/>
      <c r="Q435" s="242"/>
      <c r="R435" s="242"/>
      <c r="S435" s="242"/>
      <c r="T435" s="242"/>
      <c r="U435" s="242"/>
      <c r="V435" s="242"/>
      <c r="W435" s="242"/>
      <c r="X435" s="242"/>
      <c r="Y435" s="242"/>
      <c r="Z435" s="242"/>
      <c r="AA435" s="242"/>
      <c r="AB435" s="242"/>
      <c r="AC435" s="242"/>
      <c r="AD435" s="242"/>
      <c r="AE435" s="242"/>
      <c r="AF435" s="242"/>
      <c r="AG435" s="242"/>
      <c r="AH435" s="242"/>
      <c r="AI435" s="242"/>
    </row>
    <row r="436" spans="9:35">
      <c r="I436" s="242"/>
      <c r="J436" s="242"/>
      <c r="K436" s="242"/>
      <c r="L436" s="242"/>
      <c r="M436" s="242"/>
      <c r="N436" s="242"/>
      <c r="O436" s="242"/>
      <c r="P436" s="242"/>
      <c r="Q436" s="242"/>
      <c r="R436" s="242"/>
      <c r="S436" s="242"/>
      <c r="T436" s="242"/>
      <c r="U436" s="242"/>
      <c r="V436" s="242"/>
      <c r="W436" s="242"/>
      <c r="X436" s="242"/>
      <c r="Y436" s="242"/>
      <c r="Z436" s="242"/>
      <c r="AA436" s="242"/>
      <c r="AB436" s="242"/>
      <c r="AC436" s="242"/>
      <c r="AD436" s="242"/>
      <c r="AE436" s="242"/>
      <c r="AF436" s="242"/>
      <c r="AG436" s="242"/>
      <c r="AH436" s="242"/>
      <c r="AI436" s="242"/>
    </row>
    <row r="437" spans="9:35">
      <c r="I437" s="242"/>
      <c r="J437" s="242"/>
      <c r="K437" s="242"/>
      <c r="L437" s="242"/>
      <c r="M437" s="242"/>
      <c r="N437" s="242"/>
      <c r="O437" s="242"/>
      <c r="P437" s="242"/>
      <c r="Q437" s="242"/>
      <c r="R437" s="242"/>
      <c r="S437" s="242"/>
      <c r="T437" s="242"/>
      <c r="U437" s="242"/>
      <c r="V437" s="242"/>
      <c r="W437" s="242"/>
      <c r="X437" s="242"/>
      <c r="Y437" s="242"/>
      <c r="Z437" s="242"/>
      <c r="AA437" s="242"/>
      <c r="AB437" s="242"/>
      <c r="AC437" s="242"/>
      <c r="AD437" s="242"/>
      <c r="AE437" s="242"/>
      <c r="AF437" s="242"/>
      <c r="AG437" s="242"/>
      <c r="AH437" s="242"/>
      <c r="AI437" s="242"/>
    </row>
    <row r="438" spans="9:35">
      <c r="I438" s="242"/>
      <c r="J438" s="242"/>
      <c r="K438" s="242"/>
      <c r="L438" s="242"/>
      <c r="M438" s="242"/>
      <c r="N438" s="242"/>
      <c r="O438" s="242"/>
      <c r="P438" s="242"/>
      <c r="Q438" s="242"/>
      <c r="R438" s="242"/>
      <c r="S438" s="242"/>
      <c r="T438" s="242"/>
      <c r="U438" s="242"/>
      <c r="V438" s="242"/>
      <c r="W438" s="242"/>
      <c r="X438" s="242"/>
      <c r="Y438" s="242"/>
      <c r="Z438" s="242"/>
      <c r="AA438" s="242"/>
      <c r="AB438" s="242"/>
      <c r="AC438" s="242"/>
      <c r="AD438" s="242"/>
      <c r="AE438" s="242"/>
      <c r="AF438" s="242"/>
      <c r="AG438" s="242"/>
      <c r="AH438" s="242"/>
      <c r="AI438" s="242"/>
    </row>
    <row r="439" spans="9:35">
      <c r="I439" s="242"/>
      <c r="J439" s="242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  <c r="AA439" s="242"/>
      <c r="AB439" s="242"/>
      <c r="AC439" s="242"/>
      <c r="AD439" s="242"/>
      <c r="AE439" s="242"/>
      <c r="AF439" s="242"/>
      <c r="AG439" s="242"/>
      <c r="AH439" s="242"/>
      <c r="AI439" s="242"/>
    </row>
    <row r="440" spans="9:35">
      <c r="I440" s="242"/>
      <c r="J440" s="242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  <c r="AA440" s="242"/>
      <c r="AB440" s="242"/>
      <c r="AC440" s="242"/>
      <c r="AD440" s="242"/>
      <c r="AE440" s="242"/>
      <c r="AF440" s="242"/>
      <c r="AG440" s="242"/>
      <c r="AH440" s="242"/>
      <c r="AI440" s="242"/>
    </row>
    <row r="441" spans="9:35">
      <c r="I441" s="242"/>
      <c r="J441" s="242"/>
      <c r="K441" s="242"/>
      <c r="L441" s="242"/>
      <c r="M441" s="242"/>
      <c r="N441" s="242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  <c r="Z441" s="242"/>
      <c r="AA441" s="242"/>
      <c r="AB441" s="242"/>
      <c r="AC441" s="242"/>
      <c r="AD441" s="242"/>
      <c r="AE441" s="242"/>
      <c r="AF441" s="242"/>
      <c r="AG441" s="242"/>
      <c r="AH441" s="242"/>
      <c r="AI441" s="242"/>
    </row>
    <row r="442" spans="9:35">
      <c r="I442" s="242"/>
      <c r="J442" s="242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  <c r="AA442" s="242"/>
      <c r="AB442" s="242"/>
      <c r="AC442" s="242"/>
      <c r="AD442" s="242"/>
      <c r="AE442" s="242"/>
      <c r="AF442" s="242"/>
      <c r="AG442" s="242"/>
      <c r="AH442" s="242"/>
      <c r="AI442" s="242"/>
    </row>
    <row r="443" spans="9:35">
      <c r="I443" s="242"/>
      <c r="J443" s="242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  <c r="Z443" s="242"/>
      <c r="AA443" s="242"/>
      <c r="AB443" s="242"/>
      <c r="AC443" s="242"/>
      <c r="AD443" s="242"/>
      <c r="AE443" s="242"/>
      <c r="AF443" s="242"/>
      <c r="AG443" s="242"/>
      <c r="AH443" s="242"/>
      <c r="AI443" s="242"/>
    </row>
    <row r="444" spans="9:35">
      <c r="I444" s="242"/>
      <c r="J444" s="242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  <c r="Z444" s="242"/>
      <c r="AA444" s="242"/>
      <c r="AB444" s="242"/>
      <c r="AC444" s="242"/>
      <c r="AD444" s="242"/>
      <c r="AE444" s="242"/>
      <c r="AF444" s="242"/>
      <c r="AG444" s="242"/>
      <c r="AH444" s="242"/>
      <c r="AI444" s="242"/>
    </row>
    <row r="445" spans="9:35">
      <c r="I445" s="242"/>
      <c r="J445" s="242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  <c r="Z445" s="242"/>
      <c r="AA445" s="242"/>
      <c r="AB445" s="242"/>
      <c r="AC445" s="242"/>
      <c r="AD445" s="242"/>
      <c r="AE445" s="242"/>
      <c r="AF445" s="242"/>
      <c r="AG445" s="242"/>
      <c r="AH445" s="242"/>
      <c r="AI445" s="242"/>
    </row>
    <row r="446" spans="9:35">
      <c r="I446" s="242"/>
      <c r="J446" s="242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  <c r="Z446" s="242"/>
      <c r="AA446" s="242"/>
      <c r="AB446" s="242"/>
      <c r="AC446" s="242"/>
      <c r="AD446" s="242"/>
      <c r="AE446" s="242"/>
      <c r="AF446" s="242"/>
      <c r="AG446" s="242"/>
      <c r="AH446" s="242"/>
      <c r="AI446" s="242"/>
    </row>
    <row r="447" spans="9:35">
      <c r="I447" s="242"/>
      <c r="J447" s="242"/>
      <c r="K447" s="242"/>
      <c r="L447" s="242"/>
      <c r="M447" s="242"/>
      <c r="N447" s="242"/>
      <c r="O447" s="242"/>
      <c r="P447" s="242"/>
      <c r="Q447" s="242"/>
      <c r="R447" s="242"/>
      <c r="S447" s="242"/>
      <c r="T447" s="242"/>
      <c r="U447" s="242"/>
      <c r="V447" s="242"/>
      <c r="W447" s="242"/>
      <c r="X447" s="242"/>
      <c r="Y447" s="242"/>
      <c r="Z447" s="242"/>
      <c r="AA447" s="242"/>
      <c r="AB447" s="242"/>
      <c r="AC447" s="242"/>
      <c r="AD447" s="242"/>
      <c r="AE447" s="242"/>
      <c r="AF447" s="242"/>
      <c r="AG447" s="242"/>
      <c r="AH447" s="242"/>
      <c r="AI447" s="242"/>
    </row>
    <row r="448" spans="9:35">
      <c r="I448" s="242"/>
      <c r="J448" s="242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  <c r="Z448" s="242"/>
      <c r="AA448" s="242"/>
      <c r="AB448" s="242"/>
      <c r="AC448" s="242"/>
      <c r="AD448" s="242"/>
      <c r="AE448" s="242"/>
      <c r="AF448" s="242"/>
      <c r="AG448" s="242"/>
      <c r="AH448" s="242"/>
      <c r="AI448" s="242"/>
    </row>
    <row r="449" spans="9:35">
      <c r="I449" s="242"/>
      <c r="J449" s="242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  <c r="Z449" s="242"/>
      <c r="AA449" s="242"/>
      <c r="AB449" s="242"/>
      <c r="AC449" s="242"/>
      <c r="AD449" s="242"/>
      <c r="AE449" s="242"/>
      <c r="AF449" s="242"/>
      <c r="AG449" s="242"/>
      <c r="AH449" s="242"/>
      <c r="AI449" s="242"/>
    </row>
    <row r="450" spans="9:35"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  <c r="AA450" s="242"/>
      <c r="AB450" s="242"/>
      <c r="AC450" s="242"/>
      <c r="AD450" s="242"/>
      <c r="AE450" s="242"/>
      <c r="AF450" s="242"/>
      <c r="AG450" s="242"/>
      <c r="AH450" s="242"/>
      <c r="AI450" s="242"/>
    </row>
    <row r="451" spans="9:35">
      <c r="I451" s="242"/>
      <c r="J451" s="242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  <c r="Z451" s="242"/>
      <c r="AA451" s="242"/>
      <c r="AB451" s="242"/>
      <c r="AC451" s="242"/>
      <c r="AD451" s="242"/>
      <c r="AE451" s="242"/>
      <c r="AF451" s="242"/>
      <c r="AG451" s="242"/>
      <c r="AH451" s="242"/>
      <c r="AI451" s="242"/>
    </row>
    <row r="452" spans="9:35"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  <c r="AA452" s="242"/>
      <c r="AB452" s="242"/>
      <c r="AC452" s="242"/>
      <c r="AD452" s="242"/>
      <c r="AE452" s="242"/>
      <c r="AF452" s="242"/>
      <c r="AG452" s="242"/>
      <c r="AH452" s="242"/>
      <c r="AI452" s="242"/>
    </row>
    <row r="453" spans="9:35">
      <c r="I453" s="242"/>
      <c r="J453" s="242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  <c r="Z453" s="242"/>
      <c r="AA453" s="242"/>
      <c r="AB453" s="242"/>
      <c r="AC453" s="242"/>
      <c r="AD453" s="242"/>
      <c r="AE453" s="242"/>
      <c r="AF453" s="242"/>
      <c r="AG453" s="242"/>
      <c r="AH453" s="242"/>
      <c r="AI453" s="242"/>
    </row>
    <row r="454" spans="9:35">
      <c r="I454" s="242"/>
      <c r="J454" s="242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  <c r="Z454" s="242"/>
      <c r="AA454" s="242"/>
      <c r="AB454" s="242"/>
      <c r="AC454" s="242"/>
      <c r="AD454" s="242"/>
      <c r="AE454" s="242"/>
      <c r="AF454" s="242"/>
      <c r="AG454" s="242"/>
      <c r="AH454" s="242"/>
      <c r="AI454" s="242"/>
    </row>
    <row r="455" spans="9:35">
      <c r="I455" s="242"/>
      <c r="J455" s="242"/>
      <c r="K455" s="242"/>
      <c r="L455" s="242"/>
      <c r="M455" s="242"/>
      <c r="N455" s="242"/>
      <c r="O455" s="242"/>
      <c r="P455" s="242"/>
      <c r="Q455" s="242"/>
      <c r="R455" s="242"/>
      <c r="S455" s="242"/>
      <c r="T455" s="242"/>
      <c r="U455" s="242"/>
      <c r="V455" s="242"/>
      <c r="W455" s="242"/>
      <c r="X455" s="242"/>
      <c r="Y455" s="242"/>
      <c r="Z455" s="242"/>
      <c r="AA455" s="242"/>
      <c r="AB455" s="242"/>
      <c r="AC455" s="242"/>
      <c r="AD455" s="242"/>
      <c r="AE455" s="242"/>
      <c r="AF455" s="242"/>
      <c r="AG455" s="242"/>
      <c r="AH455" s="242"/>
      <c r="AI455" s="242"/>
    </row>
    <row r="456" spans="9:35">
      <c r="I456" s="242"/>
      <c r="J456" s="242"/>
      <c r="K456" s="242"/>
      <c r="L456" s="242"/>
      <c r="M456" s="242"/>
      <c r="N456" s="242"/>
      <c r="O456" s="242"/>
      <c r="P456" s="242"/>
      <c r="Q456" s="242"/>
      <c r="R456" s="242"/>
      <c r="S456" s="242"/>
      <c r="T456" s="242"/>
      <c r="U456" s="242"/>
      <c r="V456" s="242"/>
      <c r="W456" s="242"/>
      <c r="X456" s="242"/>
      <c r="Y456" s="242"/>
      <c r="Z456" s="242"/>
      <c r="AA456" s="242"/>
      <c r="AB456" s="242"/>
      <c r="AC456" s="242"/>
      <c r="AD456" s="242"/>
      <c r="AE456" s="242"/>
      <c r="AF456" s="242"/>
      <c r="AG456" s="242"/>
      <c r="AH456" s="242"/>
      <c r="AI456" s="242"/>
    </row>
    <row r="457" spans="9:35">
      <c r="I457" s="242"/>
      <c r="J457" s="242"/>
      <c r="K457" s="242"/>
      <c r="L457" s="242"/>
      <c r="M457" s="242"/>
      <c r="N457" s="242"/>
      <c r="O457" s="242"/>
      <c r="P457" s="242"/>
      <c r="Q457" s="242"/>
      <c r="R457" s="242"/>
      <c r="S457" s="242"/>
      <c r="T457" s="242"/>
      <c r="U457" s="242"/>
      <c r="V457" s="242"/>
      <c r="W457" s="242"/>
      <c r="X457" s="242"/>
      <c r="Y457" s="242"/>
      <c r="Z457" s="242"/>
      <c r="AA457" s="242"/>
      <c r="AB457" s="242"/>
      <c r="AC457" s="242"/>
      <c r="AD457" s="242"/>
      <c r="AE457" s="242"/>
      <c r="AF457" s="242"/>
      <c r="AG457" s="242"/>
      <c r="AH457" s="242"/>
      <c r="AI457" s="242"/>
    </row>
    <row r="458" spans="9:35">
      <c r="I458" s="242"/>
      <c r="J458" s="242"/>
      <c r="K458" s="242"/>
      <c r="L458" s="242"/>
      <c r="M458" s="242"/>
      <c r="N458" s="242"/>
      <c r="O458" s="242"/>
      <c r="P458" s="242"/>
      <c r="Q458" s="242"/>
      <c r="R458" s="242"/>
      <c r="S458" s="242"/>
      <c r="T458" s="242"/>
      <c r="U458" s="242"/>
      <c r="V458" s="242"/>
      <c r="W458" s="242"/>
      <c r="X458" s="242"/>
      <c r="Y458" s="242"/>
      <c r="Z458" s="242"/>
      <c r="AA458" s="242"/>
      <c r="AB458" s="242"/>
      <c r="AC458" s="242"/>
      <c r="AD458" s="242"/>
      <c r="AE458" s="242"/>
      <c r="AF458" s="242"/>
      <c r="AG458" s="242"/>
      <c r="AH458" s="242"/>
      <c r="AI458" s="242"/>
    </row>
    <row r="459" spans="9:35">
      <c r="I459" s="242"/>
      <c r="J459" s="242"/>
      <c r="K459" s="242"/>
      <c r="L459" s="242"/>
      <c r="M459" s="242"/>
      <c r="N459" s="242"/>
      <c r="O459" s="242"/>
      <c r="P459" s="242"/>
      <c r="Q459" s="242"/>
      <c r="R459" s="242"/>
      <c r="S459" s="242"/>
      <c r="T459" s="242"/>
      <c r="U459" s="242"/>
      <c r="V459" s="242"/>
      <c r="W459" s="242"/>
      <c r="X459" s="242"/>
      <c r="Y459" s="242"/>
      <c r="Z459" s="242"/>
      <c r="AA459" s="242"/>
      <c r="AB459" s="242"/>
      <c r="AC459" s="242"/>
      <c r="AD459" s="242"/>
      <c r="AE459" s="242"/>
      <c r="AF459" s="242"/>
      <c r="AG459" s="242"/>
      <c r="AH459" s="242"/>
      <c r="AI459" s="242"/>
    </row>
    <row r="460" spans="9:35">
      <c r="I460" s="242"/>
      <c r="J460" s="242"/>
      <c r="K460" s="242"/>
      <c r="L460" s="242"/>
      <c r="M460" s="242"/>
      <c r="N460" s="242"/>
      <c r="O460" s="242"/>
      <c r="P460" s="242"/>
      <c r="Q460" s="242"/>
      <c r="R460" s="242"/>
      <c r="S460" s="242"/>
      <c r="T460" s="242"/>
      <c r="U460" s="242"/>
      <c r="V460" s="242"/>
      <c r="W460" s="242"/>
      <c r="X460" s="242"/>
      <c r="Y460" s="242"/>
      <c r="Z460" s="242"/>
      <c r="AA460" s="242"/>
      <c r="AB460" s="242"/>
      <c r="AC460" s="242"/>
      <c r="AD460" s="242"/>
      <c r="AE460" s="242"/>
      <c r="AF460" s="242"/>
      <c r="AG460" s="242"/>
      <c r="AH460" s="242"/>
      <c r="AI460" s="242"/>
    </row>
    <row r="461" spans="9:35"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</row>
    <row r="462" spans="9:35">
      <c r="I462" s="242"/>
      <c r="J462" s="242"/>
      <c r="K462" s="242"/>
      <c r="L462" s="242"/>
      <c r="M462" s="242"/>
      <c r="N462" s="242"/>
      <c r="O462" s="242"/>
      <c r="P462" s="242"/>
      <c r="Q462" s="242"/>
      <c r="R462" s="242"/>
      <c r="S462" s="242"/>
      <c r="T462" s="242"/>
      <c r="U462" s="242"/>
      <c r="V462" s="242"/>
      <c r="W462" s="242"/>
      <c r="X462" s="242"/>
      <c r="Y462" s="242"/>
      <c r="Z462" s="242"/>
      <c r="AA462" s="242"/>
      <c r="AB462" s="242"/>
      <c r="AC462" s="242"/>
      <c r="AD462" s="242"/>
      <c r="AE462" s="242"/>
      <c r="AF462" s="242"/>
      <c r="AG462" s="242"/>
      <c r="AH462" s="242"/>
      <c r="AI462" s="242"/>
    </row>
    <row r="463" spans="9:35"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  <c r="Z463" s="242"/>
      <c r="AA463" s="242"/>
      <c r="AB463" s="242"/>
      <c r="AC463" s="242"/>
      <c r="AD463" s="242"/>
      <c r="AE463" s="242"/>
      <c r="AF463" s="242"/>
      <c r="AG463" s="242"/>
      <c r="AH463" s="242"/>
      <c r="AI463" s="242"/>
    </row>
    <row r="464" spans="9:35"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</row>
    <row r="465" spans="9:35">
      <c r="I465" s="242"/>
      <c r="J465" s="242"/>
      <c r="K465" s="242"/>
      <c r="L465" s="242"/>
      <c r="M465" s="242"/>
      <c r="N465" s="242"/>
      <c r="O465" s="242"/>
      <c r="P465" s="242"/>
      <c r="Q465" s="242"/>
      <c r="R465" s="242"/>
      <c r="S465" s="242"/>
      <c r="T465" s="242"/>
      <c r="U465" s="242"/>
      <c r="V465" s="242"/>
      <c r="W465" s="242"/>
      <c r="X465" s="242"/>
      <c r="Y465" s="242"/>
      <c r="Z465" s="242"/>
      <c r="AA465" s="242"/>
      <c r="AB465" s="242"/>
      <c r="AC465" s="242"/>
      <c r="AD465" s="242"/>
      <c r="AE465" s="242"/>
      <c r="AF465" s="242"/>
      <c r="AG465" s="242"/>
      <c r="AH465" s="242"/>
      <c r="AI465" s="242"/>
    </row>
    <row r="466" spans="9:35">
      <c r="I466" s="242"/>
      <c r="J466" s="242"/>
      <c r="K466" s="242"/>
      <c r="L466" s="242"/>
      <c r="M466" s="242"/>
      <c r="N466" s="242"/>
      <c r="O466" s="242"/>
      <c r="P466" s="242"/>
      <c r="Q466" s="242"/>
      <c r="R466" s="242"/>
      <c r="S466" s="242"/>
      <c r="T466" s="242"/>
      <c r="U466" s="242"/>
      <c r="V466" s="242"/>
      <c r="W466" s="242"/>
      <c r="X466" s="242"/>
      <c r="Y466" s="242"/>
      <c r="Z466" s="242"/>
      <c r="AA466" s="242"/>
      <c r="AB466" s="242"/>
      <c r="AC466" s="242"/>
      <c r="AD466" s="242"/>
      <c r="AE466" s="242"/>
      <c r="AF466" s="242"/>
      <c r="AG466" s="242"/>
      <c r="AH466" s="242"/>
      <c r="AI466" s="242"/>
    </row>
    <row r="467" spans="9:35">
      <c r="I467" s="242"/>
      <c r="J467" s="242"/>
      <c r="K467" s="242"/>
      <c r="L467" s="242"/>
      <c r="M467" s="242"/>
      <c r="N467" s="242"/>
      <c r="O467" s="242"/>
      <c r="P467" s="242"/>
      <c r="Q467" s="242"/>
      <c r="R467" s="242"/>
      <c r="S467" s="242"/>
      <c r="T467" s="242"/>
      <c r="U467" s="242"/>
      <c r="V467" s="242"/>
      <c r="W467" s="242"/>
      <c r="X467" s="242"/>
      <c r="Y467" s="242"/>
      <c r="Z467" s="242"/>
      <c r="AA467" s="242"/>
      <c r="AB467" s="242"/>
      <c r="AC467" s="242"/>
      <c r="AD467" s="242"/>
      <c r="AE467" s="242"/>
      <c r="AF467" s="242"/>
      <c r="AG467" s="242"/>
      <c r="AH467" s="242"/>
      <c r="AI467" s="242"/>
    </row>
    <row r="468" spans="9:35">
      <c r="I468" s="242"/>
      <c r="J468" s="242"/>
      <c r="K468" s="242"/>
      <c r="L468" s="242"/>
      <c r="M468" s="242"/>
      <c r="N468" s="242"/>
      <c r="O468" s="242"/>
      <c r="P468" s="242"/>
      <c r="Q468" s="242"/>
      <c r="R468" s="242"/>
      <c r="S468" s="242"/>
      <c r="T468" s="242"/>
      <c r="U468" s="242"/>
      <c r="V468" s="242"/>
      <c r="W468" s="242"/>
      <c r="X468" s="242"/>
      <c r="Y468" s="242"/>
      <c r="Z468" s="242"/>
      <c r="AA468" s="242"/>
      <c r="AB468" s="242"/>
      <c r="AC468" s="242"/>
      <c r="AD468" s="242"/>
      <c r="AE468" s="242"/>
      <c r="AF468" s="242"/>
      <c r="AG468" s="242"/>
      <c r="AH468" s="242"/>
      <c r="AI468" s="242"/>
    </row>
    <row r="469" spans="9:35">
      <c r="I469" s="242"/>
      <c r="J469" s="242"/>
      <c r="K469" s="242"/>
      <c r="L469" s="242"/>
      <c r="M469" s="242"/>
      <c r="N469" s="242"/>
      <c r="O469" s="242"/>
      <c r="P469" s="242"/>
      <c r="Q469" s="242"/>
      <c r="R469" s="242"/>
      <c r="S469" s="242"/>
      <c r="T469" s="242"/>
      <c r="U469" s="242"/>
      <c r="V469" s="242"/>
      <c r="W469" s="242"/>
      <c r="X469" s="242"/>
      <c r="Y469" s="242"/>
      <c r="Z469" s="242"/>
      <c r="AA469" s="242"/>
      <c r="AB469" s="242"/>
      <c r="AC469" s="242"/>
      <c r="AD469" s="242"/>
      <c r="AE469" s="242"/>
      <c r="AF469" s="242"/>
      <c r="AG469" s="242"/>
      <c r="AH469" s="242"/>
      <c r="AI469" s="242"/>
    </row>
    <row r="470" spans="9:35">
      <c r="I470" s="242"/>
      <c r="J470" s="242"/>
      <c r="K470" s="242"/>
      <c r="L470" s="242"/>
      <c r="M470" s="242"/>
      <c r="N470" s="242"/>
      <c r="O470" s="242"/>
      <c r="P470" s="242"/>
      <c r="Q470" s="242"/>
      <c r="R470" s="242"/>
      <c r="S470" s="242"/>
      <c r="T470" s="242"/>
      <c r="U470" s="242"/>
      <c r="V470" s="242"/>
      <c r="W470" s="242"/>
      <c r="X470" s="242"/>
      <c r="Y470" s="242"/>
      <c r="Z470" s="242"/>
      <c r="AA470" s="242"/>
      <c r="AB470" s="242"/>
      <c r="AC470" s="242"/>
      <c r="AD470" s="242"/>
      <c r="AE470" s="242"/>
      <c r="AF470" s="242"/>
      <c r="AG470" s="242"/>
      <c r="AH470" s="242"/>
      <c r="AI470" s="242"/>
    </row>
    <row r="471" spans="9:35">
      <c r="I471" s="242"/>
      <c r="J471" s="242"/>
      <c r="K471" s="242"/>
      <c r="L471" s="242"/>
      <c r="M471" s="242"/>
      <c r="N471" s="242"/>
      <c r="O471" s="242"/>
      <c r="P471" s="242"/>
      <c r="Q471" s="242"/>
      <c r="R471" s="242"/>
      <c r="S471" s="242"/>
      <c r="T471" s="242"/>
      <c r="U471" s="242"/>
      <c r="V471" s="242"/>
      <c r="W471" s="242"/>
      <c r="X471" s="242"/>
      <c r="Y471" s="242"/>
      <c r="Z471" s="242"/>
      <c r="AA471" s="242"/>
      <c r="AB471" s="242"/>
      <c r="AC471" s="242"/>
      <c r="AD471" s="242"/>
      <c r="AE471" s="242"/>
      <c r="AF471" s="242"/>
      <c r="AG471" s="242"/>
      <c r="AH471" s="242"/>
      <c r="AI471" s="242"/>
    </row>
    <row r="472" spans="9:35">
      <c r="I472" s="242"/>
      <c r="J472" s="242"/>
      <c r="K472" s="242"/>
      <c r="L472" s="242"/>
      <c r="M472" s="242"/>
      <c r="N472" s="242"/>
      <c r="O472" s="242"/>
      <c r="P472" s="242"/>
      <c r="Q472" s="242"/>
      <c r="R472" s="242"/>
      <c r="S472" s="242"/>
      <c r="T472" s="242"/>
      <c r="U472" s="242"/>
      <c r="V472" s="242"/>
      <c r="W472" s="242"/>
      <c r="X472" s="242"/>
      <c r="Y472" s="242"/>
      <c r="Z472" s="242"/>
      <c r="AA472" s="242"/>
      <c r="AB472" s="242"/>
      <c r="AC472" s="242"/>
      <c r="AD472" s="242"/>
      <c r="AE472" s="242"/>
      <c r="AF472" s="242"/>
      <c r="AG472" s="242"/>
      <c r="AH472" s="242"/>
      <c r="AI472" s="242"/>
    </row>
    <row r="473" spans="9:35"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</row>
    <row r="474" spans="9:35">
      <c r="I474" s="242"/>
      <c r="J474" s="242"/>
      <c r="K474" s="242"/>
      <c r="L474" s="242"/>
      <c r="M474" s="242"/>
      <c r="N474" s="242"/>
      <c r="O474" s="242"/>
      <c r="P474" s="242"/>
      <c r="Q474" s="242"/>
      <c r="R474" s="242"/>
      <c r="S474" s="242"/>
      <c r="T474" s="242"/>
      <c r="U474" s="242"/>
      <c r="V474" s="242"/>
      <c r="W474" s="242"/>
      <c r="X474" s="242"/>
      <c r="Y474" s="242"/>
      <c r="Z474" s="242"/>
      <c r="AA474" s="242"/>
      <c r="AB474" s="242"/>
      <c r="AC474" s="242"/>
      <c r="AD474" s="242"/>
      <c r="AE474" s="242"/>
      <c r="AF474" s="242"/>
      <c r="AG474" s="242"/>
      <c r="AH474" s="242"/>
      <c r="AI474" s="242"/>
    </row>
    <row r="475" spans="9:35">
      <c r="I475" s="242"/>
      <c r="J475" s="242"/>
      <c r="K475" s="242"/>
      <c r="L475" s="242"/>
      <c r="M475" s="242"/>
      <c r="N475" s="242"/>
      <c r="O475" s="242"/>
      <c r="P475" s="242"/>
      <c r="Q475" s="242"/>
      <c r="R475" s="242"/>
      <c r="S475" s="242"/>
      <c r="T475" s="242"/>
      <c r="U475" s="242"/>
      <c r="V475" s="242"/>
      <c r="W475" s="242"/>
      <c r="X475" s="242"/>
      <c r="Y475" s="242"/>
      <c r="Z475" s="242"/>
      <c r="AA475" s="242"/>
      <c r="AB475" s="242"/>
      <c r="AC475" s="242"/>
      <c r="AD475" s="242"/>
      <c r="AE475" s="242"/>
      <c r="AF475" s="242"/>
      <c r="AG475" s="242"/>
      <c r="AH475" s="242"/>
      <c r="AI475" s="242"/>
    </row>
    <row r="476" spans="9:35">
      <c r="I476" s="242"/>
      <c r="J476" s="242"/>
      <c r="K476" s="242"/>
      <c r="L476" s="242"/>
      <c r="M476" s="242"/>
      <c r="N476" s="242"/>
      <c r="O476" s="242"/>
      <c r="P476" s="242"/>
      <c r="Q476" s="242"/>
      <c r="R476" s="242"/>
      <c r="S476" s="242"/>
      <c r="T476" s="242"/>
      <c r="U476" s="242"/>
      <c r="V476" s="242"/>
      <c r="W476" s="242"/>
      <c r="X476" s="242"/>
      <c r="Y476" s="242"/>
      <c r="Z476" s="242"/>
      <c r="AA476" s="242"/>
      <c r="AB476" s="242"/>
      <c r="AC476" s="242"/>
      <c r="AD476" s="242"/>
      <c r="AE476" s="242"/>
      <c r="AF476" s="242"/>
      <c r="AG476" s="242"/>
      <c r="AH476" s="242"/>
      <c r="AI476" s="242"/>
    </row>
    <row r="477" spans="9:35">
      <c r="I477" s="242"/>
      <c r="J477" s="242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2"/>
      <c r="V477" s="242"/>
      <c r="W477" s="242"/>
      <c r="X477" s="242"/>
      <c r="Y477" s="242"/>
      <c r="Z477" s="242"/>
      <c r="AA477" s="242"/>
      <c r="AB477" s="242"/>
      <c r="AC477" s="242"/>
      <c r="AD477" s="242"/>
      <c r="AE477" s="242"/>
      <c r="AF477" s="242"/>
      <c r="AG477" s="242"/>
      <c r="AH477" s="242"/>
      <c r="AI477" s="242"/>
    </row>
    <row r="478" spans="9:35">
      <c r="I478" s="242"/>
      <c r="J478" s="242"/>
      <c r="K478" s="242"/>
      <c r="L478" s="242"/>
      <c r="M478" s="242"/>
      <c r="N478" s="242"/>
      <c r="O478" s="242"/>
      <c r="P478" s="242"/>
      <c r="Q478" s="242"/>
      <c r="R478" s="242"/>
      <c r="S478" s="242"/>
      <c r="T478" s="242"/>
      <c r="U478" s="242"/>
      <c r="V478" s="242"/>
      <c r="W478" s="242"/>
      <c r="X478" s="242"/>
      <c r="Y478" s="242"/>
      <c r="Z478" s="242"/>
      <c r="AA478" s="242"/>
      <c r="AB478" s="242"/>
      <c r="AC478" s="242"/>
      <c r="AD478" s="242"/>
      <c r="AE478" s="242"/>
      <c r="AF478" s="242"/>
      <c r="AG478" s="242"/>
      <c r="AH478" s="242"/>
      <c r="AI478" s="242"/>
    </row>
    <row r="479" spans="9:35">
      <c r="I479" s="242"/>
      <c r="J479" s="242"/>
      <c r="K479" s="242"/>
      <c r="L479" s="242"/>
      <c r="M479" s="242"/>
      <c r="N479" s="242"/>
      <c r="O479" s="242"/>
      <c r="P479" s="242"/>
      <c r="Q479" s="242"/>
      <c r="R479" s="242"/>
      <c r="S479" s="242"/>
      <c r="T479" s="242"/>
      <c r="U479" s="242"/>
      <c r="V479" s="242"/>
      <c r="W479" s="242"/>
      <c r="X479" s="242"/>
      <c r="Y479" s="242"/>
      <c r="Z479" s="242"/>
      <c r="AA479" s="242"/>
      <c r="AB479" s="242"/>
      <c r="AC479" s="242"/>
      <c r="AD479" s="242"/>
      <c r="AE479" s="242"/>
      <c r="AF479" s="242"/>
      <c r="AG479" s="242"/>
      <c r="AH479" s="242"/>
      <c r="AI479" s="242"/>
    </row>
    <row r="480" spans="9:35">
      <c r="I480" s="242"/>
      <c r="J480" s="242"/>
      <c r="K480" s="242"/>
      <c r="L480" s="242"/>
      <c r="M480" s="242"/>
      <c r="N480" s="242"/>
      <c r="O480" s="242"/>
      <c r="P480" s="242"/>
      <c r="Q480" s="242"/>
      <c r="R480" s="242"/>
      <c r="S480" s="242"/>
      <c r="T480" s="242"/>
      <c r="U480" s="242"/>
      <c r="V480" s="242"/>
      <c r="W480" s="242"/>
      <c r="X480" s="242"/>
      <c r="Y480" s="242"/>
      <c r="Z480" s="242"/>
      <c r="AA480" s="242"/>
      <c r="AB480" s="242"/>
      <c r="AC480" s="242"/>
      <c r="AD480" s="242"/>
      <c r="AE480" s="242"/>
      <c r="AF480" s="242"/>
      <c r="AG480" s="242"/>
      <c r="AH480" s="242"/>
      <c r="AI480" s="242"/>
    </row>
    <row r="481" spans="9:35">
      <c r="I481" s="242"/>
      <c r="J481" s="242"/>
      <c r="K481" s="242"/>
      <c r="L481" s="242"/>
      <c r="M481" s="242"/>
      <c r="N481" s="242"/>
      <c r="O481" s="242"/>
      <c r="P481" s="242"/>
      <c r="Q481" s="242"/>
      <c r="R481" s="242"/>
      <c r="S481" s="242"/>
      <c r="T481" s="242"/>
      <c r="U481" s="242"/>
      <c r="V481" s="242"/>
      <c r="W481" s="242"/>
      <c r="X481" s="242"/>
      <c r="Y481" s="242"/>
      <c r="Z481" s="242"/>
      <c r="AA481" s="242"/>
      <c r="AB481" s="242"/>
      <c r="AC481" s="242"/>
      <c r="AD481" s="242"/>
      <c r="AE481" s="242"/>
      <c r="AF481" s="242"/>
      <c r="AG481" s="242"/>
      <c r="AH481" s="242"/>
      <c r="AI481" s="242"/>
    </row>
    <row r="482" spans="9:35">
      <c r="I482" s="242"/>
      <c r="J482" s="242"/>
      <c r="K482" s="242"/>
      <c r="L482" s="242"/>
      <c r="M482" s="242"/>
      <c r="N482" s="242"/>
      <c r="O482" s="242"/>
      <c r="P482" s="242"/>
      <c r="Q482" s="242"/>
      <c r="R482" s="242"/>
      <c r="S482" s="242"/>
      <c r="T482" s="242"/>
      <c r="U482" s="242"/>
      <c r="V482" s="242"/>
      <c r="W482" s="242"/>
      <c r="X482" s="242"/>
      <c r="Y482" s="242"/>
      <c r="Z482" s="242"/>
      <c r="AA482" s="242"/>
      <c r="AB482" s="242"/>
      <c r="AC482" s="242"/>
      <c r="AD482" s="242"/>
      <c r="AE482" s="242"/>
      <c r="AF482" s="242"/>
      <c r="AG482" s="242"/>
      <c r="AH482" s="242"/>
      <c r="AI482" s="242"/>
    </row>
    <row r="483" spans="9:35">
      <c r="I483" s="242"/>
      <c r="J483" s="242"/>
      <c r="K483" s="242"/>
      <c r="L483" s="242"/>
      <c r="M483" s="242"/>
      <c r="N483" s="242"/>
      <c r="O483" s="242"/>
      <c r="P483" s="242"/>
      <c r="Q483" s="242"/>
      <c r="R483" s="242"/>
      <c r="S483" s="242"/>
      <c r="T483" s="242"/>
      <c r="U483" s="242"/>
      <c r="V483" s="242"/>
      <c r="W483" s="242"/>
      <c r="X483" s="242"/>
      <c r="Y483" s="242"/>
      <c r="Z483" s="242"/>
      <c r="AA483" s="242"/>
      <c r="AB483" s="242"/>
      <c r="AC483" s="242"/>
      <c r="AD483" s="242"/>
      <c r="AE483" s="242"/>
      <c r="AF483" s="242"/>
      <c r="AG483" s="242"/>
      <c r="AH483" s="242"/>
      <c r="AI483" s="242"/>
    </row>
    <row r="484" spans="9:35">
      <c r="I484" s="242"/>
      <c r="J484" s="242"/>
      <c r="K484" s="242"/>
      <c r="L484" s="242"/>
      <c r="M484" s="242"/>
      <c r="N484" s="242"/>
      <c r="O484" s="242"/>
      <c r="P484" s="242"/>
      <c r="Q484" s="242"/>
      <c r="R484" s="242"/>
      <c r="S484" s="242"/>
      <c r="T484" s="242"/>
      <c r="U484" s="242"/>
      <c r="V484" s="242"/>
      <c r="W484" s="242"/>
      <c r="X484" s="242"/>
      <c r="Y484" s="242"/>
      <c r="Z484" s="242"/>
      <c r="AA484" s="242"/>
      <c r="AB484" s="242"/>
      <c r="AC484" s="242"/>
      <c r="AD484" s="242"/>
      <c r="AE484" s="242"/>
      <c r="AF484" s="242"/>
      <c r="AG484" s="242"/>
      <c r="AH484" s="242"/>
      <c r="AI484" s="242"/>
    </row>
    <row r="485" spans="9:35"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</row>
    <row r="486" spans="9:35">
      <c r="I486" s="242"/>
      <c r="J486" s="242"/>
      <c r="K486" s="242"/>
      <c r="L486" s="242"/>
      <c r="M486" s="242"/>
      <c r="N486" s="242"/>
      <c r="O486" s="242"/>
      <c r="P486" s="242"/>
      <c r="Q486" s="242"/>
      <c r="R486" s="242"/>
      <c r="S486" s="242"/>
      <c r="T486" s="242"/>
      <c r="U486" s="242"/>
      <c r="V486" s="242"/>
      <c r="W486" s="242"/>
      <c r="X486" s="242"/>
      <c r="Y486" s="242"/>
      <c r="Z486" s="242"/>
      <c r="AA486" s="242"/>
      <c r="AB486" s="242"/>
      <c r="AC486" s="242"/>
      <c r="AD486" s="242"/>
      <c r="AE486" s="242"/>
      <c r="AF486" s="242"/>
      <c r="AG486" s="242"/>
      <c r="AH486" s="242"/>
      <c r="AI486" s="242"/>
    </row>
    <row r="487" spans="9:35">
      <c r="I487" s="242"/>
      <c r="J487" s="242"/>
      <c r="K487" s="242"/>
      <c r="L487" s="242"/>
      <c r="M487" s="242"/>
      <c r="N487" s="242"/>
      <c r="O487" s="242"/>
      <c r="P487" s="242"/>
      <c r="Q487" s="242"/>
      <c r="R487" s="242"/>
      <c r="S487" s="242"/>
      <c r="T487" s="242"/>
      <c r="U487" s="242"/>
      <c r="V487" s="242"/>
      <c r="W487" s="242"/>
      <c r="X487" s="242"/>
      <c r="Y487" s="242"/>
      <c r="Z487" s="242"/>
      <c r="AA487" s="242"/>
      <c r="AB487" s="242"/>
      <c r="AC487" s="242"/>
      <c r="AD487" s="242"/>
      <c r="AE487" s="242"/>
      <c r="AF487" s="242"/>
      <c r="AG487" s="242"/>
      <c r="AH487" s="242"/>
      <c r="AI487" s="242"/>
    </row>
    <row r="488" spans="9:35">
      <c r="I488" s="242"/>
      <c r="J488" s="242"/>
      <c r="K488" s="242"/>
      <c r="L488" s="242"/>
      <c r="M488" s="242"/>
      <c r="N488" s="242"/>
      <c r="O488" s="242"/>
      <c r="P488" s="242"/>
      <c r="Q488" s="242"/>
      <c r="R488" s="242"/>
      <c r="S488" s="242"/>
      <c r="T488" s="242"/>
      <c r="U488" s="242"/>
      <c r="V488" s="242"/>
      <c r="W488" s="242"/>
      <c r="X488" s="242"/>
      <c r="Y488" s="242"/>
      <c r="Z488" s="242"/>
      <c r="AA488" s="242"/>
      <c r="AB488" s="242"/>
      <c r="AC488" s="242"/>
      <c r="AD488" s="242"/>
      <c r="AE488" s="242"/>
      <c r="AF488" s="242"/>
      <c r="AG488" s="242"/>
      <c r="AH488" s="242"/>
      <c r="AI488" s="242"/>
    </row>
    <row r="489" spans="9:35">
      <c r="I489" s="242"/>
      <c r="J489" s="242"/>
      <c r="K489" s="242"/>
      <c r="L489" s="242"/>
      <c r="M489" s="242"/>
      <c r="N489" s="242"/>
      <c r="O489" s="242"/>
      <c r="P489" s="242"/>
      <c r="Q489" s="242"/>
      <c r="R489" s="242"/>
      <c r="S489" s="242"/>
      <c r="T489" s="242"/>
      <c r="U489" s="242"/>
      <c r="V489" s="242"/>
      <c r="W489" s="242"/>
      <c r="X489" s="242"/>
      <c r="Y489" s="242"/>
      <c r="Z489" s="242"/>
      <c r="AA489" s="242"/>
      <c r="AB489" s="242"/>
      <c r="AC489" s="242"/>
      <c r="AD489" s="242"/>
      <c r="AE489" s="242"/>
      <c r="AF489" s="242"/>
      <c r="AG489" s="242"/>
      <c r="AH489" s="242"/>
      <c r="AI489" s="242"/>
    </row>
    <row r="490" spans="9:35">
      <c r="I490" s="242"/>
      <c r="J490" s="242"/>
      <c r="K490" s="242"/>
      <c r="L490" s="242"/>
      <c r="M490" s="242"/>
      <c r="N490" s="242"/>
      <c r="O490" s="242"/>
      <c r="P490" s="242"/>
      <c r="Q490" s="242"/>
      <c r="R490" s="242"/>
      <c r="S490" s="242"/>
      <c r="T490" s="242"/>
      <c r="U490" s="242"/>
      <c r="V490" s="242"/>
      <c r="W490" s="242"/>
      <c r="X490" s="242"/>
      <c r="Y490" s="242"/>
      <c r="Z490" s="242"/>
      <c r="AA490" s="242"/>
      <c r="AB490" s="242"/>
      <c r="AC490" s="242"/>
      <c r="AD490" s="242"/>
      <c r="AE490" s="242"/>
      <c r="AF490" s="242"/>
      <c r="AG490" s="242"/>
      <c r="AH490" s="242"/>
      <c r="AI490" s="242"/>
    </row>
    <row r="491" spans="9:35">
      <c r="I491" s="242"/>
      <c r="J491" s="242"/>
      <c r="K491" s="242"/>
      <c r="L491" s="242"/>
      <c r="M491" s="242"/>
      <c r="N491" s="242"/>
      <c r="O491" s="242"/>
      <c r="P491" s="242"/>
      <c r="Q491" s="242"/>
      <c r="R491" s="242"/>
      <c r="S491" s="242"/>
      <c r="T491" s="242"/>
      <c r="U491" s="242"/>
      <c r="V491" s="242"/>
      <c r="W491" s="242"/>
      <c r="X491" s="242"/>
      <c r="Y491" s="242"/>
      <c r="Z491" s="242"/>
      <c r="AA491" s="242"/>
      <c r="AB491" s="242"/>
      <c r="AC491" s="242"/>
      <c r="AD491" s="242"/>
      <c r="AE491" s="242"/>
      <c r="AF491" s="242"/>
      <c r="AG491" s="242"/>
      <c r="AH491" s="242"/>
      <c r="AI491" s="242"/>
    </row>
    <row r="492" spans="9:35">
      <c r="I492" s="242"/>
      <c r="J492" s="242"/>
      <c r="K492" s="242"/>
      <c r="L492" s="242"/>
      <c r="M492" s="242"/>
      <c r="N492" s="242"/>
      <c r="O492" s="242"/>
      <c r="P492" s="242"/>
      <c r="Q492" s="242"/>
      <c r="R492" s="242"/>
      <c r="S492" s="242"/>
      <c r="T492" s="242"/>
      <c r="U492" s="242"/>
      <c r="V492" s="242"/>
      <c r="W492" s="242"/>
      <c r="X492" s="242"/>
      <c r="Y492" s="242"/>
      <c r="Z492" s="242"/>
      <c r="AA492" s="242"/>
      <c r="AB492" s="242"/>
      <c r="AC492" s="242"/>
      <c r="AD492" s="242"/>
      <c r="AE492" s="242"/>
      <c r="AF492" s="242"/>
      <c r="AG492" s="242"/>
      <c r="AH492" s="242"/>
      <c r="AI492" s="242"/>
    </row>
    <row r="493" spans="9:35">
      <c r="I493" s="242"/>
      <c r="J493" s="242"/>
      <c r="K493" s="242"/>
      <c r="L493" s="242"/>
      <c r="M493" s="242"/>
      <c r="N493" s="242"/>
      <c r="O493" s="242"/>
      <c r="P493" s="242"/>
      <c r="Q493" s="242"/>
      <c r="R493" s="242"/>
      <c r="S493" s="242"/>
      <c r="T493" s="242"/>
      <c r="U493" s="242"/>
      <c r="V493" s="242"/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</row>
    <row r="494" spans="9:35"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2"/>
      <c r="AC494" s="242"/>
      <c r="AD494" s="242"/>
      <c r="AE494" s="242"/>
      <c r="AF494" s="242"/>
      <c r="AG494" s="242"/>
      <c r="AH494" s="242"/>
      <c r="AI494" s="242"/>
    </row>
    <row r="495" spans="9:35"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2"/>
      <c r="AC495" s="242"/>
      <c r="AD495" s="242"/>
      <c r="AE495" s="242"/>
      <c r="AF495" s="242"/>
      <c r="AG495" s="242"/>
      <c r="AH495" s="242"/>
      <c r="AI495" s="242"/>
    </row>
    <row r="496" spans="9:35">
      <c r="I496" s="242"/>
      <c r="J496" s="242"/>
      <c r="K496" s="242"/>
      <c r="L496" s="242"/>
      <c r="M496" s="242"/>
      <c r="N496" s="242"/>
      <c r="O496" s="242"/>
      <c r="P496" s="242"/>
      <c r="Q496" s="242"/>
      <c r="R496" s="242"/>
      <c r="S496" s="242"/>
      <c r="T496" s="242"/>
      <c r="U496" s="242"/>
      <c r="V496" s="242"/>
      <c r="W496" s="242"/>
      <c r="X496" s="242"/>
      <c r="Y496" s="242"/>
      <c r="Z496" s="242"/>
      <c r="AA496" s="242"/>
      <c r="AB496" s="242"/>
      <c r="AC496" s="242"/>
      <c r="AD496" s="242"/>
      <c r="AE496" s="242"/>
      <c r="AF496" s="242"/>
      <c r="AG496" s="242"/>
      <c r="AH496" s="242"/>
      <c r="AI496" s="242"/>
    </row>
    <row r="497" spans="9:35">
      <c r="I497" s="242"/>
      <c r="J497" s="242"/>
      <c r="K497" s="242"/>
      <c r="L497" s="242"/>
      <c r="M497" s="242"/>
      <c r="N497" s="242"/>
      <c r="O497" s="242"/>
      <c r="P497" s="242"/>
      <c r="Q497" s="242"/>
      <c r="R497" s="242"/>
      <c r="S497" s="242"/>
      <c r="T497" s="242"/>
      <c r="U497" s="242"/>
      <c r="V497" s="242"/>
      <c r="W497" s="242"/>
      <c r="X497" s="242"/>
      <c r="Y497" s="242"/>
      <c r="Z497" s="242"/>
      <c r="AA497" s="242"/>
      <c r="AB497" s="242"/>
      <c r="AC497" s="242"/>
      <c r="AD497" s="242"/>
      <c r="AE497" s="242"/>
      <c r="AF497" s="242"/>
      <c r="AG497" s="242"/>
      <c r="AH497" s="242"/>
      <c r="AI497" s="242"/>
    </row>
    <row r="498" spans="9:35">
      <c r="I498" s="242"/>
      <c r="J498" s="242"/>
      <c r="K498" s="242"/>
      <c r="L498" s="242"/>
      <c r="M498" s="242"/>
      <c r="N498" s="242"/>
      <c r="O498" s="242"/>
      <c r="P498" s="242"/>
      <c r="Q498" s="242"/>
      <c r="R498" s="242"/>
      <c r="S498" s="242"/>
      <c r="T498" s="242"/>
      <c r="U498" s="242"/>
      <c r="V498" s="242"/>
      <c r="W498" s="242"/>
      <c r="X498" s="242"/>
      <c r="Y498" s="242"/>
      <c r="Z498" s="242"/>
      <c r="AA498" s="242"/>
      <c r="AB498" s="242"/>
      <c r="AC498" s="242"/>
      <c r="AD498" s="242"/>
      <c r="AE498" s="242"/>
      <c r="AF498" s="242"/>
      <c r="AG498" s="242"/>
      <c r="AH498" s="242"/>
      <c r="AI498" s="242"/>
    </row>
    <row r="499" spans="9:35">
      <c r="I499" s="242"/>
      <c r="J499" s="242"/>
      <c r="K499" s="242"/>
      <c r="L499" s="242"/>
      <c r="M499" s="242"/>
      <c r="N499" s="242"/>
      <c r="O499" s="242"/>
      <c r="P499" s="242"/>
      <c r="Q499" s="242"/>
      <c r="R499" s="242"/>
      <c r="S499" s="242"/>
      <c r="T499" s="242"/>
      <c r="U499" s="242"/>
      <c r="V499" s="242"/>
      <c r="W499" s="242"/>
      <c r="X499" s="242"/>
      <c r="Y499" s="242"/>
      <c r="Z499" s="242"/>
      <c r="AA499" s="242"/>
      <c r="AB499" s="242"/>
      <c r="AC499" s="242"/>
      <c r="AD499" s="242"/>
      <c r="AE499" s="242"/>
      <c r="AF499" s="242"/>
      <c r="AG499" s="242"/>
      <c r="AH499" s="242"/>
      <c r="AI499" s="242"/>
    </row>
    <row r="500" spans="9:35">
      <c r="I500" s="242"/>
      <c r="J500" s="242"/>
      <c r="K500" s="242"/>
      <c r="L500" s="242"/>
      <c r="M500" s="242"/>
      <c r="N500" s="242"/>
      <c r="O500" s="242"/>
      <c r="P500" s="242"/>
      <c r="Q500" s="242"/>
      <c r="R500" s="242"/>
      <c r="S500" s="242"/>
      <c r="T500" s="242"/>
      <c r="U500" s="242"/>
      <c r="V500" s="242"/>
      <c r="W500" s="242"/>
      <c r="X500" s="242"/>
      <c r="Y500" s="242"/>
      <c r="Z500" s="242"/>
      <c r="AA500" s="242"/>
      <c r="AB500" s="242"/>
      <c r="AC500" s="242"/>
      <c r="AD500" s="242"/>
      <c r="AE500" s="242"/>
      <c r="AF500" s="242"/>
      <c r="AG500" s="242"/>
      <c r="AH500" s="242"/>
      <c r="AI500" s="242"/>
    </row>
    <row r="501" spans="9:35">
      <c r="I501" s="242"/>
      <c r="J501" s="242"/>
      <c r="K501" s="242"/>
      <c r="L501" s="242"/>
      <c r="M501" s="242"/>
      <c r="N501" s="242"/>
      <c r="O501" s="242"/>
      <c r="P501" s="242"/>
      <c r="Q501" s="242"/>
      <c r="R501" s="242"/>
      <c r="S501" s="242"/>
      <c r="T501" s="242"/>
      <c r="U501" s="242"/>
      <c r="V501" s="242"/>
      <c r="W501" s="242"/>
      <c r="X501" s="242"/>
      <c r="Y501" s="242"/>
      <c r="Z501" s="242"/>
      <c r="AA501" s="242"/>
      <c r="AB501" s="242"/>
      <c r="AC501" s="242"/>
      <c r="AD501" s="242"/>
      <c r="AE501" s="242"/>
      <c r="AF501" s="242"/>
      <c r="AG501" s="242"/>
      <c r="AH501" s="242"/>
      <c r="AI501" s="242"/>
    </row>
    <row r="502" spans="9:35">
      <c r="I502" s="242"/>
      <c r="J502" s="242"/>
      <c r="K502" s="242"/>
      <c r="L502" s="242"/>
      <c r="M502" s="242"/>
      <c r="N502" s="242"/>
      <c r="O502" s="242"/>
      <c r="P502" s="242"/>
      <c r="Q502" s="242"/>
      <c r="R502" s="242"/>
      <c r="S502" s="242"/>
      <c r="T502" s="242"/>
      <c r="U502" s="242"/>
      <c r="V502" s="242"/>
      <c r="W502" s="242"/>
      <c r="X502" s="242"/>
      <c r="Y502" s="242"/>
      <c r="Z502" s="242"/>
      <c r="AA502" s="242"/>
      <c r="AB502" s="242"/>
      <c r="AC502" s="242"/>
      <c r="AD502" s="242"/>
      <c r="AE502" s="242"/>
      <c r="AF502" s="242"/>
      <c r="AG502" s="242"/>
      <c r="AH502" s="242"/>
      <c r="AI502" s="242"/>
    </row>
    <row r="503" spans="9:35">
      <c r="I503" s="242"/>
      <c r="J503" s="242"/>
      <c r="K503" s="242"/>
      <c r="L503" s="242"/>
      <c r="M503" s="242"/>
      <c r="N503" s="242"/>
      <c r="O503" s="242"/>
      <c r="P503" s="242"/>
      <c r="Q503" s="242"/>
      <c r="R503" s="242"/>
      <c r="S503" s="242"/>
      <c r="T503" s="242"/>
      <c r="U503" s="242"/>
      <c r="V503" s="242"/>
      <c r="W503" s="242"/>
      <c r="X503" s="242"/>
      <c r="Y503" s="242"/>
      <c r="Z503" s="242"/>
      <c r="AA503" s="242"/>
      <c r="AB503" s="242"/>
      <c r="AC503" s="242"/>
      <c r="AD503" s="242"/>
      <c r="AE503" s="242"/>
      <c r="AF503" s="242"/>
      <c r="AG503" s="242"/>
      <c r="AH503" s="242"/>
      <c r="AI503" s="242"/>
    </row>
    <row r="504" spans="9:35">
      <c r="I504" s="242"/>
      <c r="J504" s="242"/>
      <c r="K504" s="242"/>
      <c r="L504" s="242"/>
      <c r="M504" s="242"/>
      <c r="N504" s="242"/>
      <c r="O504" s="242"/>
      <c r="P504" s="242"/>
      <c r="Q504" s="242"/>
      <c r="R504" s="242"/>
      <c r="S504" s="242"/>
      <c r="T504" s="242"/>
      <c r="U504" s="242"/>
      <c r="V504" s="242"/>
      <c r="W504" s="242"/>
      <c r="X504" s="242"/>
      <c r="Y504" s="242"/>
      <c r="Z504" s="242"/>
      <c r="AA504" s="242"/>
      <c r="AB504" s="242"/>
      <c r="AC504" s="242"/>
      <c r="AD504" s="242"/>
      <c r="AE504" s="242"/>
      <c r="AF504" s="242"/>
      <c r="AG504" s="242"/>
      <c r="AH504" s="242"/>
      <c r="AI504" s="242"/>
    </row>
    <row r="505" spans="9:35">
      <c r="I505" s="242"/>
      <c r="J505" s="242"/>
      <c r="K505" s="242"/>
      <c r="L505" s="242"/>
      <c r="M505" s="242"/>
      <c r="N505" s="242"/>
      <c r="O505" s="242"/>
      <c r="P505" s="242"/>
      <c r="Q505" s="242"/>
      <c r="R505" s="242"/>
      <c r="S505" s="242"/>
      <c r="T505" s="242"/>
      <c r="U505" s="242"/>
      <c r="V505" s="242"/>
      <c r="W505" s="242"/>
      <c r="X505" s="242"/>
      <c r="Y505" s="242"/>
      <c r="Z505" s="242"/>
      <c r="AA505" s="242"/>
      <c r="AB505" s="242"/>
      <c r="AC505" s="242"/>
      <c r="AD505" s="242"/>
      <c r="AE505" s="242"/>
      <c r="AF505" s="242"/>
      <c r="AG505" s="242"/>
      <c r="AH505" s="242"/>
      <c r="AI505" s="242"/>
    </row>
    <row r="506" spans="9:35">
      <c r="I506" s="242"/>
      <c r="J506" s="242"/>
      <c r="K506" s="242"/>
      <c r="L506" s="242"/>
      <c r="M506" s="242"/>
      <c r="N506" s="242"/>
      <c r="O506" s="242"/>
      <c r="P506" s="242"/>
      <c r="Q506" s="242"/>
      <c r="R506" s="242"/>
      <c r="S506" s="242"/>
      <c r="T506" s="242"/>
      <c r="U506" s="242"/>
      <c r="V506" s="242"/>
      <c r="W506" s="242"/>
      <c r="X506" s="242"/>
      <c r="Y506" s="242"/>
      <c r="Z506" s="242"/>
      <c r="AA506" s="242"/>
      <c r="AB506" s="242"/>
      <c r="AC506" s="242"/>
      <c r="AD506" s="242"/>
      <c r="AE506" s="242"/>
      <c r="AF506" s="242"/>
      <c r="AG506" s="242"/>
      <c r="AH506" s="242"/>
      <c r="AI506" s="242"/>
    </row>
    <row r="507" spans="9:35">
      <c r="I507" s="242"/>
      <c r="J507" s="242"/>
      <c r="K507" s="242"/>
      <c r="L507" s="242"/>
      <c r="M507" s="242"/>
      <c r="N507" s="242"/>
      <c r="O507" s="242"/>
      <c r="P507" s="242"/>
      <c r="Q507" s="242"/>
      <c r="R507" s="242"/>
      <c r="S507" s="242"/>
      <c r="T507" s="242"/>
      <c r="U507" s="242"/>
      <c r="V507" s="242"/>
      <c r="W507" s="242"/>
      <c r="X507" s="242"/>
      <c r="Y507" s="242"/>
      <c r="Z507" s="242"/>
      <c r="AA507" s="242"/>
      <c r="AB507" s="242"/>
      <c r="AC507" s="242"/>
      <c r="AD507" s="242"/>
      <c r="AE507" s="242"/>
      <c r="AF507" s="242"/>
      <c r="AG507" s="242"/>
      <c r="AH507" s="242"/>
      <c r="AI507" s="242"/>
    </row>
    <row r="508" spans="9:35">
      <c r="I508" s="242"/>
      <c r="J508" s="242"/>
      <c r="K508" s="242"/>
      <c r="L508" s="242"/>
      <c r="M508" s="242"/>
      <c r="N508" s="242"/>
      <c r="O508" s="242"/>
      <c r="P508" s="242"/>
      <c r="Q508" s="242"/>
      <c r="R508" s="242"/>
      <c r="S508" s="242"/>
      <c r="T508" s="242"/>
      <c r="U508" s="242"/>
      <c r="V508" s="242"/>
      <c r="W508" s="242"/>
      <c r="X508" s="242"/>
      <c r="Y508" s="242"/>
      <c r="Z508" s="242"/>
      <c r="AA508" s="242"/>
      <c r="AB508" s="242"/>
      <c r="AC508" s="242"/>
      <c r="AD508" s="242"/>
      <c r="AE508" s="242"/>
      <c r="AF508" s="242"/>
      <c r="AG508" s="242"/>
      <c r="AH508" s="242"/>
      <c r="AI508" s="242"/>
    </row>
    <row r="509" spans="9:35">
      <c r="I509" s="242"/>
      <c r="J509" s="242"/>
      <c r="K509" s="242"/>
      <c r="L509" s="242"/>
      <c r="M509" s="242"/>
      <c r="N509" s="242"/>
      <c r="O509" s="242"/>
      <c r="P509" s="242"/>
      <c r="Q509" s="242"/>
      <c r="R509" s="242"/>
      <c r="S509" s="242"/>
      <c r="T509" s="242"/>
      <c r="U509" s="242"/>
      <c r="V509" s="242"/>
      <c r="W509" s="242"/>
      <c r="X509" s="242"/>
      <c r="Y509" s="242"/>
      <c r="Z509" s="242"/>
      <c r="AA509" s="242"/>
      <c r="AB509" s="242"/>
      <c r="AC509" s="242"/>
      <c r="AD509" s="242"/>
      <c r="AE509" s="242"/>
      <c r="AF509" s="242"/>
      <c r="AG509" s="242"/>
      <c r="AH509" s="242"/>
      <c r="AI509" s="242"/>
    </row>
    <row r="510" spans="9:35">
      <c r="I510" s="242"/>
      <c r="J510" s="242"/>
      <c r="K510" s="242"/>
      <c r="L510" s="242"/>
      <c r="M510" s="242"/>
      <c r="N510" s="242"/>
      <c r="O510" s="242"/>
      <c r="P510" s="242"/>
      <c r="Q510" s="242"/>
      <c r="R510" s="242"/>
      <c r="S510" s="242"/>
      <c r="T510" s="242"/>
      <c r="U510" s="242"/>
      <c r="V510" s="242"/>
      <c r="W510" s="242"/>
      <c r="X510" s="242"/>
      <c r="Y510" s="242"/>
      <c r="Z510" s="242"/>
      <c r="AA510" s="242"/>
      <c r="AB510" s="242"/>
      <c r="AC510" s="242"/>
      <c r="AD510" s="242"/>
      <c r="AE510" s="242"/>
      <c r="AF510" s="242"/>
      <c r="AG510" s="242"/>
      <c r="AH510" s="242"/>
      <c r="AI510" s="242"/>
    </row>
    <row r="511" spans="9:35">
      <c r="I511" s="242"/>
      <c r="J511" s="242"/>
      <c r="K511" s="242"/>
      <c r="L511" s="242"/>
      <c r="M511" s="242"/>
      <c r="N511" s="242"/>
      <c r="O511" s="242"/>
      <c r="P511" s="242"/>
      <c r="Q511" s="242"/>
      <c r="R511" s="242"/>
      <c r="S511" s="242"/>
      <c r="T511" s="242"/>
      <c r="U511" s="242"/>
      <c r="V511" s="242"/>
      <c r="W511" s="242"/>
      <c r="X511" s="242"/>
      <c r="Y511" s="242"/>
      <c r="Z511" s="242"/>
      <c r="AA511" s="242"/>
      <c r="AB511" s="242"/>
      <c r="AC511" s="242"/>
      <c r="AD511" s="242"/>
      <c r="AE511" s="242"/>
      <c r="AF511" s="242"/>
      <c r="AG511" s="242"/>
      <c r="AH511" s="242"/>
      <c r="AI511" s="242"/>
    </row>
    <row r="512" spans="9:35">
      <c r="I512" s="242"/>
      <c r="J512" s="242"/>
      <c r="K512" s="242"/>
      <c r="L512" s="242"/>
      <c r="M512" s="242"/>
      <c r="N512" s="242"/>
      <c r="O512" s="242"/>
      <c r="P512" s="242"/>
      <c r="Q512" s="242"/>
      <c r="R512" s="242"/>
      <c r="S512" s="242"/>
      <c r="T512" s="242"/>
      <c r="U512" s="242"/>
      <c r="V512" s="242"/>
      <c r="W512" s="242"/>
      <c r="X512" s="242"/>
      <c r="Y512" s="242"/>
      <c r="Z512" s="242"/>
      <c r="AA512" s="242"/>
      <c r="AB512" s="242"/>
      <c r="AC512" s="242"/>
      <c r="AD512" s="242"/>
      <c r="AE512" s="242"/>
      <c r="AF512" s="242"/>
      <c r="AG512" s="242"/>
      <c r="AH512" s="242"/>
      <c r="AI512" s="242"/>
    </row>
    <row r="513" spans="9:35">
      <c r="I513" s="242"/>
      <c r="J513" s="242"/>
      <c r="K513" s="242"/>
      <c r="L513" s="242"/>
      <c r="M513" s="242"/>
      <c r="N513" s="242"/>
      <c r="O513" s="242"/>
      <c r="P513" s="242"/>
      <c r="Q513" s="242"/>
      <c r="R513" s="242"/>
      <c r="S513" s="242"/>
      <c r="T513" s="242"/>
      <c r="U513" s="242"/>
      <c r="V513" s="242"/>
      <c r="W513" s="242"/>
      <c r="X513" s="242"/>
      <c r="Y513" s="242"/>
      <c r="Z513" s="242"/>
      <c r="AA513" s="242"/>
      <c r="AB513" s="242"/>
      <c r="AC513" s="242"/>
      <c r="AD513" s="242"/>
      <c r="AE513" s="242"/>
      <c r="AF513" s="242"/>
      <c r="AG513" s="242"/>
      <c r="AH513" s="242"/>
      <c r="AI513" s="242"/>
    </row>
    <row r="514" spans="9:35"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</row>
    <row r="515" spans="9:35">
      <c r="I515" s="242"/>
      <c r="J515" s="242"/>
      <c r="K515" s="242"/>
      <c r="L515" s="242"/>
      <c r="M515" s="242"/>
      <c r="N515" s="242"/>
      <c r="O515" s="242"/>
      <c r="P515" s="242"/>
      <c r="Q515" s="242"/>
      <c r="R515" s="242"/>
      <c r="S515" s="242"/>
      <c r="T515" s="242"/>
      <c r="U515" s="242"/>
      <c r="V515" s="242"/>
      <c r="W515" s="242"/>
      <c r="X515" s="242"/>
      <c r="Y515" s="242"/>
      <c r="Z515" s="242"/>
      <c r="AA515" s="242"/>
      <c r="AB515" s="242"/>
      <c r="AC515" s="242"/>
      <c r="AD515" s="242"/>
      <c r="AE515" s="242"/>
      <c r="AF515" s="242"/>
      <c r="AG515" s="242"/>
      <c r="AH515" s="242"/>
      <c r="AI515" s="242"/>
    </row>
    <row r="516" spans="9:35">
      <c r="I516" s="242"/>
      <c r="J516" s="242"/>
      <c r="K516" s="242"/>
      <c r="L516" s="242"/>
      <c r="M516" s="242"/>
      <c r="N516" s="242"/>
      <c r="O516" s="242"/>
      <c r="P516" s="242"/>
      <c r="Q516" s="242"/>
      <c r="R516" s="242"/>
      <c r="S516" s="242"/>
      <c r="T516" s="242"/>
      <c r="U516" s="242"/>
      <c r="V516" s="242"/>
      <c r="W516" s="242"/>
      <c r="X516" s="242"/>
      <c r="Y516" s="242"/>
      <c r="Z516" s="242"/>
      <c r="AA516" s="242"/>
      <c r="AB516" s="242"/>
      <c r="AC516" s="242"/>
      <c r="AD516" s="242"/>
      <c r="AE516" s="242"/>
      <c r="AF516" s="242"/>
      <c r="AG516" s="242"/>
      <c r="AH516" s="242"/>
      <c r="AI516" s="242"/>
    </row>
    <row r="517" spans="9:35">
      <c r="I517" s="242"/>
      <c r="J517" s="242"/>
      <c r="K517" s="242"/>
      <c r="L517" s="242"/>
      <c r="M517" s="242"/>
      <c r="N517" s="242"/>
      <c r="O517" s="242"/>
      <c r="P517" s="242"/>
      <c r="Q517" s="242"/>
      <c r="R517" s="242"/>
      <c r="S517" s="242"/>
      <c r="T517" s="242"/>
      <c r="U517" s="242"/>
      <c r="V517" s="242"/>
      <c r="W517" s="242"/>
      <c r="X517" s="242"/>
      <c r="Y517" s="242"/>
      <c r="Z517" s="242"/>
      <c r="AA517" s="242"/>
      <c r="AB517" s="242"/>
      <c r="AC517" s="242"/>
      <c r="AD517" s="242"/>
      <c r="AE517" s="242"/>
      <c r="AF517" s="242"/>
      <c r="AG517" s="242"/>
      <c r="AH517" s="242"/>
      <c r="AI517" s="242"/>
    </row>
    <row r="518" spans="9:35">
      <c r="I518" s="242"/>
      <c r="J518" s="242"/>
      <c r="K518" s="242"/>
      <c r="L518" s="242"/>
      <c r="M518" s="242"/>
      <c r="N518" s="242"/>
      <c r="O518" s="242"/>
      <c r="P518" s="242"/>
      <c r="Q518" s="242"/>
      <c r="R518" s="242"/>
      <c r="S518" s="242"/>
      <c r="T518" s="242"/>
      <c r="U518" s="242"/>
      <c r="V518" s="242"/>
      <c r="W518" s="242"/>
      <c r="X518" s="242"/>
      <c r="Y518" s="242"/>
      <c r="Z518" s="242"/>
      <c r="AA518" s="242"/>
      <c r="AB518" s="242"/>
      <c r="AC518" s="242"/>
      <c r="AD518" s="242"/>
      <c r="AE518" s="242"/>
      <c r="AF518" s="242"/>
      <c r="AG518" s="242"/>
      <c r="AH518" s="242"/>
      <c r="AI518" s="242"/>
    </row>
    <row r="519" spans="9:35">
      <c r="I519" s="242"/>
      <c r="J519" s="242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  <c r="V519" s="242"/>
      <c r="W519" s="242"/>
      <c r="X519" s="242"/>
      <c r="Y519" s="242"/>
      <c r="Z519" s="242"/>
      <c r="AA519" s="242"/>
      <c r="AB519" s="242"/>
      <c r="AC519" s="242"/>
      <c r="AD519" s="242"/>
      <c r="AE519" s="242"/>
      <c r="AF519" s="242"/>
      <c r="AG519" s="242"/>
      <c r="AH519" s="242"/>
      <c r="AI519" s="242"/>
    </row>
    <row r="520" spans="9:35">
      <c r="I520" s="242"/>
      <c r="J520" s="242"/>
      <c r="K520" s="242"/>
      <c r="L520" s="242"/>
      <c r="M520" s="242"/>
      <c r="N520" s="242"/>
      <c r="O520" s="242"/>
      <c r="P520" s="242"/>
      <c r="Q520" s="242"/>
      <c r="R520" s="242"/>
      <c r="S520" s="242"/>
      <c r="T520" s="242"/>
      <c r="U520" s="242"/>
      <c r="V520" s="242"/>
      <c r="W520" s="242"/>
      <c r="X520" s="242"/>
      <c r="Y520" s="242"/>
      <c r="Z520" s="242"/>
      <c r="AA520" s="242"/>
      <c r="AB520" s="242"/>
      <c r="AC520" s="242"/>
      <c r="AD520" s="242"/>
      <c r="AE520" s="242"/>
      <c r="AF520" s="242"/>
      <c r="AG520" s="242"/>
      <c r="AH520" s="242"/>
      <c r="AI520" s="242"/>
    </row>
    <row r="521" spans="9:35">
      <c r="I521" s="242"/>
      <c r="J521" s="242"/>
      <c r="K521" s="242"/>
      <c r="L521" s="242"/>
      <c r="M521" s="242"/>
      <c r="N521" s="242"/>
      <c r="O521" s="242"/>
      <c r="P521" s="242"/>
      <c r="Q521" s="242"/>
      <c r="R521" s="242"/>
      <c r="S521" s="242"/>
      <c r="T521" s="242"/>
      <c r="U521" s="242"/>
      <c r="V521" s="242"/>
      <c r="W521" s="242"/>
      <c r="X521" s="242"/>
      <c r="Y521" s="242"/>
      <c r="Z521" s="242"/>
      <c r="AA521" s="242"/>
      <c r="AB521" s="242"/>
      <c r="AC521" s="242"/>
      <c r="AD521" s="242"/>
      <c r="AE521" s="242"/>
      <c r="AF521" s="242"/>
      <c r="AG521" s="242"/>
      <c r="AH521" s="242"/>
      <c r="AI521" s="242"/>
    </row>
    <row r="522" spans="9:35">
      <c r="I522" s="242"/>
      <c r="J522" s="242"/>
      <c r="K522" s="242"/>
      <c r="L522" s="242"/>
      <c r="M522" s="242"/>
      <c r="N522" s="242"/>
      <c r="O522" s="242"/>
      <c r="P522" s="242"/>
      <c r="Q522" s="242"/>
      <c r="R522" s="242"/>
      <c r="S522" s="242"/>
      <c r="T522" s="242"/>
      <c r="U522" s="242"/>
      <c r="V522" s="242"/>
      <c r="W522" s="242"/>
      <c r="X522" s="242"/>
      <c r="Y522" s="242"/>
      <c r="Z522" s="242"/>
      <c r="AA522" s="242"/>
      <c r="AB522" s="242"/>
      <c r="AC522" s="242"/>
      <c r="AD522" s="242"/>
      <c r="AE522" s="242"/>
      <c r="AF522" s="242"/>
      <c r="AG522" s="242"/>
      <c r="AH522" s="242"/>
      <c r="AI522" s="242"/>
    </row>
    <row r="523" spans="9:35">
      <c r="I523" s="242"/>
      <c r="J523" s="242"/>
      <c r="K523" s="242"/>
      <c r="L523" s="242"/>
      <c r="M523" s="242"/>
      <c r="N523" s="242"/>
      <c r="O523" s="242"/>
      <c r="P523" s="242"/>
      <c r="Q523" s="242"/>
      <c r="R523" s="242"/>
      <c r="S523" s="242"/>
      <c r="T523" s="242"/>
      <c r="U523" s="242"/>
      <c r="V523" s="242"/>
      <c r="W523" s="242"/>
      <c r="X523" s="242"/>
      <c r="Y523" s="242"/>
      <c r="Z523" s="242"/>
      <c r="AA523" s="242"/>
      <c r="AB523" s="242"/>
      <c r="AC523" s="242"/>
      <c r="AD523" s="242"/>
      <c r="AE523" s="242"/>
      <c r="AF523" s="242"/>
      <c r="AG523" s="242"/>
      <c r="AH523" s="242"/>
      <c r="AI523" s="242"/>
    </row>
    <row r="524" spans="9:35">
      <c r="I524" s="242"/>
      <c r="J524" s="242"/>
      <c r="K524" s="242"/>
      <c r="L524" s="242"/>
      <c r="M524" s="242"/>
      <c r="N524" s="242"/>
      <c r="O524" s="242"/>
      <c r="P524" s="242"/>
      <c r="Q524" s="242"/>
      <c r="R524" s="242"/>
      <c r="S524" s="242"/>
      <c r="T524" s="242"/>
      <c r="U524" s="242"/>
      <c r="V524" s="242"/>
      <c r="W524" s="242"/>
      <c r="X524" s="242"/>
      <c r="Y524" s="242"/>
      <c r="Z524" s="242"/>
      <c r="AA524" s="242"/>
      <c r="AB524" s="242"/>
      <c r="AC524" s="242"/>
      <c r="AD524" s="242"/>
      <c r="AE524" s="242"/>
      <c r="AF524" s="242"/>
      <c r="AG524" s="242"/>
      <c r="AH524" s="242"/>
      <c r="AI524" s="242"/>
    </row>
    <row r="525" spans="9:35">
      <c r="I525" s="242"/>
      <c r="J525" s="242"/>
      <c r="K525" s="242"/>
      <c r="L525" s="242"/>
      <c r="M525" s="242"/>
      <c r="N525" s="242"/>
      <c r="O525" s="242"/>
      <c r="P525" s="242"/>
      <c r="Q525" s="242"/>
      <c r="R525" s="242"/>
      <c r="S525" s="242"/>
      <c r="T525" s="242"/>
      <c r="U525" s="242"/>
      <c r="V525" s="242"/>
      <c r="W525" s="242"/>
      <c r="X525" s="242"/>
      <c r="Y525" s="242"/>
      <c r="Z525" s="242"/>
      <c r="AA525" s="242"/>
      <c r="AB525" s="242"/>
      <c r="AC525" s="242"/>
      <c r="AD525" s="242"/>
      <c r="AE525" s="242"/>
      <c r="AF525" s="242"/>
      <c r="AG525" s="242"/>
      <c r="AH525" s="242"/>
      <c r="AI525" s="242"/>
    </row>
    <row r="526" spans="9:35">
      <c r="I526" s="242"/>
      <c r="J526" s="242"/>
      <c r="K526" s="242"/>
      <c r="L526" s="242"/>
      <c r="M526" s="242"/>
      <c r="N526" s="242"/>
      <c r="O526" s="242"/>
      <c r="P526" s="242"/>
      <c r="Q526" s="242"/>
      <c r="R526" s="242"/>
      <c r="S526" s="242"/>
      <c r="T526" s="242"/>
      <c r="U526" s="242"/>
      <c r="V526" s="242"/>
      <c r="W526" s="242"/>
      <c r="X526" s="242"/>
      <c r="Y526" s="242"/>
      <c r="Z526" s="242"/>
      <c r="AA526" s="242"/>
      <c r="AB526" s="242"/>
      <c r="AC526" s="242"/>
      <c r="AD526" s="242"/>
      <c r="AE526" s="242"/>
      <c r="AF526" s="242"/>
      <c r="AG526" s="242"/>
      <c r="AH526" s="242"/>
      <c r="AI526" s="242"/>
    </row>
    <row r="527" spans="9:35">
      <c r="I527" s="242"/>
      <c r="J527" s="242"/>
      <c r="K527" s="242"/>
      <c r="L527" s="242"/>
      <c r="M527" s="242"/>
      <c r="N527" s="242"/>
      <c r="O527" s="242"/>
      <c r="P527" s="242"/>
      <c r="Q527" s="242"/>
      <c r="R527" s="242"/>
      <c r="S527" s="242"/>
      <c r="T527" s="242"/>
      <c r="U527" s="242"/>
      <c r="V527" s="242"/>
      <c r="W527" s="242"/>
      <c r="X527" s="242"/>
      <c r="Y527" s="242"/>
      <c r="Z527" s="242"/>
      <c r="AA527" s="242"/>
      <c r="AB527" s="242"/>
      <c r="AC527" s="242"/>
      <c r="AD527" s="242"/>
      <c r="AE527" s="242"/>
      <c r="AF527" s="242"/>
      <c r="AG527" s="242"/>
      <c r="AH527" s="242"/>
      <c r="AI527" s="242"/>
    </row>
    <row r="528" spans="9:35">
      <c r="I528" s="242"/>
      <c r="J528" s="242"/>
      <c r="K528" s="242"/>
      <c r="L528" s="242"/>
      <c r="M528" s="242"/>
      <c r="N528" s="242"/>
      <c r="O528" s="242"/>
      <c r="P528" s="242"/>
      <c r="Q528" s="242"/>
      <c r="R528" s="242"/>
      <c r="S528" s="242"/>
      <c r="T528" s="242"/>
      <c r="U528" s="242"/>
      <c r="V528" s="242"/>
      <c r="W528" s="242"/>
      <c r="X528" s="242"/>
      <c r="Y528" s="242"/>
      <c r="Z528" s="242"/>
      <c r="AA528" s="242"/>
      <c r="AB528" s="242"/>
      <c r="AC528" s="242"/>
      <c r="AD528" s="242"/>
      <c r="AE528" s="242"/>
      <c r="AF528" s="242"/>
      <c r="AG528" s="242"/>
      <c r="AH528" s="242"/>
      <c r="AI528" s="242"/>
    </row>
    <row r="529" spans="9:35">
      <c r="I529" s="242"/>
      <c r="J529" s="242"/>
      <c r="K529" s="242"/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242"/>
      <c r="AA529" s="242"/>
      <c r="AB529" s="242"/>
      <c r="AC529" s="242"/>
      <c r="AD529" s="242"/>
      <c r="AE529" s="242"/>
      <c r="AF529" s="242"/>
      <c r="AG529" s="242"/>
      <c r="AH529" s="242"/>
      <c r="AI529" s="242"/>
    </row>
    <row r="530" spans="9:35">
      <c r="I530" s="242"/>
      <c r="J530" s="242"/>
      <c r="K530" s="242"/>
      <c r="L530" s="242"/>
      <c r="M530" s="242"/>
      <c r="N530" s="242"/>
      <c r="O530" s="242"/>
      <c r="P530" s="242"/>
      <c r="Q530" s="242"/>
      <c r="R530" s="242"/>
      <c r="S530" s="242"/>
      <c r="T530" s="242"/>
      <c r="U530" s="242"/>
      <c r="V530" s="242"/>
      <c r="W530" s="242"/>
      <c r="X530" s="242"/>
      <c r="Y530" s="242"/>
      <c r="Z530" s="242"/>
      <c r="AA530" s="242"/>
      <c r="AB530" s="242"/>
      <c r="AC530" s="242"/>
      <c r="AD530" s="242"/>
      <c r="AE530" s="242"/>
      <c r="AF530" s="242"/>
      <c r="AG530" s="242"/>
      <c r="AH530" s="242"/>
      <c r="AI530" s="242"/>
    </row>
    <row r="531" spans="9:35">
      <c r="I531" s="242"/>
      <c r="J531" s="242"/>
      <c r="K531" s="242"/>
      <c r="L531" s="242"/>
      <c r="M531" s="242"/>
      <c r="N531" s="242"/>
      <c r="O531" s="242"/>
      <c r="P531" s="242"/>
      <c r="Q531" s="242"/>
      <c r="R531" s="242"/>
      <c r="S531" s="242"/>
      <c r="T531" s="242"/>
      <c r="U531" s="242"/>
      <c r="V531" s="242"/>
      <c r="W531" s="242"/>
      <c r="X531" s="242"/>
      <c r="Y531" s="242"/>
      <c r="Z531" s="242"/>
      <c r="AA531" s="242"/>
      <c r="AB531" s="242"/>
      <c r="AC531" s="242"/>
      <c r="AD531" s="242"/>
      <c r="AE531" s="242"/>
      <c r="AF531" s="242"/>
      <c r="AG531" s="242"/>
      <c r="AH531" s="242"/>
      <c r="AI531" s="242"/>
    </row>
    <row r="532" spans="9:35">
      <c r="I532" s="242"/>
      <c r="J532" s="242"/>
      <c r="K532" s="242"/>
      <c r="L532" s="242"/>
      <c r="M532" s="242"/>
      <c r="N532" s="242"/>
      <c r="O532" s="242"/>
      <c r="P532" s="242"/>
      <c r="Q532" s="242"/>
      <c r="R532" s="242"/>
      <c r="S532" s="242"/>
      <c r="T532" s="242"/>
      <c r="U532" s="242"/>
      <c r="V532" s="242"/>
      <c r="W532" s="242"/>
      <c r="X532" s="242"/>
      <c r="Y532" s="242"/>
      <c r="Z532" s="242"/>
      <c r="AA532" s="242"/>
      <c r="AB532" s="242"/>
      <c r="AC532" s="242"/>
      <c r="AD532" s="242"/>
      <c r="AE532" s="242"/>
      <c r="AF532" s="242"/>
      <c r="AG532" s="242"/>
      <c r="AH532" s="242"/>
      <c r="AI532" s="242"/>
    </row>
    <row r="533" spans="9:35">
      <c r="I533" s="242"/>
      <c r="J533" s="242"/>
      <c r="K533" s="242"/>
      <c r="L533" s="242"/>
      <c r="M533" s="242"/>
      <c r="N533" s="242"/>
      <c r="O533" s="242"/>
      <c r="P533" s="242"/>
      <c r="Q533" s="242"/>
      <c r="R533" s="242"/>
      <c r="S533" s="242"/>
      <c r="T533" s="242"/>
      <c r="U533" s="242"/>
      <c r="V533" s="242"/>
      <c r="W533" s="242"/>
      <c r="X533" s="242"/>
      <c r="Y533" s="242"/>
      <c r="Z533" s="242"/>
      <c r="AA533" s="242"/>
      <c r="AB533" s="242"/>
      <c r="AC533" s="242"/>
      <c r="AD533" s="242"/>
      <c r="AE533" s="242"/>
      <c r="AF533" s="242"/>
      <c r="AG533" s="242"/>
      <c r="AH533" s="242"/>
      <c r="AI533" s="242"/>
    </row>
    <row r="534" spans="9:35">
      <c r="I534" s="242"/>
      <c r="J534" s="242"/>
      <c r="K534" s="242"/>
      <c r="L534" s="242"/>
      <c r="M534" s="242"/>
      <c r="N534" s="242"/>
      <c r="O534" s="242"/>
      <c r="P534" s="242"/>
      <c r="Q534" s="242"/>
      <c r="R534" s="242"/>
      <c r="S534" s="242"/>
      <c r="T534" s="242"/>
      <c r="U534" s="242"/>
      <c r="V534" s="242"/>
      <c r="W534" s="242"/>
      <c r="X534" s="242"/>
      <c r="Y534" s="242"/>
      <c r="Z534" s="242"/>
      <c r="AA534" s="242"/>
      <c r="AB534" s="242"/>
      <c r="AC534" s="242"/>
      <c r="AD534" s="242"/>
      <c r="AE534" s="242"/>
      <c r="AF534" s="242"/>
      <c r="AG534" s="242"/>
      <c r="AH534" s="242"/>
      <c r="AI534" s="242"/>
    </row>
    <row r="535" spans="9:35">
      <c r="I535" s="242"/>
      <c r="J535" s="242"/>
      <c r="K535" s="242"/>
      <c r="L535" s="242"/>
      <c r="M535" s="242"/>
      <c r="N535" s="242"/>
      <c r="O535" s="242"/>
      <c r="P535" s="242"/>
      <c r="Q535" s="242"/>
      <c r="R535" s="242"/>
      <c r="S535" s="242"/>
      <c r="T535" s="242"/>
      <c r="U535" s="242"/>
      <c r="V535" s="242"/>
      <c r="W535" s="242"/>
      <c r="X535" s="242"/>
      <c r="Y535" s="242"/>
      <c r="Z535" s="242"/>
      <c r="AA535" s="242"/>
      <c r="AB535" s="242"/>
      <c r="AC535" s="242"/>
      <c r="AD535" s="242"/>
      <c r="AE535" s="242"/>
      <c r="AF535" s="242"/>
      <c r="AG535" s="242"/>
      <c r="AH535" s="242"/>
      <c r="AI535" s="242"/>
    </row>
    <row r="536" spans="9:35">
      <c r="I536" s="242"/>
      <c r="J536" s="242"/>
      <c r="K536" s="242"/>
      <c r="L536" s="242"/>
      <c r="M536" s="242"/>
      <c r="N536" s="242"/>
      <c r="O536" s="242"/>
      <c r="P536" s="242"/>
      <c r="Q536" s="242"/>
      <c r="R536" s="242"/>
      <c r="S536" s="242"/>
      <c r="T536" s="242"/>
      <c r="U536" s="242"/>
      <c r="V536" s="242"/>
      <c r="W536" s="242"/>
      <c r="X536" s="242"/>
      <c r="Y536" s="242"/>
      <c r="Z536" s="242"/>
      <c r="AA536" s="242"/>
      <c r="AB536" s="242"/>
      <c r="AC536" s="242"/>
      <c r="AD536" s="242"/>
      <c r="AE536" s="242"/>
      <c r="AF536" s="242"/>
      <c r="AG536" s="242"/>
      <c r="AH536" s="242"/>
      <c r="AI536" s="242"/>
    </row>
    <row r="537" spans="9:35">
      <c r="I537" s="242"/>
      <c r="J537" s="242"/>
      <c r="K537" s="242"/>
      <c r="L537" s="242"/>
      <c r="M537" s="242"/>
      <c r="N537" s="242"/>
      <c r="O537" s="242"/>
      <c r="P537" s="242"/>
      <c r="Q537" s="242"/>
      <c r="R537" s="242"/>
      <c r="S537" s="242"/>
      <c r="T537" s="242"/>
      <c r="U537" s="242"/>
      <c r="V537" s="242"/>
      <c r="W537" s="242"/>
      <c r="X537" s="242"/>
      <c r="Y537" s="242"/>
      <c r="Z537" s="242"/>
      <c r="AA537" s="242"/>
      <c r="AB537" s="242"/>
      <c r="AC537" s="242"/>
      <c r="AD537" s="242"/>
      <c r="AE537" s="242"/>
      <c r="AF537" s="242"/>
      <c r="AG537" s="242"/>
      <c r="AH537" s="242"/>
      <c r="AI537" s="242"/>
    </row>
    <row r="538" spans="9:35"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</row>
    <row r="539" spans="9:35"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</row>
    <row r="540" spans="9:35"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</row>
    <row r="541" spans="9:35">
      <c r="I541" s="242"/>
      <c r="J541" s="242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  <c r="AA541" s="242"/>
      <c r="AB541" s="242"/>
      <c r="AC541" s="242"/>
      <c r="AD541" s="242"/>
      <c r="AE541" s="242"/>
      <c r="AF541" s="242"/>
      <c r="AG541" s="242"/>
      <c r="AH541" s="242"/>
      <c r="AI541" s="242"/>
    </row>
    <row r="542" spans="9:35">
      <c r="I542" s="242"/>
      <c r="J542" s="242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  <c r="AA542" s="242"/>
      <c r="AB542" s="242"/>
      <c r="AC542" s="242"/>
      <c r="AD542" s="242"/>
      <c r="AE542" s="242"/>
      <c r="AF542" s="242"/>
      <c r="AG542" s="242"/>
      <c r="AH542" s="242"/>
      <c r="AI542" s="242"/>
    </row>
    <row r="543" spans="9:35">
      <c r="I543" s="242"/>
      <c r="J543" s="242"/>
      <c r="K543" s="242"/>
      <c r="L543" s="242"/>
      <c r="M543" s="242"/>
      <c r="N543" s="242"/>
      <c r="O543" s="242"/>
      <c r="P543" s="242"/>
      <c r="Q543" s="242"/>
      <c r="R543" s="242"/>
      <c r="S543" s="242"/>
      <c r="T543" s="242"/>
      <c r="U543" s="242"/>
      <c r="V543" s="242"/>
      <c r="W543" s="242"/>
      <c r="X543" s="242"/>
      <c r="Y543" s="242"/>
      <c r="Z543" s="242"/>
      <c r="AA543" s="242"/>
      <c r="AB543" s="242"/>
      <c r="AC543" s="242"/>
      <c r="AD543" s="242"/>
      <c r="AE543" s="242"/>
      <c r="AF543" s="242"/>
      <c r="AG543" s="242"/>
      <c r="AH543" s="242"/>
      <c r="AI543" s="242"/>
    </row>
    <row r="544" spans="9:35">
      <c r="I544" s="242"/>
      <c r="J544" s="242"/>
      <c r="K544" s="242"/>
      <c r="L544" s="242"/>
      <c r="M544" s="242"/>
      <c r="N544" s="242"/>
      <c r="O544" s="242"/>
      <c r="P544" s="242"/>
      <c r="Q544" s="242"/>
      <c r="R544" s="242"/>
      <c r="S544" s="242"/>
      <c r="T544" s="242"/>
      <c r="U544" s="242"/>
      <c r="V544" s="242"/>
      <c r="W544" s="242"/>
      <c r="X544" s="242"/>
      <c r="Y544" s="242"/>
      <c r="Z544" s="242"/>
      <c r="AA544" s="242"/>
      <c r="AB544" s="242"/>
      <c r="AC544" s="242"/>
      <c r="AD544" s="242"/>
      <c r="AE544" s="242"/>
      <c r="AF544" s="242"/>
      <c r="AG544" s="242"/>
      <c r="AH544" s="242"/>
      <c r="AI544" s="242"/>
    </row>
    <row r="545" spans="9:35">
      <c r="I545" s="242"/>
      <c r="J545" s="242"/>
      <c r="K545" s="242"/>
      <c r="L545" s="242"/>
      <c r="M545" s="242"/>
      <c r="N545" s="242"/>
      <c r="O545" s="242"/>
      <c r="P545" s="242"/>
      <c r="Q545" s="242"/>
      <c r="R545" s="242"/>
      <c r="S545" s="242"/>
      <c r="T545" s="242"/>
      <c r="U545" s="242"/>
      <c r="V545" s="242"/>
      <c r="W545" s="242"/>
      <c r="X545" s="242"/>
      <c r="Y545" s="242"/>
      <c r="Z545" s="242"/>
      <c r="AA545" s="242"/>
      <c r="AB545" s="242"/>
      <c r="AC545" s="242"/>
      <c r="AD545" s="242"/>
      <c r="AE545" s="242"/>
      <c r="AF545" s="242"/>
      <c r="AG545" s="242"/>
      <c r="AH545" s="242"/>
      <c r="AI545" s="242"/>
    </row>
    <row r="546" spans="9:35">
      <c r="I546" s="242"/>
      <c r="J546" s="242"/>
      <c r="K546" s="242"/>
      <c r="L546" s="242"/>
      <c r="M546" s="242"/>
      <c r="N546" s="242"/>
      <c r="O546" s="242"/>
      <c r="P546" s="242"/>
      <c r="Q546" s="242"/>
      <c r="R546" s="242"/>
      <c r="S546" s="242"/>
      <c r="T546" s="242"/>
      <c r="U546" s="242"/>
      <c r="V546" s="242"/>
      <c r="W546" s="242"/>
      <c r="X546" s="242"/>
      <c r="Y546" s="242"/>
      <c r="Z546" s="242"/>
      <c r="AA546" s="242"/>
      <c r="AB546" s="242"/>
      <c r="AC546" s="242"/>
      <c r="AD546" s="242"/>
      <c r="AE546" s="242"/>
      <c r="AF546" s="242"/>
      <c r="AG546" s="242"/>
      <c r="AH546" s="242"/>
      <c r="AI546" s="242"/>
    </row>
    <row r="547" spans="9:35">
      <c r="I547" s="242"/>
      <c r="J547" s="242"/>
      <c r="K547" s="242"/>
      <c r="L547" s="242"/>
      <c r="M547" s="242"/>
      <c r="N547" s="242"/>
      <c r="O547" s="242"/>
      <c r="P547" s="242"/>
      <c r="Q547" s="242"/>
      <c r="R547" s="242"/>
      <c r="S547" s="242"/>
      <c r="T547" s="242"/>
      <c r="U547" s="242"/>
      <c r="V547" s="242"/>
      <c r="W547" s="242"/>
      <c r="X547" s="242"/>
      <c r="Y547" s="242"/>
      <c r="Z547" s="242"/>
      <c r="AA547" s="242"/>
      <c r="AB547" s="242"/>
      <c r="AC547" s="242"/>
      <c r="AD547" s="242"/>
      <c r="AE547" s="242"/>
      <c r="AF547" s="242"/>
      <c r="AG547" s="242"/>
      <c r="AH547" s="242"/>
      <c r="AI547" s="242"/>
    </row>
    <row r="548" spans="9:35">
      <c r="I548" s="242"/>
      <c r="J548" s="242"/>
      <c r="K548" s="242"/>
      <c r="L548" s="242"/>
      <c r="M548" s="242"/>
      <c r="N548" s="242"/>
      <c r="O548" s="242"/>
      <c r="P548" s="242"/>
      <c r="Q548" s="242"/>
      <c r="R548" s="242"/>
      <c r="S548" s="242"/>
      <c r="T548" s="242"/>
      <c r="U548" s="242"/>
      <c r="V548" s="242"/>
      <c r="W548" s="242"/>
      <c r="X548" s="242"/>
      <c r="Y548" s="242"/>
      <c r="Z548" s="242"/>
      <c r="AA548" s="242"/>
      <c r="AB548" s="242"/>
      <c r="AC548" s="242"/>
      <c r="AD548" s="242"/>
      <c r="AE548" s="242"/>
      <c r="AF548" s="242"/>
      <c r="AG548" s="242"/>
      <c r="AH548" s="242"/>
      <c r="AI548" s="242"/>
    </row>
    <row r="549" spans="9:35">
      <c r="I549" s="242"/>
      <c r="J549" s="242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  <c r="AA549" s="242"/>
      <c r="AB549" s="242"/>
      <c r="AC549" s="242"/>
      <c r="AD549" s="242"/>
      <c r="AE549" s="242"/>
      <c r="AF549" s="242"/>
      <c r="AG549" s="242"/>
      <c r="AH549" s="242"/>
      <c r="AI549" s="242"/>
    </row>
    <row r="550" spans="9:35">
      <c r="I550" s="242"/>
      <c r="J550" s="242"/>
      <c r="K550" s="242"/>
      <c r="L550" s="242"/>
      <c r="M550" s="242"/>
      <c r="N550" s="242"/>
      <c r="O550" s="242"/>
      <c r="P550" s="242"/>
      <c r="Q550" s="242"/>
      <c r="R550" s="242"/>
      <c r="S550" s="242"/>
      <c r="T550" s="242"/>
      <c r="U550" s="242"/>
      <c r="V550" s="242"/>
      <c r="W550" s="242"/>
      <c r="X550" s="242"/>
      <c r="Y550" s="242"/>
      <c r="Z550" s="242"/>
      <c r="AA550" s="242"/>
      <c r="AB550" s="242"/>
      <c r="AC550" s="242"/>
      <c r="AD550" s="242"/>
      <c r="AE550" s="242"/>
      <c r="AF550" s="242"/>
      <c r="AG550" s="242"/>
      <c r="AH550" s="242"/>
      <c r="AI550" s="242"/>
    </row>
    <row r="551" spans="9:35">
      <c r="I551" s="242"/>
      <c r="J551" s="242"/>
      <c r="K551" s="242"/>
      <c r="L551" s="242"/>
      <c r="M551" s="242"/>
      <c r="N551" s="242"/>
      <c r="O551" s="242"/>
      <c r="P551" s="242"/>
      <c r="Q551" s="242"/>
      <c r="R551" s="242"/>
      <c r="S551" s="242"/>
      <c r="T551" s="242"/>
      <c r="U551" s="242"/>
      <c r="V551" s="242"/>
      <c r="W551" s="242"/>
      <c r="X551" s="242"/>
      <c r="Y551" s="242"/>
      <c r="Z551" s="242"/>
      <c r="AA551" s="242"/>
      <c r="AB551" s="242"/>
      <c r="AC551" s="242"/>
      <c r="AD551" s="242"/>
      <c r="AE551" s="242"/>
      <c r="AF551" s="242"/>
      <c r="AG551" s="242"/>
      <c r="AH551" s="242"/>
      <c r="AI551" s="242"/>
    </row>
    <row r="552" spans="9:35">
      <c r="I552" s="242"/>
      <c r="J552" s="242"/>
      <c r="K552" s="242"/>
      <c r="L552" s="242"/>
      <c r="M552" s="242"/>
      <c r="N552" s="242"/>
      <c r="O552" s="242"/>
      <c r="P552" s="242"/>
      <c r="Q552" s="242"/>
      <c r="R552" s="242"/>
      <c r="S552" s="242"/>
      <c r="T552" s="242"/>
      <c r="U552" s="242"/>
      <c r="V552" s="242"/>
      <c r="W552" s="242"/>
      <c r="X552" s="242"/>
      <c r="Y552" s="242"/>
      <c r="Z552" s="242"/>
      <c r="AA552" s="242"/>
      <c r="AB552" s="242"/>
      <c r="AC552" s="242"/>
      <c r="AD552" s="242"/>
      <c r="AE552" s="242"/>
      <c r="AF552" s="242"/>
      <c r="AG552" s="242"/>
      <c r="AH552" s="242"/>
      <c r="AI552" s="242"/>
    </row>
    <row r="553" spans="9:35">
      <c r="I553" s="242"/>
      <c r="J553" s="242"/>
      <c r="K553" s="242"/>
      <c r="L553" s="242"/>
      <c r="M553" s="242"/>
      <c r="N553" s="242"/>
      <c r="O553" s="242"/>
      <c r="P553" s="242"/>
      <c r="Q553" s="242"/>
      <c r="R553" s="242"/>
      <c r="S553" s="242"/>
      <c r="T553" s="242"/>
      <c r="U553" s="242"/>
      <c r="V553" s="242"/>
      <c r="W553" s="242"/>
      <c r="X553" s="242"/>
      <c r="Y553" s="242"/>
      <c r="Z553" s="242"/>
      <c r="AA553" s="242"/>
      <c r="AB553" s="242"/>
      <c r="AC553" s="242"/>
      <c r="AD553" s="242"/>
      <c r="AE553" s="242"/>
      <c r="AF553" s="242"/>
      <c r="AG553" s="242"/>
      <c r="AH553" s="242"/>
      <c r="AI553" s="242"/>
    </row>
    <row r="554" spans="9:35">
      <c r="I554" s="242"/>
      <c r="J554" s="242"/>
      <c r="K554" s="242"/>
      <c r="L554" s="242"/>
      <c r="M554" s="242"/>
      <c r="N554" s="242"/>
      <c r="O554" s="242"/>
      <c r="P554" s="242"/>
      <c r="Q554" s="242"/>
      <c r="R554" s="242"/>
      <c r="S554" s="242"/>
      <c r="T554" s="242"/>
      <c r="U554" s="242"/>
      <c r="V554" s="242"/>
      <c r="W554" s="242"/>
      <c r="X554" s="242"/>
      <c r="Y554" s="242"/>
      <c r="Z554" s="242"/>
      <c r="AA554" s="242"/>
      <c r="AB554" s="242"/>
      <c r="AC554" s="242"/>
      <c r="AD554" s="242"/>
      <c r="AE554" s="242"/>
      <c r="AF554" s="242"/>
      <c r="AG554" s="242"/>
      <c r="AH554" s="242"/>
      <c r="AI554" s="242"/>
    </row>
    <row r="555" spans="9:35">
      <c r="I555" s="242"/>
      <c r="J555" s="242"/>
      <c r="K555" s="242"/>
      <c r="L555" s="242"/>
      <c r="M555" s="242"/>
      <c r="N555" s="242"/>
      <c r="O555" s="242"/>
      <c r="P555" s="242"/>
      <c r="Q555" s="242"/>
      <c r="R555" s="242"/>
      <c r="S555" s="242"/>
      <c r="T555" s="242"/>
      <c r="U555" s="242"/>
      <c r="V555" s="242"/>
      <c r="W555" s="242"/>
      <c r="X555" s="242"/>
      <c r="Y555" s="242"/>
      <c r="Z555" s="242"/>
      <c r="AA555" s="242"/>
      <c r="AB555" s="242"/>
      <c r="AC555" s="242"/>
      <c r="AD555" s="242"/>
      <c r="AE555" s="242"/>
      <c r="AF555" s="242"/>
      <c r="AG555" s="242"/>
      <c r="AH555" s="242"/>
      <c r="AI555" s="242"/>
    </row>
    <row r="556" spans="9:35">
      <c r="I556" s="242"/>
      <c r="J556" s="242"/>
      <c r="K556" s="242"/>
      <c r="L556" s="242"/>
      <c r="M556" s="242"/>
      <c r="N556" s="242"/>
      <c r="O556" s="242"/>
      <c r="P556" s="242"/>
      <c r="Q556" s="242"/>
      <c r="R556" s="242"/>
      <c r="S556" s="242"/>
      <c r="T556" s="242"/>
      <c r="U556" s="242"/>
      <c r="V556" s="242"/>
      <c r="W556" s="242"/>
      <c r="X556" s="242"/>
      <c r="Y556" s="242"/>
      <c r="Z556" s="242"/>
      <c r="AA556" s="242"/>
      <c r="AB556" s="242"/>
      <c r="AC556" s="242"/>
      <c r="AD556" s="242"/>
      <c r="AE556" s="242"/>
      <c r="AF556" s="242"/>
      <c r="AG556" s="242"/>
      <c r="AH556" s="242"/>
      <c r="AI556" s="242"/>
    </row>
    <row r="557" spans="9:35">
      <c r="I557" s="242"/>
      <c r="J557" s="242"/>
      <c r="K557" s="242"/>
      <c r="L557" s="242"/>
      <c r="M557" s="242"/>
      <c r="N557" s="242"/>
      <c r="O557" s="242"/>
      <c r="P557" s="242"/>
      <c r="Q557" s="242"/>
      <c r="R557" s="242"/>
      <c r="S557" s="242"/>
      <c r="T557" s="242"/>
      <c r="U557" s="242"/>
      <c r="V557" s="242"/>
      <c r="W557" s="242"/>
      <c r="X557" s="242"/>
      <c r="Y557" s="242"/>
      <c r="Z557" s="242"/>
      <c r="AA557" s="242"/>
      <c r="AB557" s="242"/>
      <c r="AC557" s="242"/>
      <c r="AD557" s="242"/>
      <c r="AE557" s="242"/>
      <c r="AF557" s="242"/>
      <c r="AG557" s="242"/>
      <c r="AH557" s="242"/>
      <c r="AI557" s="242"/>
    </row>
    <row r="558" spans="9:35">
      <c r="I558" s="242"/>
      <c r="J558" s="242"/>
      <c r="K558" s="242"/>
      <c r="L558" s="242"/>
      <c r="M558" s="242"/>
      <c r="N558" s="242"/>
      <c r="O558" s="242"/>
      <c r="P558" s="242"/>
      <c r="Q558" s="242"/>
      <c r="R558" s="242"/>
      <c r="S558" s="242"/>
      <c r="T558" s="242"/>
      <c r="U558" s="242"/>
      <c r="V558" s="242"/>
      <c r="W558" s="242"/>
      <c r="X558" s="242"/>
      <c r="Y558" s="242"/>
      <c r="Z558" s="242"/>
      <c r="AA558" s="242"/>
      <c r="AB558" s="242"/>
      <c r="AC558" s="242"/>
      <c r="AD558" s="242"/>
      <c r="AE558" s="242"/>
      <c r="AF558" s="242"/>
      <c r="AG558" s="242"/>
      <c r="AH558" s="242"/>
      <c r="AI558" s="242"/>
    </row>
    <row r="559" spans="9:35">
      <c r="I559" s="242"/>
      <c r="J559" s="242"/>
      <c r="K559" s="242"/>
      <c r="L559" s="242"/>
      <c r="M559" s="242"/>
      <c r="N559" s="242"/>
      <c r="O559" s="242"/>
      <c r="P559" s="242"/>
      <c r="Q559" s="242"/>
      <c r="R559" s="242"/>
      <c r="S559" s="242"/>
      <c r="T559" s="242"/>
      <c r="U559" s="242"/>
      <c r="V559" s="242"/>
      <c r="W559" s="242"/>
      <c r="X559" s="242"/>
      <c r="Y559" s="242"/>
      <c r="Z559" s="242"/>
      <c r="AA559" s="242"/>
      <c r="AB559" s="242"/>
      <c r="AC559" s="242"/>
      <c r="AD559" s="242"/>
      <c r="AE559" s="242"/>
      <c r="AF559" s="242"/>
      <c r="AG559" s="242"/>
      <c r="AH559" s="242"/>
      <c r="AI559" s="242"/>
    </row>
    <row r="560" spans="9:35">
      <c r="I560" s="242"/>
      <c r="J560" s="242"/>
      <c r="K560" s="242"/>
      <c r="L560" s="242"/>
      <c r="M560" s="242"/>
      <c r="N560" s="242"/>
      <c r="O560" s="242"/>
      <c r="P560" s="242"/>
      <c r="Q560" s="242"/>
      <c r="R560" s="242"/>
      <c r="S560" s="242"/>
      <c r="T560" s="242"/>
      <c r="U560" s="242"/>
      <c r="V560" s="242"/>
      <c r="W560" s="242"/>
      <c r="X560" s="242"/>
      <c r="Y560" s="242"/>
      <c r="Z560" s="242"/>
      <c r="AA560" s="242"/>
      <c r="AB560" s="242"/>
      <c r="AC560" s="242"/>
      <c r="AD560" s="242"/>
      <c r="AE560" s="242"/>
      <c r="AF560" s="242"/>
      <c r="AG560" s="242"/>
      <c r="AH560" s="242"/>
      <c r="AI560" s="242"/>
    </row>
    <row r="561" spans="9:35">
      <c r="I561" s="242"/>
      <c r="J561" s="242"/>
      <c r="K561" s="242"/>
      <c r="L561" s="242"/>
      <c r="M561" s="242"/>
      <c r="N561" s="242"/>
      <c r="O561" s="242"/>
      <c r="P561" s="242"/>
      <c r="Q561" s="242"/>
      <c r="R561" s="242"/>
      <c r="S561" s="242"/>
      <c r="T561" s="242"/>
      <c r="U561" s="242"/>
      <c r="V561" s="242"/>
      <c r="W561" s="242"/>
      <c r="X561" s="242"/>
      <c r="Y561" s="242"/>
      <c r="Z561" s="242"/>
      <c r="AA561" s="242"/>
      <c r="AB561" s="242"/>
      <c r="AC561" s="242"/>
      <c r="AD561" s="242"/>
      <c r="AE561" s="242"/>
      <c r="AF561" s="242"/>
      <c r="AG561" s="242"/>
      <c r="AH561" s="242"/>
      <c r="AI561" s="242"/>
    </row>
    <row r="562" spans="9:35">
      <c r="I562" s="242"/>
      <c r="J562" s="242"/>
      <c r="K562" s="242"/>
      <c r="L562" s="242"/>
      <c r="M562" s="242"/>
      <c r="N562" s="242"/>
      <c r="O562" s="242"/>
      <c r="P562" s="242"/>
      <c r="Q562" s="242"/>
      <c r="R562" s="242"/>
      <c r="S562" s="242"/>
      <c r="T562" s="242"/>
      <c r="U562" s="242"/>
      <c r="V562" s="242"/>
      <c r="W562" s="242"/>
      <c r="X562" s="242"/>
      <c r="Y562" s="242"/>
      <c r="Z562" s="242"/>
      <c r="AA562" s="242"/>
      <c r="AB562" s="242"/>
      <c r="AC562" s="242"/>
      <c r="AD562" s="242"/>
      <c r="AE562" s="242"/>
      <c r="AF562" s="242"/>
      <c r="AG562" s="242"/>
      <c r="AH562" s="242"/>
      <c r="AI562" s="242"/>
    </row>
    <row r="563" spans="9:35">
      <c r="I563" s="242"/>
      <c r="J563" s="242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  <c r="AA563" s="242"/>
      <c r="AB563" s="242"/>
      <c r="AC563" s="242"/>
      <c r="AD563" s="242"/>
      <c r="AE563" s="242"/>
      <c r="AF563" s="242"/>
      <c r="AG563" s="242"/>
      <c r="AH563" s="242"/>
      <c r="AI563" s="242"/>
    </row>
    <row r="564" spans="9:35">
      <c r="I564" s="242"/>
      <c r="J564" s="242"/>
      <c r="K564" s="242"/>
      <c r="L564" s="242"/>
      <c r="M564" s="242"/>
      <c r="N564" s="242"/>
      <c r="O564" s="242"/>
      <c r="P564" s="242"/>
      <c r="Q564" s="242"/>
      <c r="R564" s="242"/>
      <c r="S564" s="242"/>
      <c r="T564" s="242"/>
      <c r="U564" s="242"/>
      <c r="V564" s="242"/>
      <c r="W564" s="242"/>
      <c r="X564" s="242"/>
      <c r="Y564" s="242"/>
      <c r="Z564" s="242"/>
      <c r="AA564" s="242"/>
      <c r="AB564" s="242"/>
      <c r="AC564" s="242"/>
      <c r="AD564" s="242"/>
      <c r="AE564" s="242"/>
      <c r="AF564" s="242"/>
      <c r="AG564" s="242"/>
      <c r="AH564" s="242"/>
      <c r="AI564" s="242"/>
    </row>
    <row r="565" spans="9:35">
      <c r="I565" s="242"/>
      <c r="J565" s="242"/>
      <c r="K565" s="242"/>
      <c r="L565" s="242"/>
      <c r="M565" s="242"/>
      <c r="N565" s="242"/>
      <c r="O565" s="242"/>
      <c r="P565" s="242"/>
      <c r="Q565" s="242"/>
      <c r="R565" s="242"/>
      <c r="S565" s="242"/>
      <c r="T565" s="242"/>
      <c r="U565" s="242"/>
      <c r="V565" s="242"/>
      <c r="W565" s="242"/>
      <c r="X565" s="242"/>
      <c r="Y565" s="242"/>
      <c r="Z565" s="242"/>
      <c r="AA565" s="242"/>
      <c r="AB565" s="242"/>
      <c r="AC565" s="242"/>
      <c r="AD565" s="242"/>
      <c r="AE565" s="242"/>
      <c r="AF565" s="242"/>
      <c r="AG565" s="242"/>
      <c r="AH565" s="242"/>
      <c r="AI565" s="242"/>
    </row>
    <row r="566" spans="9:35">
      <c r="I566" s="242"/>
      <c r="J566" s="242"/>
      <c r="K566" s="242"/>
      <c r="L566" s="242"/>
      <c r="M566" s="242"/>
      <c r="N566" s="242"/>
      <c r="O566" s="242"/>
      <c r="P566" s="242"/>
      <c r="Q566" s="242"/>
      <c r="R566" s="242"/>
      <c r="S566" s="242"/>
      <c r="T566" s="242"/>
      <c r="U566" s="242"/>
      <c r="V566" s="242"/>
      <c r="W566" s="242"/>
      <c r="X566" s="242"/>
      <c r="Y566" s="242"/>
      <c r="Z566" s="242"/>
      <c r="AA566" s="242"/>
      <c r="AB566" s="242"/>
      <c r="AC566" s="242"/>
      <c r="AD566" s="242"/>
      <c r="AE566" s="242"/>
      <c r="AF566" s="242"/>
      <c r="AG566" s="242"/>
      <c r="AH566" s="242"/>
      <c r="AI566" s="242"/>
    </row>
    <row r="567" spans="9:35">
      <c r="I567" s="242"/>
      <c r="J567" s="242"/>
      <c r="K567" s="242"/>
      <c r="L567" s="242"/>
      <c r="M567" s="242"/>
      <c r="N567" s="242"/>
      <c r="O567" s="242"/>
      <c r="P567" s="242"/>
      <c r="Q567" s="242"/>
      <c r="R567" s="242"/>
      <c r="S567" s="242"/>
      <c r="T567" s="242"/>
      <c r="U567" s="242"/>
      <c r="V567" s="242"/>
      <c r="W567" s="242"/>
      <c r="X567" s="242"/>
      <c r="Y567" s="242"/>
      <c r="Z567" s="242"/>
      <c r="AA567" s="242"/>
      <c r="AB567" s="242"/>
      <c r="AC567" s="242"/>
      <c r="AD567" s="242"/>
      <c r="AE567" s="242"/>
      <c r="AF567" s="242"/>
      <c r="AG567" s="242"/>
      <c r="AH567" s="242"/>
      <c r="AI567" s="242"/>
    </row>
    <row r="568" spans="9:35">
      <c r="I568" s="242"/>
      <c r="J568" s="242"/>
      <c r="K568" s="242"/>
      <c r="L568" s="242"/>
      <c r="M568" s="242"/>
      <c r="N568" s="242"/>
      <c r="O568" s="242"/>
      <c r="P568" s="242"/>
      <c r="Q568" s="242"/>
      <c r="R568" s="242"/>
      <c r="S568" s="242"/>
      <c r="T568" s="242"/>
      <c r="U568" s="242"/>
      <c r="V568" s="242"/>
      <c r="W568" s="242"/>
      <c r="X568" s="242"/>
      <c r="Y568" s="242"/>
      <c r="Z568" s="242"/>
      <c r="AA568" s="242"/>
      <c r="AB568" s="242"/>
      <c r="AC568" s="242"/>
      <c r="AD568" s="242"/>
      <c r="AE568" s="242"/>
      <c r="AF568" s="242"/>
      <c r="AG568" s="242"/>
      <c r="AH568" s="242"/>
      <c r="AI568" s="242"/>
    </row>
    <row r="569" spans="9:35">
      <c r="I569" s="242"/>
      <c r="J569" s="242"/>
      <c r="K569" s="242"/>
      <c r="L569" s="242"/>
      <c r="M569" s="242"/>
      <c r="N569" s="242"/>
      <c r="O569" s="242"/>
      <c r="P569" s="242"/>
      <c r="Q569" s="242"/>
      <c r="R569" s="242"/>
      <c r="S569" s="242"/>
      <c r="T569" s="242"/>
      <c r="U569" s="242"/>
      <c r="V569" s="242"/>
      <c r="W569" s="242"/>
      <c r="X569" s="242"/>
      <c r="Y569" s="242"/>
      <c r="Z569" s="242"/>
      <c r="AA569" s="242"/>
      <c r="AB569" s="242"/>
      <c r="AC569" s="242"/>
      <c r="AD569" s="242"/>
      <c r="AE569" s="242"/>
      <c r="AF569" s="242"/>
      <c r="AG569" s="242"/>
      <c r="AH569" s="242"/>
      <c r="AI569" s="242"/>
    </row>
    <row r="570" spans="9:35">
      <c r="I570" s="242"/>
      <c r="J570" s="242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  <c r="AA570" s="242"/>
      <c r="AB570" s="242"/>
      <c r="AC570" s="242"/>
      <c r="AD570" s="242"/>
      <c r="AE570" s="242"/>
      <c r="AF570" s="242"/>
      <c r="AG570" s="242"/>
      <c r="AH570" s="242"/>
      <c r="AI570" s="242"/>
    </row>
    <row r="571" spans="9:35">
      <c r="I571" s="242"/>
      <c r="J571" s="242"/>
      <c r="K571" s="242"/>
      <c r="L571" s="242"/>
      <c r="M571" s="242"/>
      <c r="N571" s="242"/>
      <c r="O571" s="242"/>
      <c r="P571" s="242"/>
      <c r="Q571" s="242"/>
      <c r="R571" s="242"/>
      <c r="S571" s="242"/>
      <c r="T571" s="242"/>
      <c r="U571" s="242"/>
      <c r="V571" s="242"/>
      <c r="W571" s="242"/>
      <c r="X571" s="242"/>
      <c r="Y571" s="242"/>
      <c r="Z571" s="242"/>
      <c r="AA571" s="242"/>
      <c r="AB571" s="242"/>
      <c r="AC571" s="242"/>
      <c r="AD571" s="242"/>
      <c r="AE571" s="242"/>
      <c r="AF571" s="242"/>
      <c r="AG571" s="242"/>
      <c r="AH571" s="242"/>
      <c r="AI571" s="242"/>
    </row>
    <row r="572" spans="9:35">
      <c r="I572" s="242"/>
      <c r="J572" s="242"/>
      <c r="K572" s="242"/>
      <c r="L572" s="242"/>
      <c r="M572" s="242"/>
      <c r="N572" s="242"/>
      <c r="O572" s="242"/>
      <c r="P572" s="242"/>
      <c r="Q572" s="242"/>
      <c r="R572" s="242"/>
      <c r="S572" s="242"/>
      <c r="T572" s="242"/>
      <c r="U572" s="242"/>
      <c r="V572" s="242"/>
      <c r="W572" s="242"/>
      <c r="X572" s="242"/>
      <c r="Y572" s="242"/>
      <c r="Z572" s="242"/>
      <c r="AA572" s="242"/>
      <c r="AB572" s="242"/>
      <c r="AC572" s="242"/>
      <c r="AD572" s="242"/>
      <c r="AE572" s="242"/>
      <c r="AF572" s="242"/>
      <c r="AG572" s="242"/>
      <c r="AH572" s="242"/>
      <c r="AI572" s="242"/>
    </row>
    <row r="573" spans="9:35">
      <c r="I573" s="242"/>
      <c r="J573" s="242"/>
      <c r="K573" s="242"/>
      <c r="L573" s="242"/>
      <c r="M573" s="242"/>
      <c r="N573" s="242"/>
      <c r="O573" s="242"/>
      <c r="P573" s="242"/>
      <c r="Q573" s="242"/>
      <c r="R573" s="242"/>
      <c r="S573" s="242"/>
      <c r="T573" s="242"/>
      <c r="U573" s="242"/>
      <c r="V573" s="242"/>
      <c r="W573" s="242"/>
      <c r="X573" s="242"/>
      <c r="Y573" s="242"/>
      <c r="Z573" s="242"/>
      <c r="AA573" s="242"/>
      <c r="AB573" s="242"/>
      <c r="AC573" s="242"/>
      <c r="AD573" s="242"/>
      <c r="AE573" s="242"/>
      <c r="AF573" s="242"/>
      <c r="AG573" s="242"/>
      <c r="AH573" s="242"/>
      <c r="AI573" s="242"/>
    </row>
    <row r="574" spans="9:35">
      <c r="I574" s="242"/>
      <c r="J574" s="242"/>
      <c r="K574" s="242"/>
      <c r="L574" s="242"/>
      <c r="M574" s="242"/>
      <c r="N574" s="242"/>
      <c r="O574" s="242"/>
      <c r="P574" s="242"/>
      <c r="Q574" s="242"/>
      <c r="R574" s="242"/>
      <c r="S574" s="242"/>
      <c r="T574" s="242"/>
      <c r="U574" s="242"/>
      <c r="V574" s="242"/>
      <c r="W574" s="242"/>
      <c r="X574" s="242"/>
      <c r="Y574" s="242"/>
      <c r="Z574" s="242"/>
      <c r="AA574" s="242"/>
      <c r="AB574" s="242"/>
      <c r="AC574" s="242"/>
      <c r="AD574" s="242"/>
      <c r="AE574" s="242"/>
      <c r="AF574" s="242"/>
      <c r="AG574" s="242"/>
      <c r="AH574" s="242"/>
      <c r="AI574" s="242"/>
    </row>
    <row r="575" spans="9:35">
      <c r="I575" s="242"/>
      <c r="J575" s="242"/>
      <c r="K575" s="242"/>
      <c r="L575" s="242"/>
      <c r="M575" s="242"/>
      <c r="N575" s="242"/>
      <c r="O575" s="242"/>
      <c r="P575" s="242"/>
      <c r="Q575" s="242"/>
      <c r="R575" s="242"/>
      <c r="S575" s="242"/>
      <c r="T575" s="242"/>
      <c r="U575" s="242"/>
      <c r="V575" s="242"/>
      <c r="W575" s="242"/>
      <c r="X575" s="242"/>
      <c r="Y575" s="242"/>
      <c r="Z575" s="242"/>
      <c r="AA575" s="242"/>
      <c r="AB575" s="242"/>
      <c r="AC575" s="242"/>
      <c r="AD575" s="242"/>
      <c r="AE575" s="242"/>
      <c r="AF575" s="242"/>
      <c r="AG575" s="242"/>
      <c r="AH575" s="242"/>
      <c r="AI575" s="242"/>
    </row>
    <row r="576" spans="9:35">
      <c r="I576" s="242"/>
      <c r="J576" s="242"/>
      <c r="K576" s="242"/>
      <c r="L576" s="242"/>
      <c r="M576" s="242"/>
      <c r="N576" s="242"/>
      <c r="O576" s="242"/>
      <c r="P576" s="242"/>
      <c r="Q576" s="242"/>
      <c r="R576" s="242"/>
      <c r="S576" s="242"/>
      <c r="T576" s="242"/>
      <c r="U576" s="242"/>
      <c r="V576" s="242"/>
      <c r="W576" s="242"/>
      <c r="X576" s="242"/>
      <c r="Y576" s="242"/>
      <c r="Z576" s="242"/>
      <c r="AA576" s="242"/>
      <c r="AB576" s="242"/>
      <c r="AC576" s="242"/>
      <c r="AD576" s="242"/>
      <c r="AE576" s="242"/>
      <c r="AF576" s="242"/>
      <c r="AG576" s="242"/>
      <c r="AH576" s="242"/>
      <c r="AI576" s="242"/>
    </row>
    <row r="577" spans="9:35">
      <c r="I577" s="242"/>
      <c r="J577" s="242"/>
      <c r="K577" s="242"/>
      <c r="L577" s="242"/>
      <c r="M577" s="242"/>
      <c r="N577" s="242"/>
      <c r="O577" s="242"/>
      <c r="P577" s="242"/>
      <c r="Q577" s="242"/>
      <c r="R577" s="242"/>
      <c r="S577" s="242"/>
      <c r="T577" s="242"/>
      <c r="U577" s="242"/>
      <c r="V577" s="242"/>
      <c r="W577" s="242"/>
      <c r="X577" s="242"/>
      <c r="Y577" s="242"/>
      <c r="Z577" s="242"/>
      <c r="AA577" s="242"/>
      <c r="AB577" s="242"/>
      <c r="AC577" s="242"/>
      <c r="AD577" s="242"/>
      <c r="AE577" s="242"/>
      <c r="AF577" s="242"/>
      <c r="AG577" s="242"/>
      <c r="AH577" s="242"/>
      <c r="AI577" s="242"/>
    </row>
    <row r="578" spans="9:35">
      <c r="I578" s="242"/>
      <c r="J578" s="242"/>
      <c r="K578" s="242"/>
      <c r="L578" s="242"/>
      <c r="M578" s="242"/>
      <c r="N578" s="242"/>
      <c r="O578" s="242"/>
      <c r="P578" s="242"/>
      <c r="Q578" s="242"/>
      <c r="R578" s="242"/>
      <c r="S578" s="242"/>
      <c r="T578" s="242"/>
      <c r="U578" s="242"/>
      <c r="V578" s="242"/>
      <c r="W578" s="242"/>
      <c r="X578" s="242"/>
      <c r="Y578" s="242"/>
      <c r="Z578" s="242"/>
      <c r="AA578" s="242"/>
      <c r="AB578" s="242"/>
      <c r="AC578" s="242"/>
      <c r="AD578" s="242"/>
      <c r="AE578" s="242"/>
      <c r="AF578" s="242"/>
      <c r="AG578" s="242"/>
      <c r="AH578" s="242"/>
      <c r="AI578" s="242"/>
    </row>
    <row r="579" spans="9:35">
      <c r="I579" s="242"/>
      <c r="J579" s="242"/>
      <c r="K579" s="242"/>
      <c r="L579" s="242"/>
      <c r="M579" s="242"/>
      <c r="N579" s="242"/>
      <c r="O579" s="242"/>
      <c r="P579" s="242"/>
      <c r="Q579" s="242"/>
      <c r="R579" s="242"/>
      <c r="S579" s="242"/>
      <c r="T579" s="242"/>
      <c r="U579" s="242"/>
      <c r="V579" s="242"/>
      <c r="W579" s="242"/>
      <c r="X579" s="242"/>
      <c r="Y579" s="242"/>
      <c r="Z579" s="242"/>
      <c r="AA579" s="242"/>
      <c r="AB579" s="242"/>
      <c r="AC579" s="242"/>
      <c r="AD579" s="242"/>
      <c r="AE579" s="242"/>
      <c r="AF579" s="242"/>
      <c r="AG579" s="242"/>
      <c r="AH579" s="242"/>
      <c r="AI579" s="242"/>
    </row>
    <row r="580" spans="9:35">
      <c r="I580" s="242"/>
      <c r="J580" s="242"/>
      <c r="K580" s="242"/>
      <c r="L580" s="242"/>
      <c r="M580" s="242"/>
      <c r="N580" s="242"/>
      <c r="O580" s="242"/>
      <c r="P580" s="242"/>
      <c r="Q580" s="242"/>
      <c r="R580" s="242"/>
      <c r="S580" s="242"/>
      <c r="T580" s="242"/>
      <c r="U580" s="242"/>
      <c r="V580" s="242"/>
      <c r="W580" s="242"/>
      <c r="X580" s="242"/>
      <c r="Y580" s="242"/>
      <c r="Z580" s="242"/>
      <c r="AA580" s="242"/>
      <c r="AB580" s="242"/>
      <c r="AC580" s="242"/>
      <c r="AD580" s="242"/>
      <c r="AE580" s="242"/>
      <c r="AF580" s="242"/>
      <c r="AG580" s="242"/>
      <c r="AH580" s="242"/>
      <c r="AI580" s="242"/>
    </row>
    <row r="581" spans="9:35">
      <c r="I581" s="242"/>
      <c r="J581" s="242"/>
      <c r="K581" s="242"/>
      <c r="L581" s="242"/>
      <c r="M581" s="242"/>
      <c r="N581" s="242"/>
      <c r="O581" s="242"/>
      <c r="P581" s="242"/>
      <c r="Q581" s="242"/>
      <c r="R581" s="242"/>
      <c r="S581" s="242"/>
      <c r="T581" s="242"/>
      <c r="U581" s="242"/>
      <c r="V581" s="242"/>
      <c r="W581" s="242"/>
      <c r="X581" s="242"/>
      <c r="Y581" s="242"/>
      <c r="Z581" s="242"/>
      <c r="AA581" s="242"/>
      <c r="AB581" s="242"/>
      <c r="AC581" s="242"/>
      <c r="AD581" s="242"/>
      <c r="AE581" s="242"/>
      <c r="AF581" s="242"/>
      <c r="AG581" s="242"/>
      <c r="AH581" s="242"/>
      <c r="AI581" s="242"/>
    </row>
    <row r="582" spans="9:35">
      <c r="I582" s="242"/>
      <c r="J582" s="242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  <c r="AA582" s="242"/>
      <c r="AB582" s="242"/>
      <c r="AC582" s="242"/>
      <c r="AD582" s="242"/>
      <c r="AE582" s="242"/>
      <c r="AF582" s="242"/>
      <c r="AG582" s="242"/>
      <c r="AH582" s="242"/>
      <c r="AI582" s="242"/>
    </row>
    <row r="583" spans="9:35">
      <c r="I583" s="242"/>
      <c r="J583" s="242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  <c r="AA583" s="242"/>
      <c r="AB583" s="242"/>
      <c r="AC583" s="242"/>
      <c r="AD583" s="242"/>
      <c r="AE583" s="242"/>
      <c r="AF583" s="242"/>
      <c r="AG583" s="242"/>
      <c r="AH583" s="242"/>
      <c r="AI583" s="242"/>
    </row>
    <row r="584" spans="9:35">
      <c r="I584" s="242"/>
      <c r="J584" s="242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</row>
    <row r="585" spans="9:35">
      <c r="I585" s="242"/>
      <c r="J585" s="242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242"/>
      <c r="AD585" s="242"/>
      <c r="AE585" s="242"/>
      <c r="AF585" s="242"/>
      <c r="AG585" s="242"/>
      <c r="AH585" s="242"/>
      <c r="AI585" s="242"/>
    </row>
    <row r="586" spans="9:35">
      <c r="I586" s="242"/>
      <c r="J586" s="242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</row>
    <row r="587" spans="9:35">
      <c r="I587" s="242"/>
      <c r="J587" s="242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</row>
    <row r="588" spans="9:35"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</row>
    <row r="589" spans="9:35">
      <c r="I589" s="242"/>
      <c r="J589" s="242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</row>
    <row r="590" spans="9:35">
      <c r="I590" s="242"/>
      <c r="J590" s="242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</row>
    <row r="591" spans="9:35">
      <c r="I591" s="242"/>
      <c r="J591" s="242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</row>
    <row r="592" spans="9:35">
      <c r="I592" s="242"/>
      <c r="J592" s="242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</row>
    <row r="593" spans="9:35">
      <c r="I593" s="242"/>
      <c r="J593" s="242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</row>
    <row r="594" spans="9:35">
      <c r="I594" s="242"/>
      <c r="J594" s="242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</row>
    <row r="595" spans="9:35">
      <c r="I595" s="242"/>
      <c r="J595" s="242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</row>
    <row r="596" spans="9:35">
      <c r="I596" s="242"/>
      <c r="J596" s="242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</row>
    <row r="597" spans="9:35">
      <c r="I597" s="242"/>
      <c r="J597" s="242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</row>
    <row r="598" spans="9:35">
      <c r="I598" s="242"/>
      <c r="J598" s="24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</row>
    <row r="599" spans="9:35">
      <c r="I599" s="242"/>
      <c r="J599" s="242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</row>
    <row r="600" spans="9:35">
      <c r="I600" s="242"/>
      <c r="J600" s="242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</row>
    <row r="601" spans="9:35"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</row>
    <row r="602" spans="9:35">
      <c r="I602" s="242"/>
      <c r="J602" s="242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</row>
    <row r="603" spans="9:35">
      <c r="I603" s="242"/>
      <c r="J603" s="24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242"/>
      <c r="AC603" s="242"/>
      <c r="AD603" s="242"/>
      <c r="AE603" s="242"/>
      <c r="AF603" s="242"/>
      <c r="AG603" s="242"/>
      <c r="AH603" s="242"/>
      <c r="AI603" s="242"/>
    </row>
    <row r="604" spans="9:35">
      <c r="I604" s="242"/>
      <c r="J604" s="242"/>
      <c r="K604" s="242"/>
      <c r="L604" s="242"/>
      <c r="M604" s="242"/>
      <c r="N604" s="242"/>
      <c r="O604" s="242"/>
      <c r="P604" s="242"/>
      <c r="Q604" s="242"/>
      <c r="R604" s="242"/>
      <c r="S604" s="242"/>
      <c r="T604" s="242"/>
      <c r="U604" s="242"/>
      <c r="V604" s="242"/>
      <c r="W604" s="242"/>
      <c r="X604" s="242"/>
      <c r="Y604" s="242"/>
      <c r="Z604" s="242"/>
      <c r="AA604" s="242"/>
      <c r="AB604" s="242"/>
      <c r="AC604" s="242"/>
      <c r="AD604" s="242"/>
      <c r="AE604" s="242"/>
      <c r="AF604" s="242"/>
      <c r="AG604" s="242"/>
      <c r="AH604" s="242"/>
      <c r="AI604" s="242"/>
    </row>
    <row r="605" spans="9:35">
      <c r="I605" s="242"/>
      <c r="J605" s="242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</row>
    <row r="606" spans="9:35">
      <c r="I606" s="242"/>
      <c r="J606" s="242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  <c r="AA606" s="242"/>
      <c r="AB606" s="242"/>
      <c r="AC606" s="242"/>
      <c r="AD606" s="242"/>
      <c r="AE606" s="242"/>
      <c r="AF606" s="242"/>
      <c r="AG606" s="242"/>
      <c r="AH606" s="242"/>
      <c r="AI606" s="242"/>
    </row>
    <row r="607" spans="9:35">
      <c r="I607" s="242"/>
      <c r="J607" s="242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</row>
    <row r="608" spans="9:35">
      <c r="I608" s="242"/>
      <c r="J608" s="242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</row>
    <row r="609" spans="9:35">
      <c r="I609" s="242"/>
      <c r="J609" s="242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</row>
    <row r="610" spans="9:35">
      <c r="I610" s="242"/>
      <c r="J610" s="242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</row>
    <row r="611" spans="9:35">
      <c r="I611" s="242"/>
      <c r="J611" s="242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</row>
    <row r="612" spans="9:35">
      <c r="I612" s="242"/>
      <c r="J612" s="242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</row>
    <row r="613" spans="9:35">
      <c r="I613" s="242"/>
      <c r="J613" s="242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</row>
    <row r="614" spans="9:35">
      <c r="I614" s="242"/>
      <c r="J614" s="242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</row>
    <row r="615" spans="9:35">
      <c r="I615" s="242"/>
      <c r="J615" s="242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</row>
    <row r="616" spans="9:35">
      <c r="I616" s="242"/>
      <c r="J616" s="242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</row>
    <row r="617" spans="9:35">
      <c r="I617" s="242"/>
      <c r="J617" s="242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</row>
    <row r="618" spans="9:35">
      <c r="I618" s="242"/>
      <c r="J618" s="242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</row>
    <row r="619" spans="9:35">
      <c r="I619" s="242"/>
      <c r="J619" s="242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</row>
    <row r="620" spans="9:35">
      <c r="I620" s="242"/>
      <c r="J620" s="242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</row>
    <row r="621" spans="9:35">
      <c r="I621" s="242"/>
      <c r="J621" s="242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</row>
    <row r="622" spans="9:35">
      <c r="I622" s="242"/>
      <c r="J622" s="242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</row>
    <row r="623" spans="9:35">
      <c r="I623" s="242"/>
      <c r="J623" s="242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</row>
    <row r="624" spans="9:35">
      <c r="I624" s="242"/>
      <c r="J624" s="242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</row>
    <row r="625" spans="9:35">
      <c r="I625" s="242"/>
      <c r="J625" s="242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</row>
    <row r="626" spans="9:35">
      <c r="I626" s="242"/>
      <c r="J626" s="242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</row>
    <row r="627" spans="9:35">
      <c r="I627" s="242"/>
      <c r="J627" s="24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</row>
    <row r="628" spans="9:35">
      <c r="I628" s="242"/>
      <c r="J628" s="242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</row>
    <row r="629" spans="9:35">
      <c r="I629" s="242"/>
      <c r="J629" s="242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</row>
    <row r="630" spans="9:35">
      <c r="I630" s="242"/>
      <c r="J630" s="242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</row>
    <row r="631" spans="9:35">
      <c r="I631" s="242"/>
      <c r="J631" s="242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</row>
    <row r="632" spans="9:35">
      <c r="I632" s="242"/>
      <c r="J632" s="242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</row>
    <row r="633" spans="9:35">
      <c r="I633" s="242"/>
      <c r="J633" s="242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</row>
    <row r="634" spans="9:35">
      <c r="I634" s="242"/>
      <c r="J634" s="242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</row>
    <row r="635" spans="9:35">
      <c r="I635" s="242"/>
      <c r="J635" s="242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</row>
    <row r="636" spans="9:35">
      <c r="I636" s="242"/>
      <c r="J636" s="242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</row>
    <row r="637" spans="9:35">
      <c r="I637" s="242"/>
      <c r="J637" s="24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</row>
    <row r="638" spans="9:35">
      <c r="I638" s="242"/>
      <c r="J638" s="242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</row>
    <row r="639" spans="9:35">
      <c r="I639" s="242"/>
      <c r="J639" s="242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</row>
    <row r="640" spans="9:35">
      <c r="I640" s="242"/>
      <c r="J640" s="242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</row>
    <row r="641" spans="9:35">
      <c r="I641" s="242"/>
      <c r="J641" s="242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</row>
    <row r="642" spans="9:35">
      <c r="I642" s="242"/>
      <c r="J642" s="242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</row>
    <row r="643" spans="9:35">
      <c r="I643" s="242"/>
      <c r="J643" s="242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</row>
    <row r="644" spans="9:35">
      <c r="I644" s="242"/>
      <c r="J644" s="242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</row>
    <row r="645" spans="9:35">
      <c r="I645" s="242"/>
      <c r="J645" s="242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</row>
    <row r="646" spans="9:35"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</row>
    <row r="647" spans="9:35">
      <c r="I647" s="242"/>
      <c r="J647" s="242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</row>
    <row r="648" spans="9:35">
      <c r="I648" s="242"/>
      <c r="J648" s="24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</row>
    <row r="649" spans="9:35">
      <c r="I649" s="242"/>
      <c r="J649" s="242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</row>
    <row r="650" spans="9:35">
      <c r="I650" s="242"/>
      <c r="J650" s="24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</row>
    <row r="651" spans="9:35">
      <c r="I651" s="242"/>
      <c r="J651" s="242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</row>
    <row r="652" spans="9:35">
      <c r="I652" s="242"/>
      <c r="J652" s="24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</row>
    <row r="653" spans="9:35">
      <c r="I653" s="242"/>
      <c r="J653" s="242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</row>
    <row r="654" spans="9:35">
      <c r="I654" s="242"/>
      <c r="J654" s="242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</row>
    <row r="655" spans="9:35">
      <c r="I655" s="242"/>
      <c r="J655" s="242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</row>
    <row r="656" spans="9:35">
      <c r="I656" s="242"/>
      <c r="J656" s="242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</row>
    <row r="657" spans="9:35">
      <c r="I657" s="242"/>
      <c r="J657" s="242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</row>
    <row r="658" spans="9:35">
      <c r="I658" s="242"/>
      <c r="J658" s="242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</row>
    <row r="659" spans="9:35">
      <c r="I659" s="242"/>
      <c r="J659" s="242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</row>
    <row r="660" spans="9:35"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</row>
    <row r="661" spans="9:35">
      <c r="I661" s="242"/>
      <c r="J661" s="242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</row>
    <row r="662" spans="9:35">
      <c r="I662" s="242"/>
      <c r="J662" s="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</row>
    <row r="663" spans="9:35">
      <c r="I663" s="242"/>
      <c r="J663" s="242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</row>
    <row r="664" spans="9:35">
      <c r="I664" s="242"/>
      <c r="J664" s="242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</row>
    <row r="665" spans="9:35">
      <c r="I665" s="242"/>
      <c r="J665" s="242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</row>
    <row r="666" spans="9:35">
      <c r="I666" s="242"/>
      <c r="J666" s="242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</row>
    <row r="667" spans="9:35">
      <c r="I667" s="242"/>
      <c r="J667" s="242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</row>
    <row r="668" spans="9:35">
      <c r="I668" s="242"/>
      <c r="J668" s="242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</row>
    <row r="669" spans="9:35">
      <c r="I669" s="242"/>
      <c r="J669" s="242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</row>
    <row r="670" spans="9:35">
      <c r="I670" s="242"/>
      <c r="J670" s="242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</row>
    <row r="671" spans="9:35">
      <c r="I671" s="242"/>
      <c r="J671" s="242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</row>
    <row r="672" spans="9:35">
      <c r="I672" s="242"/>
      <c r="J672" s="242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</row>
    <row r="673" spans="9:35">
      <c r="I673" s="242"/>
      <c r="J673" s="242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</row>
    <row r="674" spans="9:35">
      <c r="I674" s="242"/>
      <c r="J674" s="242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</row>
    <row r="675" spans="9:35">
      <c r="I675" s="242"/>
      <c r="J675" s="242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</row>
    <row r="676" spans="9:35">
      <c r="I676" s="242"/>
      <c r="J676" s="242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</row>
    <row r="677" spans="9:35">
      <c r="I677" s="242"/>
      <c r="J677" s="24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</row>
    <row r="678" spans="9:35">
      <c r="I678" s="242"/>
      <c r="J678" s="242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</row>
    <row r="679" spans="9:35">
      <c r="I679" s="242"/>
      <c r="J679" s="24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</row>
    <row r="680" spans="9:35">
      <c r="I680" s="242"/>
      <c r="J680" s="242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</row>
    <row r="681" spans="9:35">
      <c r="I681" s="242"/>
      <c r="J681" s="24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</row>
    <row r="682" spans="9:35">
      <c r="I682" s="242"/>
      <c r="J682" s="242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</row>
    <row r="683" spans="9:35">
      <c r="I683" s="242"/>
      <c r="J683" s="242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</row>
    <row r="684" spans="9:35">
      <c r="I684" s="242"/>
      <c r="J684" s="24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</row>
    <row r="685" spans="9:35">
      <c r="I685" s="242"/>
      <c r="J685" s="242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</row>
    <row r="686" spans="9:35">
      <c r="I686" s="242"/>
      <c r="J686" s="242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</row>
    <row r="687" spans="9:35">
      <c r="I687" s="242"/>
      <c r="J687" s="242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</row>
    <row r="688" spans="9:35">
      <c r="I688" s="242"/>
      <c r="J688" s="242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</row>
    <row r="689" spans="9:35">
      <c r="I689" s="242"/>
      <c r="J689" s="242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</row>
    <row r="690" spans="9:35">
      <c r="I690" s="242"/>
      <c r="J690" s="242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</row>
    <row r="691" spans="9:35">
      <c r="I691" s="242"/>
      <c r="J691" s="242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</row>
    <row r="692" spans="9:35">
      <c r="I692" s="242"/>
      <c r="J692" s="242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</row>
    <row r="693" spans="9:35">
      <c r="I693" s="242"/>
      <c r="J693" s="242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</row>
    <row r="694" spans="9:35">
      <c r="I694" s="242"/>
      <c r="J694" s="242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</row>
    <row r="695" spans="9:35">
      <c r="I695" s="242"/>
      <c r="J695" s="242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</row>
    <row r="696" spans="9:35">
      <c r="I696" s="242"/>
      <c r="J696" s="242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  <c r="AA696" s="242"/>
      <c r="AB696" s="242"/>
      <c r="AC696" s="242"/>
      <c r="AD696" s="242"/>
      <c r="AE696" s="242"/>
      <c r="AF696" s="242"/>
      <c r="AG696" s="242"/>
      <c r="AH696" s="242"/>
      <c r="AI696" s="242"/>
    </row>
    <row r="697" spans="9:35">
      <c r="I697" s="242"/>
      <c r="J697" s="242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</row>
    <row r="698" spans="9:35">
      <c r="I698" s="242"/>
      <c r="J698" s="242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  <c r="AA698" s="242"/>
      <c r="AB698" s="242"/>
      <c r="AC698" s="242"/>
      <c r="AD698" s="242"/>
      <c r="AE698" s="242"/>
      <c r="AF698" s="242"/>
      <c r="AG698" s="242"/>
      <c r="AH698" s="242"/>
      <c r="AI698" s="242"/>
    </row>
    <row r="699" spans="9:35">
      <c r="I699" s="242"/>
      <c r="J699" s="242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  <c r="AA699" s="242"/>
      <c r="AB699" s="242"/>
      <c r="AC699" s="242"/>
      <c r="AD699" s="242"/>
      <c r="AE699" s="242"/>
      <c r="AF699" s="242"/>
      <c r="AG699" s="242"/>
      <c r="AH699" s="242"/>
      <c r="AI699" s="242"/>
    </row>
    <row r="700" spans="9:35">
      <c r="I700" s="242"/>
      <c r="J700" s="242"/>
      <c r="K700" s="242"/>
      <c r="L700" s="242"/>
      <c r="M700" s="242"/>
      <c r="N700" s="242"/>
      <c r="O700" s="242"/>
      <c r="P700" s="242"/>
      <c r="Q700" s="242"/>
      <c r="R700" s="242"/>
      <c r="S700" s="242"/>
      <c r="T700" s="242"/>
      <c r="U700" s="242"/>
      <c r="V700" s="242"/>
      <c r="W700" s="242"/>
      <c r="X700" s="242"/>
      <c r="Y700" s="242"/>
      <c r="Z700" s="242"/>
      <c r="AA700" s="242"/>
      <c r="AB700" s="242"/>
      <c r="AC700" s="242"/>
      <c r="AD700" s="242"/>
      <c r="AE700" s="242"/>
      <c r="AF700" s="242"/>
      <c r="AG700" s="242"/>
      <c r="AH700" s="242"/>
      <c r="AI700" s="242"/>
    </row>
    <row r="701" spans="9:35">
      <c r="I701" s="242"/>
      <c r="J701" s="242"/>
      <c r="K701" s="242"/>
      <c r="L701" s="242"/>
      <c r="M701" s="242"/>
      <c r="N701" s="242"/>
      <c r="O701" s="242"/>
      <c r="P701" s="242"/>
      <c r="Q701" s="242"/>
      <c r="R701" s="242"/>
      <c r="S701" s="242"/>
      <c r="T701" s="242"/>
      <c r="U701" s="242"/>
      <c r="V701" s="242"/>
      <c r="W701" s="242"/>
      <c r="X701" s="242"/>
      <c r="Y701" s="242"/>
      <c r="Z701" s="242"/>
      <c r="AA701" s="242"/>
      <c r="AB701" s="242"/>
      <c r="AC701" s="242"/>
      <c r="AD701" s="242"/>
      <c r="AE701" s="242"/>
      <c r="AF701" s="242"/>
      <c r="AG701" s="242"/>
      <c r="AH701" s="242"/>
      <c r="AI701" s="242"/>
    </row>
    <row r="702" spans="9:35">
      <c r="I702" s="242"/>
      <c r="J702" s="242"/>
      <c r="K702" s="242"/>
      <c r="L702" s="242"/>
      <c r="M702" s="242"/>
      <c r="N702" s="242"/>
      <c r="O702" s="242"/>
      <c r="P702" s="242"/>
      <c r="Q702" s="242"/>
      <c r="R702" s="242"/>
      <c r="S702" s="242"/>
      <c r="T702" s="242"/>
      <c r="U702" s="242"/>
      <c r="V702" s="242"/>
      <c r="W702" s="242"/>
      <c r="X702" s="242"/>
      <c r="Y702" s="242"/>
      <c r="Z702" s="242"/>
      <c r="AA702" s="242"/>
      <c r="AB702" s="242"/>
      <c r="AC702" s="242"/>
      <c r="AD702" s="242"/>
      <c r="AE702" s="242"/>
      <c r="AF702" s="242"/>
      <c r="AG702" s="242"/>
      <c r="AH702" s="242"/>
      <c r="AI702" s="242"/>
    </row>
    <row r="703" spans="9:35">
      <c r="I703" s="242"/>
      <c r="J703" s="242"/>
      <c r="K703" s="242"/>
      <c r="L703" s="242"/>
      <c r="M703" s="242"/>
      <c r="N703" s="242"/>
      <c r="O703" s="242"/>
      <c r="P703" s="242"/>
      <c r="Q703" s="242"/>
      <c r="R703" s="242"/>
      <c r="S703" s="242"/>
      <c r="T703" s="242"/>
      <c r="U703" s="242"/>
      <c r="V703" s="242"/>
      <c r="W703" s="242"/>
      <c r="X703" s="242"/>
      <c r="Y703" s="242"/>
      <c r="Z703" s="242"/>
      <c r="AA703" s="242"/>
      <c r="AB703" s="242"/>
      <c r="AC703" s="242"/>
      <c r="AD703" s="242"/>
      <c r="AE703" s="242"/>
      <c r="AF703" s="242"/>
      <c r="AG703" s="242"/>
      <c r="AH703" s="242"/>
      <c r="AI703" s="242"/>
    </row>
    <row r="704" spans="9:35">
      <c r="I704" s="242"/>
      <c r="J704" s="242"/>
      <c r="K704" s="242"/>
      <c r="L704" s="242"/>
      <c r="M704" s="242"/>
      <c r="N704" s="242"/>
      <c r="O704" s="242"/>
      <c r="P704" s="242"/>
      <c r="Q704" s="242"/>
      <c r="R704" s="242"/>
      <c r="S704" s="242"/>
      <c r="T704" s="242"/>
      <c r="U704" s="242"/>
      <c r="V704" s="242"/>
      <c r="W704" s="242"/>
      <c r="X704" s="242"/>
      <c r="Y704" s="242"/>
      <c r="Z704" s="242"/>
      <c r="AA704" s="242"/>
      <c r="AB704" s="242"/>
      <c r="AC704" s="242"/>
      <c r="AD704" s="242"/>
      <c r="AE704" s="242"/>
      <c r="AF704" s="242"/>
      <c r="AG704" s="242"/>
      <c r="AH704" s="242"/>
      <c r="AI704" s="242"/>
    </row>
    <row r="705" spans="9:35">
      <c r="I705" s="242"/>
      <c r="J705" s="242"/>
      <c r="K705" s="242"/>
      <c r="L705" s="242"/>
      <c r="M705" s="242"/>
      <c r="N705" s="242"/>
      <c r="O705" s="242"/>
      <c r="P705" s="242"/>
      <c r="Q705" s="242"/>
      <c r="R705" s="242"/>
      <c r="S705" s="242"/>
      <c r="T705" s="242"/>
      <c r="U705" s="242"/>
      <c r="V705" s="242"/>
      <c r="W705" s="242"/>
      <c r="X705" s="242"/>
      <c r="Y705" s="242"/>
      <c r="Z705" s="242"/>
      <c r="AA705" s="242"/>
      <c r="AB705" s="242"/>
      <c r="AC705" s="242"/>
      <c r="AD705" s="242"/>
      <c r="AE705" s="242"/>
      <c r="AF705" s="242"/>
      <c r="AG705" s="242"/>
      <c r="AH705" s="242"/>
      <c r="AI705" s="242"/>
    </row>
    <row r="706" spans="9:35">
      <c r="I706" s="242"/>
      <c r="J706" s="242"/>
      <c r="K706" s="242"/>
      <c r="L706" s="242"/>
      <c r="M706" s="242"/>
      <c r="N706" s="242"/>
      <c r="O706" s="242"/>
      <c r="P706" s="242"/>
      <c r="Q706" s="242"/>
      <c r="R706" s="242"/>
      <c r="S706" s="242"/>
      <c r="T706" s="242"/>
      <c r="U706" s="242"/>
      <c r="V706" s="242"/>
      <c r="W706" s="242"/>
      <c r="X706" s="242"/>
      <c r="Y706" s="242"/>
      <c r="Z706" s="242"/>
      <c r="AA706" s="242"/>
      <c r="AB706" s="242"/>
      <c r="AC706" s="242"/>
      <c r="AD706" s="242"/>
      <c r="AE706" s="242"/>
      <c r="AF706" s="242"/>
      <c r="AG706" s="242"/>
      <c r="AH706" s="242"/>
      <c r="AI706" s="242"/>
    </row>
    <row r="707" spans="9:35">
      <c r="I707" s="242"/>
      <c r="J707" s="242"/>
      <c r="K707" s="242"/>
      <c r="L707" s="242"/>
      <c r="M707" s="242"/>
      <c r="N707" s="242"/>
      <c r="O707" s="242"/>
      <c r="P707" s="242"/>
      <c r="Q707" s="242"/>
      <c r="R707" s="242"/>
      <c r="S707" s="242"/>
      <c r="T707" s="242"/>
      <c r="U707" s="242"/>
      <c r="V707" s="242"/>
      <c r="W707" s="242"/>
      <c r="X707" s="242"/>
      <c r="Y707" s="242"/>
      <c r="Z707" s="242"/>
      <c r="AA707" s="242"/>
      <c r="AB707" s="242"/>
      <c r="AC707" s="242"/>
      <c r="AD707" s="242"/>
      <c r="AE707" s="242"/>
      <c r="AF707" s="242"/>
      <c r="AG707" s="242"/>
      <c r="AH707" s="242"/>
      <c r="AI707" s="242"/>
    </row>
    <row r="708" spans="9:35">
      <c r="I708" s="242"/>
      <c r="J708" s="242"/>
      <c r="K708" s="242"/>
      <c r="L708" s="242"/>
      <c r="M708" s="242"/>
      <c r="N708" s="242"/>
      <c r="O708" s="242"/>
      <c r="P708" s="242"/>
      <c r="Q708" s="242"/>
      <c r="R708" s="242"/>
      <c r="S708" s="242"/>
      <c r="T708" s="242"/>
      <c r="U708" s="242"/>
      <c r="V708" s="242"/>
      <c r="W708" s="242"/>
      <c r="X708" s="242"/>
      <c r="Y708" s="242"/>
      <c r="Z708" s="242"/>
      <c r="AA708" s="242"/>
      <c r="AB708" s="242"/>
      <c r="AC708" s="242"/>
      <c r="AD708" s="242"/>
      <c r="AE708" s="242"/>
      <c r="AF708" s="242"/>
      <c r="AG708" s="242"/>
      <c r="AH708" s="242"/>
      <c r="AI708" s="242"/>
    </row>
    <row r="709" spans="9:35">
      <c r="I709" s="242"/>
      <c r="J709" s="242"/>
      <c r="K709" s="242"/>
      <c r="L709" s="242"/>
      <c r="M709" s="242"/>
      <c r="N709" s="242"/>
      <c r="O709" s="242"/>
      <c r="P709" s="242"/>
      <c r="Q709" s="242"/>
      <c r="R709" s="242"/>
      <c r="S709" s="242"/>
      <c r="T709" s="242"/>
      <c r="U709" s="242"/>
      <c r="V709" s="242"/>
      <c r="W709" s="242"/>
      <c r="X709" s="242"/>
      <c r="Y709" s="242"/>
      <c r="Z709" s="242"/>
      <c r="AA709" s="242"/>
      <c r="AB709" s="242"/>
      <c r="AC709" s="242"/>
      <c r="AD709" s="242"/>
      <c r="AE709" s="242"/>
      <c r="AF709" s="242"/>
      <c r="AG709" s="242"/>
      <c r="AH709" s="242"/>
      <c r="AI709" s="242"/>
    </row>
    <row r="710" spans="9:35">
      <c r="I710" s="242"/>
      <c r="J710" s="242"/>
      <c r="K710" s="242"/>
      <c r="L710" s="242"/>
      <c r="M710" s="242"/>
      <c r="N710" s="242"/>
      <c r="O710" s="242"/>
      <c r="P710" s="242"/>
      <c r="Q710" s="242"/>
      <c r="R710" s="242"/>
      <c r="S710" s="242"/>
      <c r="T710" s="242"/>
      <c r="U710" s="242"/>
      <c r="V710" s="242"/>
      <c r="W710" s="242"/>
      <c r="X710" s="242"/>
      <c r="Y710" s="242"/>
      <c r="Z710" s="242"/>
      <c r="AA710" s="242"/>
      <c r="AB710" s="242"/>
      <c r="AC710" s="242"/>
      <c r="AD710" s="242"/>
      <c r="AE710" s="242"/>
      <c r="AF710" s="242"/>
      <c r="AG710" s="242"/>
      <c r="AH710" s="242"/>
      <c r="AI710" s="242"/>
    </row>
    <row r="711" spans="9:35">
      <c r="I711" s="242"/>
      <c r="J711" s="242"/>
      <c r="K711" s="242"/>
      <c r="L711" s="242"/>
      <c r="M711" s="242"/>
      <c r="N711" s="242"/>
      <c r="O711" s="242"/>
      <c r="P711" s="242"/>
      <c r="Q711" s="242"/>
      <c r="R711" s="242"/>
      <c r="S711" s="242"/>
      <c r="T711" s="242"/>
      <c r="U711" s="242"/>
      <c r="V711" s="242"/>
      <c r="W711" s="242"/>
      <c r="X711" s="242"/>
      <c r="Y711" s="242"/>
      <c r="Z711" s="242"/>
      <c r="AA711" s="242"/>
      <c r="AB711" s="242"/>
      <c r="AC711" s="242"/>
      <c r="AD711" s="242"/>
      <c r="AE711" s="242"/>
      <c r="AF711" s="242"/>
      <c r="AG711" s="242"/>
      <c r="AH711" s="242"/>
      <c r="AI711" s="242"/>
    </row>
    <row r="712" spans="9:35">
      <c r="I712" s="242"/>
      <c r="J712" s="242"/>
      <c r="K712" s="242"/>
      <c r="L712" s="242"/>
      <c r="M712" s="242"/>
      <c r="N712" s="242"/>
      <c r="O712" s="242"/>
      <c r="P712" s="242"/>
      <c r="Q712" s="242"/>
      <c r="R712" s="242"/>
      <c r="S712" s="242"/>
      <c r="T712" s="242"/>
      <c r="U712" s="242"/>
      <c r="V712" s="242"/>
      <c r="W712" s="242"/>
      <c r="X712" s="242"/>
      <c r="Y712" s="242"/>
      <c r="Z712" s="242"/>
      <c r="AA712" s="242"/>
      <c r="AB712" s="242"/>
      <c r="AC712" s="242"/>
      <c r="AD712" s="242"/>
      <c r="AE712" s="242"/>
      <c r="AF712" s="242"/>
      <c r="AG712" s="242"/>
      <c r="AH712" s="242"/>
      <c r="AI712" s="242"/>
    </row>
    <row r="713" spans="9:35">
      <c r="I713" s="242"/>
      <c r="J713" s="242"/>
      <c r="K713" s="242"/>
      <c r="L713" s="242"/>
      <c r="M713" s="242"/>
      <c r="N713" s="242"/>
      <c r="O713" s="242"/>
      <c r="P713" s="242"/>
      <c r="Q713" s="242"/>
      <c r="R713" s="242"/>
      <c r="S713" s="242"/>
      <c r="T713" s="242"/>
      <c r="U713" s="242"/>
      <c r="V713" s="242"/>
      <c r="W713" s="242"/>
      <c r="X713" s="242"/>
      <c r="Y713" s="242"/>
      <c r="Z713" s="242"/>
      <c r="AA713" s="242"/>
      <c r="AB713" s="242"/>
      <c r="AC713" s="242"/>
      <c r="AD713" s="242"/>
      <c r="AE713" s="242"/>
      <c r="AF713" s="242"/>
      <c r="AG713" s="242"/>
      <c r="AH713" s="242"/>
      <c r="AI713" s="242"/>
    </row>
    <row r="714" spans="9:35">
      <c r="I714" s="242"/>
      <c r="J714" s="242"/>
      <c r="K714" s="242"/>
      <c r="L714" s="242"/>
      <c r="M714" s="242"/>
      <c r="N714" s="242"/>
      <c r="O714" s="242"/>
      <c r="P714" s="242"/>
      <c r="Q714" s="242"/>
      <c r="R714" s="242"/>
      <c r="S714" s="242"/>
      <c r="T714" s="242"/>
      <c r="U714" s="242"/>
      <c r="V714" s="242"/>
      <c r="W714" s="242"/>
      <c r="X714" s="242"/>
      <c r="Y714" s="242"/>
      <c r="Z714" s="242"/>
      <c r="AA714" s="242"/>
      <c r="AB714" s="242"/>
      <c r="AC714" s="242"/>
      <c r="AD714" s="242"/>
      <c r="AE714" s="242"/>
      <c r="AF714" s="242"/>
      <c r="AG714" s="242"/>
      <c r="AH714" s="242"/>
      <c r="AI714" s="242"/>
    </row>
    <row r="715" spans="9:35">
      <c r="I715" s="242"/>
      <c r="J715" s="242"/>
      <c r="K715" s="242"/>
      <c r="L715" s="242"/>
      <c r="M715" s="242"/>
      <c r="N715" s="242"/>
      <c r="O715" s="242"/>
      <c r="P715" s="242"/>
      <c r="Q715" s="242"/>
      <c r="R715" s="242"/>
      <c r="S715" s="242"/>
      <c r="T715" s="242"/>
      <c r="U715" s="242"/>
      <c r="V715" s="242"/>
      <c r="W715" s="242"/>
      <c r="X715" s="242"/>
      <c r="Y715" s="242"/>
      <c r="Z715" s="242"/>
      <c r="AA715" s="242"/>
      <c r="AB715" s="242"/>
      <c r="AC715" s="242"/>
      <c r="AD715" s="242"/>
      <c r="AE715" s="242"/>
      <c r="AF715" s="242"/>
      <c r="AG715" s="242"/>
      <c r="AH715" s="242"/>
      <c r="AI715" s="242"/>
    </row>
    <row r="716" spans="9:35">
      <c r="I716" s="242"/>
      <c r="J716" s="242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  <c r="AA716" s="242"/>
      <c r="AB716" s="242"/>
      <c r="AC716" s="242"/>
      <c r="AD716" s="242"/>
      <c r="AE716" s="242"/>
      <c r="AF716" s="242"/>
      <c r="AG716" s="242"/>
      <c r="AH716" s="242"/>
      <c r="AI716" s="242"/>
    </row>
    <row r="717" spans="9:35">
      <c r="I717" s="242"/>
      <c r="J717" s="242"/>
      <c r="K717" s="242"/>
      <c r="L717" s="242"/>
      <c r="M717" s="242"/>
      <c r="N717" s="242"/>
      <c r="O717" s="242"/>
      <c r="P717" s="242"/>
      <c r="Q717" s="242"/>
      <c r="R717" s="242"/>
      <c r="S717" s="242"/>
      <c r="T717" s="242"/>
      <c r="U717" s="242"/>
      <c r="V717" s="242"/>
      <c r="W717" s="242"/>
      <c r="X717" s="242"/>
      <c r="Y717" s="242"/>
      <c r="Z717" s="242"/>
      <c r="AA717" s="242"/>
      <c r="AB717" s="242"/>
      <c r="AC717" s="242"/>
      <c r="AD717" s="242"/>
      <c r="AE717" s="242"/>
      <c r="AF717" s="242"/>
      <c r="AG717" s="242"/>
      <c r="AH717" s="242"/>
      <c r="AI717" s="242"/>
    </row>
    <row r="718" spans="9:35">
      <c r="I718" s="242"/>
      <c r="J718" s="242"/>
      <c r="K718" s="242"/>
      <c r="L718" s="242"/>
      <c r="M718" s="242"/>
      <c r="N718" s="242"/>
      <c r="O718" s="242"/>
      <c r="P718" s="242"/>
      <c r="Q718" s="242"/>
      <c r="R718" s="242"/>
      <c r="S718" s="242"/>
      <c r="T718" s="242"/>
      <c r="U718" s="242"/>
      <c r="V718" s="242"/>
      <c r="W718" s="242"/>
      <c r="X718" s="242"/>
      <c r="Y718" s="242"/>
      <c r="Z718" s="242"/>
      <c r="AA718" s="242"/>
      <c r="AB718" s="242"/>
      <c r="AC718" s="242"/>
      <c r="AD718" s="242"/>
      <c r="AE718" s="242"/>
      <c r="AF718" s="242"/>
      <c r="AG718" s="242"/>
      <c r="AH718" s="242"/>
      <c r="AI718" s="242"/>
    </row>
    <row r="719" spans="9:35">
      <c r="I719" s="242"/>
      <c r="J719" s="242"/>
      <c r="K719" s="242"/>
      <c r="L719" s="242"/>
      <c r="M719" s="242"/>
      <c r="N719" s="242"/>
      <c r="O719" s="242"/>
      <c r="P719" s="242"/>
      <c r="Q719" s="242"/>
      <c r="R719" s="242"/>
      <c r="S719" s="242"/>
      <c r="T719" s="242"/>
      <c r="U719" s="242"/>
      <c r="V719" s="242"/>
      <c r="W719" s="242"/>
      <c r="X719" s="242"/>
      <c r="Y719" s="242"/>
      <c r="Z719" s="242"/>
      <c r="AA719" s="242"/>
      <c r="AB719" s="242"/>
      <c r="AC719" s="242"/>
      <c r="AD719" s="242"/>
      <c r="AE719" s="242"/>
      <c r="AF719" s="242"/>
      <c r="AG719" s="242"/>
      <c r="AH719" s="242"/>
      <c r="AI719" s="242"/>
    </row>
    <row r="720" spans="9:35">
      <c r="I720" s="242"/>
      <c r="J720" s="242"/>
      <c r="K720" s="242"/>
      <c r="L720" s="242"/>
      <c r="M720" s="242"/>
      <c r="N720" s="242"/>
      <c r="O720" s="242"/>
      <c r="P720" s="242"/>
      <c r="Q720" s="242"/>
      <c r="R720" s="242"/>
      <c r="S720" s="242"/>
      <c r="T720" s="242"/>
      <c r="U720" s="242"/>
      <c r="V720" s="242"/>
      <c r="W720" s="242"/>
      <c r="X720" s="242"/>
      <c r="Y720" s="242"/>
      <c r="Z720" s="242"/>
      <c r="AA720" s="242"/>
      <c r="AB720" s="242"/>
      <c r="AC720" s="242"/>
      <c r="AD720" s="242"/>
      <c r="AE720" s="242"/>
      <c r="AF720" s="242"/>
      <c r="AG720" s="242"/>
      <c r="AH720" s="242"/>
      <c r="AI720" s="242"/>
    </row>
    <row r="721" spans="9:35">
      <c r="I721" s="242"/>
      <c r="J721" s="242"/>
      <c r="K721" s="242"/>
      <c r="L721" s="242"/>
      <c r="M721" s="242"/>
      <c r="N721" s="242"/>
      <c r="O721" s="242"/>
      <c r="P721" s="242"/>
      <c r="Q721" s="242"/>
      <c r="R721" s="242"/>
      <c r="S721" s="242"/>
      <c r="T721" s="242"/>
      <c r="U721" s="242"/>
      <c r="V721" s="242"/>
      <c r="W721" s="242"/>
      <c r="X721" s="242"/>
      <c r="Y721" s="242"/>
      <c r="Z721" s="242"/>
      <c r="AA721" s="242"/>
      <c r="AB721" s="242"/>
      <c r="AC721" s="242"/>
      <c r="AD721" s="242"/>
      <c r="AE721" s="242"/>
      <c r="AF721" s="242"/>
      <c r="AG721" s="242"/>
      <c r="AH721" s="242"/>
      <c r="AI721" s="242"/>
    </row>
    <row r="722" spans="9:35">
      <c r="I722" s="242"/>
      <c r="J722" s="242"/>
      <c r="K722" s="242"/>
      <c r="L722" s="242"/>
      <c r="M722" s="242"/>
      <c r="N722" s="242"/>
      <c r="O722" s="242"/>
      <c r="P722" s="242"/>
      <c r="Q722" s="242"/>
      <c r="R722" s="242"/>
      <c r="S722" s="242"/>
      <c r="T722" s="242"/>
      <c r="U722" s="242"/>
      <c r="V722" s="242"/>
      <c r="W722" s="242"/>
      <c r="X722" s="242"/>
      <c r="Y722" s="242"/>
      <c r="Z722" s="242"/>
      <c r="AA722" s="242"/>
      <c r="AB722" s="242"/>
      <c r="AC722" s="242"/>
      <c r="AD722" s="242"/>
      <c r="AE722" s="242"/>
      <c r="AF722" s="242"/>
      <c r="AG722" s="242"/>
      <c r="AH722" s="242"/>
      <c r="AI722" s="242"/>
    </row>
    <row r="723" spans="9:35">
      <c r="I723" s="242"/>
      <c r="J723" s="242"/>
      <c r="K723" s="242"/>
      <c r="L723" s="242"/>
      <c r="M723" s="242"/>
      <c r="N723" s="242"/>
      <c r="O723" s="242"/>
      <c r="P723" s="242"/>
      <c r="Q723" s="242"/>
      <c r="R723" s="242"/>
      <c r="S723" s="242"/>
      <c r="T723" s="242"/>
      <c r="U723" s="242"/>
      <c r="V723" s="242"/>
      <c r="W723" s="242"/>
      <c r="X723" s="242"/>
      <c r="Y723" s="242"/>
      <c r="Z723" s="242"/>
      <c r="AA723" s="242"/>
      <c r="AB723" s="242"/>
      <c r="AC723" s="242"/>
      <c r="AD723" s="242"/>
      <c r="AE723" s="242"/>
      <c r="AF723" s="242"/>
      <c r="AG723" s="242"/>
      <c r="AH723" s="242"/>
      <c r="AI723" s="242"/>
    </row>
    <row r="724" spans="9:35">
      <c r="I724" s="242"/>
      <c r="J724" s="242"/>
      <c r="K724" s="242"/>
      <c r="L724" s="242"/>
      <c r="M724" s="242"/>
      <c r="N724" s="242"/>
      <c r="O724" s="242"/>
      <c r="P724" s="242"/>
      <c r="Q724" s="242"/>
      <c r="R724" s="242"/>
      <c r="S724" s="242"/>
      <c r="T724" s="242"/>
      <c r="U724" s="242"/>
      <c r="V724" s="242"/>
      <c r="W724" s="242"/>
      <c r="X724" s="242"/>
      <c r="Y724" s="242"/>
      <c r="Z724" s="242"/>
      <c r="AA724" s="242"/>
      <c r="AB724" s="242"/>
      <c r="AC724" s="242"/>
      <c r="AD724" s="242"/>
      <c r="AE724" s="242"/>
      <c r="AF724" s="242"/>
      <c r="AG724" s="242"/>
      <c r="AH724" s="242"/>
      <c r="AI724" s="242"/>
    </row>
    <row r="725" spans="9:35">
      <c r="I725" s="242"/>
      <c r="J725" s="242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  <c r="AA725" s="242"/>
      <c r="AB725" s="242"/>
      <c r="AC725" s="242"/>
      <c r="AD725" s="242"/>
      <c r="AE725" s="242"/>
      <c r="AF725" s="242"/>
      <c r="AG725" s="242"/>
      <c r="AH725" s="242"/>
      <c r="AI725" s="242"/>
    </row>
    <row r="726" spans="9:35">
      <c r="I726" s="242"/>
      <c r="J726" s="242"/>
      <c r="K726" s="242"/>
      <c r="L726" s="242"/>
      <c r="M726" s="242"/>
      <c r="N726" s="242"/>
      <c r="O726" s="242"/>
      <c r="P726" s="242"/>
      <c r="Q726" s="242"/>
      <c r="R726" s="242"/>
      <c r="S726" s="242"/>
      <c r="T726" s="242"/>
      <c r="U726" s="242"/>
      <c r="V726" s="242"/>
      <c r="W726" s="242"/>
      <c r="X726" s="242"/>
      <c r="Y726" s="242"/>
      <c r="Z726" s="242"/>
      <c r="AA726" s="242"/>
      <c r="AB726" s="242"/>
      <c r="AC726" s="242"/>
      <c r="AD726" s="242"/>
      <c r="AE726" s="242"/>
      <c r="AF726" s="242"/>
      <c r="AG726" s="242"/>
      <c r="AH726" s="242"/>
      <c r="AI726" s="242"/>
    </row>
    <row r="727" spans="9:35">
      <c r="I727" s="242"/>
      <c r="J727" s="242"/>
      <c r="K727" s="242"/>
      <c r="L727" s="242"/>
      <c r="M727" s="242"/>
      <c r="N727" s="242"/>
      <c r="O727" s="242"/>
      <c r="P727" s="242"/>
      <c r="Q727" s="242"/>
      <c r="R727" s="242"/>
      <c r="S727" s="242"/>
      <c r="T727" s="242"/>
      <c r="U727" s="242"/>
      <c r="V727" s="242"/>
      <c r="W727" s="242"/>
      <c r="X727" s="242"/>
      <c r="Y727" s="242"/>
      <c r="Z727" s="242"/>
      <c r="AA727" s="242"/>
      <c r="AB727" s="242"/>
      <c r="AC727" s="242"/>
      <c r="AD727" s="242"/>
      <c r="AE727" s="242"/>
      <c r="AF727" s="242"/>
      <c r="AG727" s="242"/>
      <c r="AH727" s="242"/>
      <c r="AI727" s="242"/>
    </row>
    <row r="728" spans="9:35">
      <c r="I728" s="242"/>
      <c r="J728" s="242"/>
      <c r="K728" s="242"/>
      <c r="L728" s="242"/>
      <c r="M728" s="242"/>
      <c r="N728" s="242"/>
      <c r="O728" s="242"/>
      <c r="P728" s="242"/>
      <c r="Q728" s="242"/>
      <c r="R728" s="242"/>
      <c r="S728" s="242"/>
      <c r="T728" s="242"/>
      <c r="U728" s="242"/>
      <c r="V728" s="242"/>
      <c r="W728" s="242"/>
      <c r="X728" s="242"/>
      <c r="Y728" s="242"/>
      <c r="Z728" s="242"/>
      <c r="AA728" s="242"/>
      <c r="AB728" s="242"/>
      <c r="AC728" s="242"/>
      <c r="AD728" s="242"/>
      <c r="AE728" s="242"/>
      <c r="AF728" s="242"/>
      <c r="AG728" s="242"/>
      <c r="AH728" s="242"/>
      <c r="AI728" s="242"/>
    </row>
    <row r="729" spans="9:35">
      <c r="I729" s="242"/>
      <c r="J729" s="242"/>
      <c r="K729" s="242"/>
      <c r="L729" s="242"/>
      <c r="M729" s="242"/>
      <c r="N729" s="242"/>
      <c r="O729" s="242"/>
      <c r="P729" s="242"/>
      <c r="Q729" s="242"/>
      <c r="R729" s="242"/>
      <c r="S729" s="242"/>
      <c r="T729" s="242"/>
      <c r="U729" s="242"/>
      <c r="V729" s="242"/>
      <c r="W729" s="242"/>
      <c r="X729" s="242"/>
      <c r="Y729" s="242"/>
      <c r="Z729" s="242"/>
      <c r="AA729" s="242"/>
      <c r="AB729" s="242"/>
      <c r="AC729" s="242"/>
      <c r="AD729" s="242"/>
      <c r="AE729" s="242"/>
      <c r="AF729" s="242"/>
      <c r="AG729" s="242"/>
      <c r="AH729" s="242"/>
      <c r="AI729" s="242"/>
    </row>
    <row r="730" spans="9:35">
      <c r="I730" s="242"/>
      <c r="J730" s="242"/>
      <c r="K730" s="242"/>
      <c r="L730" s="242"/>
      <c r="M730" s="242"/>
      <c r="N730" s="242"/>
      <c r="O730" s="242"/>
      <c r="P730" s="242"/>
      <c r="Q730" s="242"/>
      <c r="R730" s="242"/>
      <c r="S730" s="242"/>
      <c r="T730" s="242"/>
      <c r="U730" s="242"/>
      <c r="V730" s="242"/>
      <c r="W730" s="242"/>
      <c r="X730" s="242"/>
      <c r="Y730" s="242"/>
      <c r="Z730" s="242"/>
      <c r="AA730" s="242"/>
      <c r="AB730" s="242"/>
      <c r="AC730" s="242"/>
      <c r="AD730" s="242"/>
      <c r="AE730" s="242"/>
      <c r="AF730" s="242"/>
      <c r="AG730" s="242"/>
      <c r="AH730" s="242"/>
      <c r="AI730" s="242"/>
    </row>
    <row r="731" spans="9:35">
      <c r="I731" s="242"/>
      <c r="J731" s="242"/>
      <c r="K731" s="242"/>
      <c r="L731" s="242"/>
      <c r="M731" s="242"/>
      <c r="N731" s="242"/>
      <c r="O731" s="242"/>
      <c r="P731" s="242"/>
      <c r="Q731" s="242"/>
      <c r="R731" s="242"/>
      <c r="S731" s="242"/>
      <c r="T731" s="242"/>
      <c r="U731" s="242"/>
      <c r="V731" s="242"/>
      <c r="W731" s="242"/>
      <c r="X731" s="242"/>
      <c r="Y731" s="242"/>
      <c r="Z731" s="242"/>
      <c r="AA731" s="242"/>
      <c r="AB731" s="242"/>
      <c r="AC731" s="242"/>
      <c r="AD731" s="242"/>
      <c r="AE731" s="242"/>
      <c r="AF731" s="242"/>
      <c r="AG731" s="242"/>
      <c r="AH731" s="242"/>
      <c r="AI731" s="242"/>
    </row>
    <row r="732" spans="9:35">
      <c r="I732" s="242"/>
      <c r="J732" s="242"/>
      <c r="K732" s="242"/>
      <c r="L732" s="242"/>
      <c r="M732" s="242"/>
      <c r="N732" s="242"/>
      <c r="O732" s="242"/>
      <c r="P732" s="242"/>
      <c r="Q732" s="242"/>
      <c r="R732" s="242"/>
      <c r="S732" s="242"/>
      <c r="T732" s="242"/>
      <c r="U732" s="242"/>
      <c r="V732" s="242"/>
      <c r="W732" s="242"/>
      <c r="X732" s="242"/>
      <c r="Y732" s="242"/>
      <c r="Z732" s="242"/>
      <c r="AA732" s="242"/>
      <c r="AB732" s="242"/>
      <c r="AC732" s="242"/>
      <c r="AD732" s="242"/>
      <c r="AE732" s="242"/>
      <c r="AF732" s="242"/>
      <c r="AG732" s="242"/>
      <c r="AH732" s="242"/>
      <c r="AI732" s="242"/>
    </row>
    <row r="733" spans="9:35">
      <c r="I733" s="242"/>
      <c r="J733" s="242"/>
      <c r="K733" s="242"/>
      <c r="L733" s="242"/>
      <c r="M733" s="242"/>
      <c r="N733" s="242"/>
      <c r="O733" s="242"/>
      <c r="P733" s="242"/>
      <c r="Q733" s="242"/>
      <c r="R733" s="242"/>
      <c r="S733" s="242"/>
      <c r="T733" s="242"/>
      <c r="U733" s="242"/>
      <c r="V733" s="242"/>
      <c r="W733" s="242"/>
      <c r="X733" s="242"/>
      <c r="Y733" s="242"/>
      <c r="Z733" s="242"/>
      <c r="AA733" s="242"/>
      <c r="AB733" s="242"/>
      <c r="AC733" s="242"/>
      <c r="AD733" s="242"/>
      <c r="AE733" s="242"/>
      <c r="AF733" s="242"/>
      <c r="AG733" s="242"/>
      <c r="AH733" s="242"/>
      <c r="AI733" s="242"/>
    </row>
    <row r="734" spans="9:35">
      <c r="I734" s="242"/>
      <c r="J734" s="242"/>
      <c r="K734" s="242"/>
      <c r="L734" s="242"/>
      <c r="M734" s="242"/>
      <c r="N734" s="242"/>
      <c r="O734" s="242"/>
      <c r="P734" s="242"/>
      <c r="Q734" s="242"/>
      <c r="R734" s="242"/>
      <c r="S734" s="242"/>
      <c r="T734" s="242"/>
      <c r="U734" s="242"/>
      <c r="V734" s="242"/>
      <c r="W734" s="242"/>
      <c r="X734" s="242"/>
      <c r="Y734" s="242"/>
      <c r="Z734" s="242"/>
      <c r="AA734" s="242"/>
      <c r="AB734" s="242"/>
      <c r="AC734" s="242"/>
      <c r="AD734" s="242"/>
      <c r="AE734" s="242"/>
      <c r="AF734" s="242"/>
      <c r="AG734" s="242"/>
      <c r="AH734" s="242"/>
      <c r="AI734" s="242"/>
    </row>
    <row r="735" spans="9:35">
      <c r="I735" s="242"/>
      <c r="J735" s="242"/>
      <c r="K735" s="242"/>
      <c r="L735" s="242"/>
      <c r="M735" s="242"/>
      <c r="N735" s="242"/>
      <c r="O735" s="242"/>
      <c r="P735" s="242"/>
      <c r="Q735" s="242"/>
      <c r="R735" s="242"/>
      <c r="S735" s="242"/>
      <c r="T735" s="242"/>
      <c r="U735" s="242"/>
      <c r="V735" s="242"/>
      <c r="W735" s="242"/>
      <c r="X735" s="242"/>
      <c r="Y735" s="242"/>
      <c r="Z735" s="242"/>
      <c r="AA735" s="242"/>
      <c r="AB735" s="242"/>
      <c r="AC735" s="242"/>
      <c r="AD735" s="242"/>
      <c r="AE735" s="242"/>
      <c r="AF735" s="242"/>
      <c r="AG735" s="242"/>
      <c r="AH735" s="242"/>
      <c r="AI735" s="242"/>
    </row>
    <row r="736" spans="9:35">
      <c r="I736" s="242"/>
      <c r="J736" s="242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  <c r="AA736" s="242"/>
      <c r="AB736" s="242"/>
      <c r="AC736" s="242"/>
      <c r="AD736" s="242"/>
      <c r="AE736" s="242"/>
      <c r="AF736" s="242"/>
      <c r="AG736" s="242"/>
      <c r="AH736" s="242"/>
      <c r="AI736" s="242"/>
    </row>
    <row r="737" spans="9:35">
      <c r="I737" s="242"/>
      <c r="J737" s="242"/>
      <c r="K737" s="242"/>
      <c r="L737" s="242"/>
      <c r="M737" s="242"/>
      <c r="N737" s="242"/>
      <c r="O737" s="242"/>
      <c r="P737" s="242"/>
      <c r="Q737" s="242"/>
      <c r="R737" s="242"/>
      <c r="S737" s="242"/>
      <c r="T737" s="242"/>
      <c r="U737" s="242"/>
      <c r="V737" s="242"/>
      <c r="W737" s="242"/>
      <c r="X737" s="242"/>
      <c r="Y737" s="242"/>
      <c r="Z737" s="242"/>
      <c r="AA737" s="242"/>
      <c r="AB737" s="242"/>
      <c r="AC737" s="242"/>
      <c r="AD737" s="242"/>
      <c r="AE737" s="242"/>
      <c r="AF737" s="242"/>
      <c r="AG737" s="242"/>
      <c r="AH737" s="242"/>
      <c r="AI737" s="242"/>
    </row>
    <row r="738" spans="9:35">
      <c r="I738" s="242"/>
      <c r="J738" s="242"/>
      <c r="K738" s="242"/>
      <c r="L738" s="242"/>
      <c r="M738" s="242"/>
      <c r="N738" s="242"/>
      <c r="O738" s="242"/>
      <c r="P738" s="242"/>
      <c r="Q738" s="242"/>
      <c r="R738" s="242"/>
      <c r="S738" s="242"/>
      <c r="T738" s="242"/>
      <c r="U738" s="242"/>
      <c r="V738" s="242"/>
      <c r="W738" s="242"/>
      <c r="X738" s="242"/>
      <c r="Y738" s="242"/>
      <c r="Z738" s="242"/>
      <c r="AA738" s="242"/>
      <c r="AB738" s="242"/>
      <c r="AC738" s="242"/>
      <c r="AD738" s="242"/>
      <c r="AE738" s="242"/>
      <c r="AF738" s="242"/>
      <c r="AG738" s="242"/>
      <c r="AH738" s="242"/>
      <c r="AI738" s="242"/>
    </row>
    <row r="739" spans="9:35">
      <c r="I739" s="242"/>
      <c r="J739" s="242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  <c r="AA739" s="242"/>
      <c r="AB739" s="242"/>
      <c r="AC739" s="242"/>
      <c r="AD739" s="242"/>
      <c r="AE739" s="242"/>
      <c r="AF739" s="242"/>
      <c r="AG739" s="242"/>
      <c r="AH739" s="242"/>
      <c r="AI739" s="242"/>
    </row>
    <row r="740" spans="9:35">
      <c r="I740" s="242"/>
      <c r="J740" s="242"/>
      <c r="K740" s="242"/>
      <c r="L740" s="242"/>
      <c r="M740" s="242"/>
      <c r="N740" s="242"/>
      <c r="O740" s="242"/>
      <c r="P740" s="242"/>
      <c r="Q740" s="242"/>
      <c r="R740" s="242"/>
      <c r="S740" s="242"/>
      <c r="T740" s="242"/>
      <c r="U740" s="242"/>
      <c r="V740" s="242"/>
      <c r="W740" s="242"/>
      <c r="X740" s="242"/>
      <c r="Y740" s="242"/>
      <c r="Z740" s="242"/>
      <c r="AA740" s="242"/>
      <c r="AB740" s="242"/>
      <c r="AC740" s="242"/>
      <c r="AD740" s="242"/>
      <c r="AE740" s="242"/>
      <c r="AF740" s="242"/>
      <c r="AG740" s="242"/>
      <c r="AH740" s="242"/>
      <c r="AI740" s="242"/>
    </row>
    <row r="741" spans="9:35">
      <c r="I741" s="242"/>
      <c r="J741" s="242"/>
      <c r="K741" s="242"/>
      <c r="L741" s="242"/>
      <c r="M741" s="242"/>
      <c r="N741" s="242"/>
      <c r="O741" s="242"/>
      <c r="P741" s="242"/>
      <c r="Q741" s="242"/>
      <c r="R741" s="242"/>
      <c r="S741" s="242"/>
      <c r="T741" s="242"/>
      <c r="U741" s="242"/>
      <c r="V741" s="242"/>
      <c r="W741" s="242"/>
      <c r="X741" s="242"/>
      <c r="Y741" s="242"/>
      <c r="Z741" s="242"/>
      <c r="AA741" s="242"/>
      <c r="AB741" s="242"/>
      <c r="AC741" s="242"/>
      <c r="AD741" s="242"/>
      <c r="AE741" s="242"/>
      <c r="AF741" s="242"/>
      <c r="AG741" s="242"/>
      <c r="AH741" s="242"/>
      <c r="AI741" s="242"/>
    </row>
    <row r="742" spans="9:35">
      <c r="I742" s="242"/>
      <c r="J742" s="242"/>
      <c r="K742" s="242"/>
      <c r="L742" s="242"/>
      <c r="M742" s="242"/>
      <c r="N742" s="242"/>
      <c r="O742" s="242"/>
      <c r="P742" s="242"/>
      <c r="Q742" s="242"/>
      <c r="R742" s="242"/>
      <c r="S742" s="242"/>
      <c r="T742" s="242"/>
      <c r="U742" s="242"/>
      <c r="V742" s="242"/>
      <c r="W742" s="242"/>
      <c r="X742" s="242"/>
      <c r="Y742" s="242"/>
      <c r="Z742" s="242"/>
      <c r="AA742" s="242"/>
      <c r="AB742" s="242"/>
      <c r="AC742" s="242"/>
      <c r="AD742" s="242"/>
      <c r="AE742" s="242"/>
      <c r="AF742" s="242"/>
      <c r="AG742" s="242"/>
      <c r="AH742" s="242"/>
      <c r="AI742" s="242"/>
    </row>
    <row r="743" spans="9:35">
      <c r="I743" s="242"/>
      <c r="J743" s="242"/>
      <c r="K743" s="242"/>
      <c r="L743" s="242"/>
      <c r="M743" s="242"/>
      <c r="N743" s="242"/>
      <c r="O743" s="242"/>
      <c r="P743" s="242"/>
      <c r="Q743" s="242"/>
      <c r="R743" s="242"/>
      <c r="S743" s="242"/>
      <c r="T743" s="242"/>
      <c r="U743" s="242"/>
      <c r="V743" s="242"/>
      <c r="W743" s="242"/>
      <c r="X743" s="242"/>
      <c r="Y743" s="242"/>
      <c r="Z743" s="242"/>
      <c r="AA743" s="242"/>
      <c r="AB743" s="242"/>
      <c r="AC743" s="242"/>
      <c r="AD743" s="242"/>
      <c r="AE743" s="242"/>
      <c r="AF743" s="242"/>
      <c r="AG743" s="242"/>
      <c r="AH743" s="242"/>
      <c r="AI743" s="242"/>
    </row>
    <row r="744" spans="9:35">
      <c r="I744" s="242"/>
      <c r="J744" s="242"/>
      <c r="K744" s="242"/>
      <c r="L744" s="242"/>
      <c r="M744" s="242"/>
      <c r="N744" s="242"/>
      <c r="O744" s="242"/>
      <c r="P744" s="242"/>
      <c r="Q744" s="242"/>
      <c r="R744" s="242"/>
      <c r="S744" s="242"/>
      <c r="T744" s="242"/>
      <c r="U744" s="242"/>
      <c r="V744" s="242"/>
      <c r="W744" s="242"/>
      <c r="X744" s="242"/>
      <c r="Y744" s="242"/>
      <c r="Z744" s="242"/>
      <c r="AA744" s="242"/>
      <c r="AB744" s="242"/>
      <c r="AC744" s="242"/>
      <c r="AD744" s="242"/>
      <c r="AE744" s="242"/>
      <c r="AF744" s="242"/>
      <c r="AG744" s="242"/>
      <c r="AH744" s="242"/>
      <c r="AI744" s="242"/>
    </row>
    <row r="745" spans="9:35">
      <c r="I745" s="242"/>
      <c r="J745" s="242"/>
      <c r="K745" s="242"/>
      <c r="L745" s="242"/>
      <c r="M745" s="242"/>
      <c r="N745" s="242"/>
      <c r="O745" s="242"/>
      <c r="P745" s="242"/>
      <c r="Q745" s="242"/>
      <c r="R745" s="242"/>
      <c r="S745" s="242"/>
      <c r="T745" s="242"/>
      <c r="U745" s="242"/>
      <c r="V745" s="242"/>
      <c r="W745" s="242"/>
      <c r="X745" s="242"/>
      <c r="Y745" s="242"/>
      <c r="Z745" s="242"/>
      <c r="AA745" s="242"/>
      <c r="AB745" s="242"/>
      <c r="AC745" s="242"/>
      <c r="AD745" s="242"/>
      <c r="AE745" s="242"/>
      <c r="AF745" s="242"/>
      <c r="AG745" s="242"/>
      <c r="AH745" s="242"/>
      <c r="AI745" s="242"/>
    </row>
    <row r="746" spans="9:35">
      <c r="I746" s="242"/>
      <c r="J746" s="242"/>
      <c r="K746" s="242"/>
      <c r="L746" s="242"/>
      <c r="M746" s="242"/>
      <c r="N746" s="242"/>
      <c r="O746" s="242"/>
      <c r="P746" s="242"/>
      <c r="Q746" s="242"/>
      <c r="R746" s="242"/>
      <c r="S746" s="242"/>
      <c r="T746" s="242"/>
      <c r="U746" s="242"/>
      <c r="V746" s="242"/>
      <c r="W746" s="242"/>
      <c r="X746" s="242"/>
      <c r="Y746" s="242"/>
      <c r="Z746" s="242"/>
      <c r="AA746" s="242"/>
      <c r="AB746" s="242"/>
      <c r="AC746" s="242"/>
      <c r="AD746" s="242"/>
      <c r="AE746" s="242"/>
      <c r="AF746" s="242"/>
      <c r="AG746" s="242"/>
      <c r="AH746" s="242"/>
      <c r="AI746" s="242"/>
    </row>
    <row r="747" spans="9:35">
      <c r="I747" s="242"/>
      <c r="J747" s="242"/>
      <c r="K747" s="242"/>
      <c r="L747" s="242"/>
      <c r="M747" s="242"/>
      <c r="N747" s="242"/>
      <c r="O747" s="242"/>
      <c r="P747" s="242"/>
      <c r="Q747" s="242"/>
      <c r="R747" s="242"/>
      <c r="S747" s="242"/>
      <c r="T747" s="242"/>
      <c r="U747" s="242"/>
      <c r="V747" s="242"/>
      <c r="W747" s="242"/>
      <c r="X747" s="242"/>
      <c r="Y747" s="242"/>
      <c r="Z747" s="242"/>
      <c r="AA747" s="242"/>
      <c r="AB747" s="242"/>
      <c r="AC747" s="242"/>
      <c r="AD747" s="242"/>
      <c r="AE747" s="242"/>
      <c r="AF747" s="242"/>
      <c r="AG747" s="242"/>
      <c r="AH747" s="242"/>
      <c r="AI747" s="242"/>
    </row>
    <row r="748" spans="9:35">
      <c r="I748" s="242"/>
      <c r="J748" s="242"/>
      <c r="K748" s="242"/>
      <c r="L748" s="242"/>
      <c r="M748" s="242"/>
      <c r="N748" s="242"/>
      <c r="O748" s="242"/>
      <c r="P748" s="242"/>
      <c r="Q748" s="242"/>
      <c r="R748" s="242"/>
      <c r="S748" s="242"/>
      <c r="T748" s="242"/>
      <c r="U748" s="242"/>
      <c r="V748" s="242"/>
      <c r="W748" s="242"/>
      <c r="X748" s="242"/>
      <c r="Y748" s="242"/>
      <c r="Z748" s="242"/>
      <c r="AA748" s="242"/>
      <c r="AB748" s="242"/>
      <c r="AC748" s="242"/>
      <c r="AD748" s="242"/>
      <c r="AE748" s="242"/>
      <c r="AF748" s="242"/>
      <c r="AG748" s="242"/>
      <c r="AH748" s="242"/>
      <c r="AI748" s="242"/>
    </row>
    <row r="749" spans="9:35">
      <c r="I749" s="242"/>
      <c r="J749" s="242"/>
      <c r="K749" s="242"/>
      <c r="L749" s="242"/>
      <c r="M749" s="242"/>
      <c r="N749" s="242"/>
      <c r="O749" s="242"/>
      <c r="P749" s="242"/>
      <c r="Q749" s="242"/>
      <c r="R749" s="242"/>
      <c r="S749" s="242"/>
      <c r="T749" s="242"/>
      <c r="U749" s="242"/>
      <c r="V749" s="242"/>
      <c r="W749" s="242"/>
      <c r="X749" s="242"/>
      <c r="Y749" s="242"/>
      <c r="Z749" s="242"/>
      <c r="AA749" s="242"/>
      <c r="AB749" s="242"/>
      <c r="AC749" s="242"/>
      <c r="AD749" s="242"/>
      <c r="AE749" s="242"/>
      <c r="AF749" s="242"/>
      <c r="AG749" s="242"/>
      <c r="AH749" s="242"/>
      <c r="AI749" s="242"/>
    </row>
    <row r="750" spans="9:35">
      <c r="I750" s="242"/>
      <c r="J750" s="242"/>
      <c r="K750" s="242"/>
      <c r="L750" s="242"/>
      <c r="M750" s="242"/>
      <c r="N750" s="242"/>
      <c r="O750" s="242"/>
      <c r="P750" s="242"/>
      <c r="Q750" s="242"/>
      <c r="R750" s="242"/>
      <c r="S750" s="242"/>
      <c r="T750" s="242"/>
      <c r="U750" s="242"/>
      <c r="V750" s="242"/>
      <c r="W750" s="242"/>
      <c r="X750" s="242"/>
      <c r="Y750" s="242"/>
      <c r="Z750" s="242"/>
      <c r="AA750" s="242"/>
      <c r="AB750" s="242"/>
      <c r="AC750" s="242"/>
      <c r="AD750" s="242"/>
      <c r="AE750" s="242"/>
      <c r="AF750" s="242"/>
      <c r="AG750" s="242"/>
      <c r="AH750" s="242"/>
      <c r="AI750" s="242"/>
    </row>
    <row r="751" spans="9:35">
      <c r="I751" s="242"/>
      <c r="J751" s="242"/>
      <c r="K751" s="242"/>
      <c r="L751" s="242"/>
      <c r="M751" s="242"/>
      <c r="N751" s="242"/>
      <c r="O751" s="242"/>
      <c r="P751" s="242"/>
      <c r="Q751" s="242"/>
      <c r="R751" s="242"/>
      <c r="S751" s="242"/>
      <c r="T751" s="242"/>
      <c r="U751" s="242"/>
      <c r="V751" s="242"/>
      <c r="W751" s="242"/>
      <c r="X751" s="242"/>
      <c r="Y751" s="242"/>
      <c r="Z751" s="242"/>
      <c r="AA751" s="242"/>
      <c r="AB751" s="242"/>
      <c r="AC751" s="242"/>
      <c r="AD751" s="242"/>
      <c r="AE751" s="242"/>
      <c r="AF751" s="242"/>
      <c r="AG751" s="242"/>
      <c r="AH751" s="242"/>
      <c r="AI751" s="242"/>
    </row>
    <row r="752" spans="9:35">
      <c r="I752" s="242"/>
      <c r="J752" s="242"/>
      <c r="K752" s="242"/>
      <c r="L752" s="242"/>
      <c r="M752" s="242"/>
      <c r="N752" s="242"/>
      <c r="O752" s="242"/>
      <c r="P752" s="242"/>
      <c r="Q752" s="242"/>
      <c r="R752" s="242"/>
      <c r="S752" s="242"/>
      <c r="T752" s="242"/>
      <c r="U752" s="242"/>
      <c r="V752" s="242"/>
      <c r="W752" s="242"/>
      <c r="X752" s="242"/>
      <c r="Y752" s="242"/>
      <c r="Z752" s="242"/>
      <c r="AA752" s="242"/>
      <c r="AB752" s="242"/>
      <c r="AC752" s="242"/>
      <c r="AD752" s="242"/>
      <c r="AE752" s="242"/>
      <c r="AF752" s="242"/>
      <c r="AG752" s="242"/>
      <c r="AH752" s="242"/>
      <c r="AI752" s="242"/>
    </row>
    <row r="753" spans="9:35">
      <c r="I753" s="242"/>
      <c r="J753" s="242"/>
      <c r="K753" s="242"/>
      <c r="L753" s="242"/>
      <c r="M753" s="242"/>
      <c r="N753" s="242"/>
      <c r="O753" s="242"/>
      <c r="P753" s="242"/>
      <c r="Q753" s="242"/>
      <c r="R753" s="242"/>
      <c r="S753" s="242"/>
      <c r="T753" s="242"/>
      <c r="U753" s="242"/>
      <c r="V753" s="242"/>
      <c r="W753" s="242"/>
      <c r="X753" s="242"/>
      <c r="Y753" s="242"/>
      <c r="Z753" s="242"/>
      <c r="AA753" s="242"/>
      <c r="AB753" s="242"/>
      <c r="AC753" s="242"/>
      <c r="AD753" s="242"/>
      <c r="AE753" s="242"/>
      <c r="AF753" s="242"/>
      <c r="AG753" s="242"/>
      <c r="AH753" s="242"/>
      <c r="AI753" s="242"/>
    </row>
    <row r="754" spans="9:35">
      <c r="I754" s="242"/>
      <c r="J754" s="242"/>
      <c r="K754" s="242"/>
      <c r="L754" s="242"/>
      <c r="M754" s="242"/>
      <c r="N754" s="242"/>
      <c r="O754" s="242"/>
      <c r="P754" s="242"/>
      <c r="Q754" s="242"/>
      <c r="R754" s="242"/>
      <c r="S754" s="242"/>
      <c r="T754" s="242"/>
      <c r="U754" s="242"/>
      <c r="V754" s="242"/>
      <c r="W754" s="242"/>
      <c r="X754" s="242"/>
      <c r="Y754" s="242"/>
      <c r="Z754" s="242"/>
      <c r="AA754" s="242"/>
      <c r="AB754" s="242"/>
      <c r="AC754" s="242"/>
      <c r="AD754" s="242"/>
      <c r="AE754" s="242"/>
      <c r="AF754" s="242"/>
      <c r="AG754" s="242"/>
      <c r="AH754" s="242"/>
      <c r="AI754" s="242"/>
    </row>
    <row r="755" spans="9:35">
      <c r="I755" s="242"/>
      <c r="J755" s="242"/>
      <c r="K755" s="242"/>
      <c r="L755" s="242"/>
      <c r="M755" s="242"/>
      <c r="N755" s="242"/>
      <c r="O755" s="242"/>
      <c r="P755" s="242"/>
      <c r="Q755" s="242"/>
      <c r="R755" s="242"/>
      <c r="S755" s="242"/>
      <c r="T755" s="242"/>
      <c r="U755" s="242"/>
      <c r="V755" s="242"/>
      <c r="W755" s="242"/>
      <c r="X755" s="242"/>
      <c r="Y755" s="242"/>
      <c r="Z755" s="242"/>
      <c r="AA755" s="242"/>
      <c r="AB755" s="242"/>
      <c r="AC755" s="242"/>
      <c r="AD755" s="242"/>
      <c r="AE755" s="242"/>
      <c r="AF755" s="242"/>
      <c r="AG755" s="242"/>
      <c r="AH755" s="242"/>
      <c r="AI755" s="242"/>
    </row>
    <row r="756" spans="9:35">
      <c r="I756" s="242"/>
      <c r="J756" s="242"/>
      <c r="K756" s="242"/>
      <c r="L756" s="242"/>
      <c r="M756" s="242"/>
      <c r="N756" s="242"/>
      <c r="O756" s="242"/>
      <c r="P756" s="242"/>
      <c r="Q756" s="242"/>
      <c r="R756" s="242"/>
      <c r="S756" s="242"/>
      <c r="T756" s="242"/>
      <c r="U756" s="242"/>
      <c r="V756" s="242"/>
      <c r="W756" s="242"/>
      <c r="X756" s="242"/>
      <c r="Y756" s="242"/>
      <c r="Z756" s="242"/>
      <c r="AA756" s="242"/>
      <c r="AB756" s="242"/>
      <c r="AC756" s="242"/>
      <c r="AD756" s="242"/>
      <c r="AE756" s="242"/>
      <c r="AF756" s="242"/>
      <c r="AG756" s="242"/>
      <c r="AH756" s="242"/>
      <c r="AI756" s="242"/>
    </row>
    <row r="757" spans="9:35">
      <c r="I757" s="242"/>
      <c r="J757" s="242"/>
      <c r="K757" s="242"/>
      <c r="L757" s="242"/>
      <c r="M757" s="242"/>
      <c r="N757" s="242"/>
      <c r="O757" s="242"/>
      <c r="P757" s="242"/>
      <c r="Q757" s="242"/>
      <c r="R757" s="242"/>
      <c r="S757" s="242"/>
      <c r="T757" s="242"/>
      <c r="U757" s="242"/>
      <c r="V757" s="242"/>
      <c r="W757" s="242"/>
      <c r="X757" s="242"/>
      <c r="Y757" s="242"/>
      <c r="Z757" s="242"/>
      <c r="AA757" s="242"/>
      <c r="AB757" s="242"/>
      <c r="AC757" s="242"/>
      <c r="AD757" s="242"/>
      <c r="AE757" s="242"/>
      <c r="AF757" s="242"/>
      <c r="AG757" s="242"/>
      <c r="AH757" s="242"/>
      <c r="AI757" s="242"/>
    </row>
    <row r="758" spans="9:35">
      <c r="I758" s="242"/>
      <c r="J758" s="242"/>
      <c r="K758" s="242"/>
      <c r="L758" s="242"/>
      <c r="M758" s="242"/>
      <c r="N758" s="242"/>
      <c r="O758" s="242"/>
      <c r="P758" s="242"/>
      <c r="Q758" s="242"/>
      <c r="R758" s="242"/>
      <c r="S758" s="242"/>
      <c r="T758" s="242"/>
      <c r="U758" s="242"/>
      <c r="V758" s="242"/>
      <c r="W758" s="242"/>
      <c r="X758" s="242"/>
      <c r="Y758" s="242"/>
      <c r="Z758" s="242"/>
      <c r="AA758" s="242"/>
      <c r="AB758" s="242"/>
      <c r="AC758" s="242"/>
      <c r="AD758" s="242"/>
      <c r="AE758" s="242"/>
      <c r="AF758" s="242"/>
      <c r="AG758" s="242"/>
      <c r="AH758" s="242"/>
      <c r="AI758" s="242"/>
    </row>
    <row r="759" spans="9:35">
      <c r="I759" s="242"/>
      <c r="J759" s="242"/>
      <c r="K759" s="242"/>
      <c r="L759" s="242"/>
      <c r="M759" s="242"/>
      <c r="N759" s="242"/>
      <c r="O759" s="242"/>
      <c r="P759" s="242"/>
      <c r="Q759" s="242"/>
      <c r="R759" s="242"/>
      <c r="S759" s="242"/>
      <c r="T759" s="242"/>
      <c r="U759" s="242"/>
      <c r="V759" s="242"/>
      <c r="W759" s="242"/>
      <c r="X759" s="242"/>
      <c r="Y759" s="242"/>
      <c r="Z759" s="242"/>
      <c r="AA759" s="242"/>
      <c r="AB759" s="242"/>
      <c r="AC759" s="242"/>
      <c r="AD759" s="242"/>
      <c r="AE759" s="242"/>
      <c r="AF759" s="242"/>
      <c r="AG759" s="242"/>
      <c r="AH759" s="242"/>
      <c r="AI759" s="242"/>
    </row>
    <row r="760" spans="9:35">
      <c r="I760" s="242"/>
      <c r="J760" s="242"/>
      <c r="K760" s="242"/>
      <c r="L760" s="242"/>
      <c r="M760" s="242"/>
      <c r="N760" s="242"/>
      <c r="O760" s="242"/>
      <c r="P760" s="242"/>
      <c r="Q760" s="242"/>
      <c r="R760" s="242"/>
      <c r="S760" s="242"/>
      <c r="T760" s="242"/>
      <c r="U760" s="242"/>
      <c r="V760" s="242"/>
      <c r="W760" s="242"/>
      <c r="X760" s="242"/>
      <c r="Y760" s="242"/>
      <c r="Z760" s="242"/>
      <c r="AA760" s="242"/>
      <c r="AB760" s="242"/>
      <c r="AC760" s="242"/>
      <c r="AD760" s="242"/>
      <c r="AE760" s="242"/>
      <c r="AF760" s="242"/>
      <c r="AG760" s="242"/>
      <c r="AH760" s="242"/>
      <c r="AI760" s="242"/>
    </row>
    <row r="761" spans="9:35">
      <c r="I761" s="242"/>
      <c r="J761" s="242"/>
      <c r="K761" s="242"/>
      <c r="L761" s="242"/>
      <c r="M761" s="242"/>
      <c r="N761" s="242"/>
      <c r="O761" s="242"/>
      <c r="P761" s="242"/>
      <c r="Q761" s="242"/>
      <c r="R761" s="242"/>
      <c r="S761" s="242"/>
      <c r="T761" s="242"/>
      <c r="U761" s="242"/>
      <c r="V761" s="242"/>
      <c r="W761" s="242"/>
      <c r="X761" s="242"/>
      <c r="Y761" s="242"/>
      <c r="Z761" s="242"/>
      <c r="AA761" s="242"/>
      <c r="AB761" s="242"/>
      <c r="AC761" s="242"/>
      <c r="AD761" s="242"/>
      <c r="AE761" s="242"/>
      <c r="AF761" s="242"/>
      <c r="AG761" s="242"/>
      <c r="AH761" s="242"/>
      <c r="AI761" s="242"/>
    </row>
    <row r="762" spans="9:35">
      <c r="I762" s="242"/>
      <c r="J762" s="242"/>
      <c r="K762" s="242"/>
      <c r="L762" s="242"/>
      <c r="M762" s="242"/>
      <c r="N762" s="242"/>
      <c r="O762" s="242"/>
      <c r="P762" s="242"/>
      <c r="Q762" s="242"/>
      <c r="R762" s="242"/>
      <c r="S762" s="242"/>
      <c r="T762" s="242"/>
      <c r="U762" s="242"/>
      <c r="V762" s="242"/>
      <c r="W762" s="242"/>
      <c r="X762" s="242"/>
      <c r="Y762" s="242"/>
      <c r="Z762" s="242"/>
      <c r="AA762" s="242"/>
      <c r="AB762" s="242"/>
      <c r="AC762" s="242"/>
      <c r="AD762" s="242"/>
      <c r="AE762" s="242"/>
      <c r="AF762" s="242"/>
      <c r="AG762" s="242"/>
      <c r="AH762" s="242"/>
      <c r="AI762" s="242"/>
    </row>
    <row r="763" spans="9:35">
      <c r="I763" s="242"/>
      <c r="J763" s="242"/>
      <c r="K763" s="242"/>
      <c r="L763" s="242"/>
      <c r="M763" s="242"/>
      <c r="N763" s="242"/>
      <c r="O763" s="242"/>
      <c r="P763" s="242"/>
      <c r="Q763" s="242"/>
      <c r="R763" s="242"/>
      <c r="S763" s="242"/>
      <c r="T763" s="242"/>
      <c r="U763" s="242"/>
      <c r="V763" s="242"/>
      <c r="W763" s="242"/>
      <c r="X763" s="242"/>
      <c r="Y763" s="242"/>
      <c r="Z763" s="242"/>
      <c r="AA763" s="242"/>
      <c r="AB763" s="242"/>
      <c r="AC763" s="242"/>
      <c r="AD763" s="242"/>
      <c r="AE763" s="242"/>
      <c r="AF763" s="242"/>
      <c r="AG763" s="242"/>
      <c r="AH763" s="242"/>
      <c r="AI763" s="242"/>
    </row>
    <row r="764" spans="9:35">
      <c r="I764" s="242"/>
      <c r="J764" s="242"/>
      <c r="K764" s="242"/>
      <c r="L764" s="242"/>
      <c r="M764" s="242"/>
      <c r="N764" s="242"/>
      <c r="O764" s="242"/>
      <c r="P764" s="242"/>
      <c r="Q764" s="242"/>
      <c r="R764" s="242"/>
      <c r="S764" s="242"/>
      <c r="T764" s="242"/>
      <c r="U764" s="242"/>
      <c r="V764" s="242"/>
      <c r="W764" s="242"/>
      <c r="X764" s="242"/>
      <c r="Y764" s="242"/>
      <c r="Z764" s="242"/>
      <c r="AA764" s="242"/>
      <c r="AB764" s="242"/>
      <c r="AC764" s="242"/>
      <c r="AD764" s="242"/>
      <c r="AE764" s="242"/>
      <c r="AF764" s="242"/>
      <c r="AG764" s="242"/>
      <c r="AH764" s="242"/>
      <c r="AI764" s="242"/>
    </row>
    <row r="765" spans="9:35">
      <c r="I765" s="242"/>
      <c r="J765" s="242"/>
      <c r="K765" s="242"/>
      <c r="L765" s="242"/>
      <c r="M765" s="242"/>
      <c r="N765" s="242"/>
      <c r="O765" s="242"/>
      <c r="P765" s="242"/>
      <c r="Q765" s="242"/>
      <c r="R765" s="242"/>
      <c r="S765" s="242"/>
      <c r="T765" s="242"/>
      <c r="U765" s="242"/>
      <c r="V765" s="242"/>
      <c r="W765" s="242"/>
      <c r="X765" s="242"/>
      <c r="Y765" s="242"/>
      <c r="Z765" s="242"/>
      <c r="AA765" s="242"/>
      <c r="AB765" s="242"/>
      <c r="AC765" s="242"/>
      <c r="AD765" s="242"/>
      <c r="AE765" s="242"/>
      <c r="AF765" s="242"/>
      <c r="AG765" s="242"/>
      <c r="AH765" s="242"/>
      <c r="AI765" s="242"/>
    </row>
    <row r="766" spans="9:35">
      <c r="I766" s="242"/>
      <c r="J766" s="242"/>
      <c r="K766" s="242"/>
      <c r="L766" s="242"/>
      <c r="M766" s="242"/>
      <c r="N766" s="242"/>
      <c r="O766" s="242"/>
      <c r="P766" s="242"/>
      <c r="Q766" s="242"/>
      <c r="R766" s="242"/>
      <c r="S766" s="242"/>
      <c r="T766" s="242"/>
      <c r="U766" s="242"/>
      <c r="V766" s="242"/>
      <c r="W766" s="242"/>
      <c r="X766" s="242"/>
      <c r="Y766" s="242"/>
      <c r="Z766" s="242"/>
      <c r="AA766" s="242"/>
      <c r="AB766" s="242"/>
      <c r="AC766" s="242"/>
      <c r="AD766" s="242"/>
      <c r="AE766" s="242"/>
      <c r="AF766" s="242"/>
      <c r="AG766" s="242"/>
      <c r="AH766" s="242"/>
      <c r="AI766" s="242"/>
    </row>
    <row r="767" spans="9:35">
      <c r="I767" s="242"/>
      <c r="J767" s="242"/>
      <c r="K767" s="242"/>
      <c r="L767" s="242"/>
      <c r="M767" s="242"/>
      <c r="N767" s="242"/>
      <c r="O767" s="242"/>
      <c r="P767" s="242"/>
      <c r="Q767" s="242"/>
      <c r="R767" s="242"/>
      <c r="S767" s="242"/>
      <c r="T767" s="242"/>
      <c r="U767" s="242"/>
      <c r="V767" s="242"/>
      <c r="W767" s="242"/>
      <c r="X767" s="242"/>
      <c r="Y767" s="242"/>
      <c r="Z767" s="242"/>
      <c r="AA767" s="242"/>
      <c r="AB767" s="242"/>
      <c r="AC767" s="242"/>
      <c r="AD767" s="242"/>
      <c r="AE767" s="242"/>
      <c r="AF767" s="242"/>
      <c r="AG767" s="242"/>
      <c r="AH767" s="242"/>
      <c r="AI767" s="242"/>
    </row>
    <row r="768" spans="9:35">
      <c r="I768" s="242"/>
      <c r="J768" s="242"/>
      <c r="K768" s="242"/>
      <c r="L768" s="242"/>
      <c r="M768" s="242"/>
      <c r="N768" s="242"/>
      <c r="O768" s="242"/>
      <c r="P768" s="242"/>
      <c r="Q768" s="242"/>
      <c r="R768" s="242"/>
      <c r="S768" s="242"/>
      <c r="T768" s="242"/>
      <c r="U768" s="242"/>
      <c r="V768" s="242"/>
      <c r="W768" s="242"/>
      <c r="X768" s="242"/>
      <c r="Y768" s="242"/>
      <c r="Z768" s="242"/>
      <c r="AA768" s="242"/>
      <c r="AB768" s="242"/>
      <c r="AC768" s="242"/>
      <c r="AD768" s="242"/>
      <c r="AE768" s="242"/>
      <c r="AF768" s="242"/>
      <c r="AG768" s="242"/>
      <c r="AH768" s="242"/>
      <c r="AI768" s="242"/>
    </row>
    <row r="769" spans="9:35">
      <c r="I769" s="242"/>
      <c r="J769" s="242"/>
      <c r="K769" s="242"/>
      <c r="L769" s="242"/>
      <c r="M769" s="242"/>
      <c r="N769" s="242"/>
      <c r="O769" s="242"/>
      <c r="P769" s="242"/>
      <c r="Q769" s="242"/>
      <c r="R769" s="242"/>
      <c r="S769" s="242"/>
      <c r="T769" s="242"/>
      <c r="U769" s="242"/>
      <c r="V769" s="242"/>
      <c r="W769" s="242"/>
      <c r="X769" s="242"/>
      <c r="Y769" s="242"/>
      <c r="Z769" s="242"/>
      <c r="AA769" s="242"/>
      <c r="AB769" s="242"/>
      <c r="AC769" s="242"/>
      <c r="AD769" s="242"/>
      <c r="AE769" s="242"/>
      <c r="AF769" s="242"/>
      <c r="AG769" s="242"/>
      <c r="AH769" s="242"/>
      <c r="AI769" s="242"/>
    </row>
    <row r="770" spans="9:35">
      <c r="I770" s="242"/>
      <c r="J770" s="242"/>
      <c r="K770" s="242"/>
      <c r="L770" s="242"/>
      <c r="M770" s="242"/>
      <c r="N770" s="242"/>
      <c r="O770" s="242"/>
      <c r="P770" s="242"/>
      <c r="Q770" s="242"/>
      <c r="R770" s="242"/>
      <c r="S770" s="242"/>
      <c r="T770" s="242"/>
      <c r="U770" s="242"/>
      <c r="V770" s="242"/>
      <c r="W770" s="242"/>
      <c r="X770" s="242"/>
      <c r="Y770" s="242"/>
      <c r="Z770" s="242"/>
      <c r="AA770" s="242"/>
      <c r="AB770" s="242"/>
      <c r="AC770" s="242"/>
      <c r="AD770" s="242"/>
      <c r="AE770" s="242"/>
      <c r="AF770" s="242"/>
      <c r="AG770" s="242"/>
      <c r="AH770" s="242"/>
      <c r="AI770" s="242"/>
    </row>
    <row r="771" spans="9:35">
      <c r="I771" s="242"/>
      <c r="J771" s="242"/>
      <c r="K771" s="242"/>
      <c r="L771" s="242"/>
      <c r="M771" s="242"/>
      <c r="N771" s="242"/>
      <c r="O771" s="242"/>
      <c r="P771" s="242"/>
      <c r="Q771" s="242"/>
      <c r="R771" s="242"/>
      <c r="S771" s="242"/>
      <c r="T771" s="242"/>
      <c r="U771" s="242"/>
      <c r="V771" s="242"/>
      <c r="W771" s="242"/>
      <c r="X771" s="242"/>
      <c r="Y771" s="242"/>
      <c r="Z771" s="242"/>
      <c r="AA771" s="242"/>
      <c r="AB771" s="242"/>
      <c r="AC771" s="242"/>
      <c r="AD771" s="242"/>
      <c r="AE771" s="242"/>
      <c r="AF771" s="242"/>
      <c r="AG771" s="242"/>
      <c r="AH771" s="242"/>
      <c r="AI771" s="242"/>
    </row>
    <row r="772" spans="9:35">
      <c r="I772" s="242"/>
      <c r="J772" s="242"/>
      <c r="K772" s="242"/>
      <c r="L772" s="242"/>
      <c r="M772" s="242"/>
      <c r="N772" s="242"/>
      <c r="O772" s="242"/>
      <c r="P772" s="242"/>
      <c r="Q772" s="242"/>
      <c r="R772" s="242"/>
      <c r="S772" s="242"/>
      <c r="T772" s="242"/>
      <c r="U772" s="242"/>
      <c r="V772" s="242"/>
      <c r="W772" s="242"/>
      <c r="X772" s="242"/>
      <c r="Y772" s="242"/>
      <c r="Z772" s="242"/>
      <c r="AA772" s="242"/>
      <c r="AB772" s="242"/>
      <c r="AC772" s="242"/>
      <c r="AD772" s="242"/>
      <c r="AE772" s="242"/>
      <c r="AF772" s="242"/>
      <c r="AG772" s="242"/>
      <c r="AH772" s="242"/>
      <c r="AI772" s="242"/>
    </row>
    <row r="773" spans="9:35">
      <c r="I773" s="242"/>
      <c r="J773" s="242"/>
      <c r="K773" s="242"/>
      <c r="L773" s="242"/>
      <c r="M773" s="242"/>
      <c r="N773" s="242"/>
      <c r="O773" s="242"/>
      <c r="P773" s="242"/>
      <c r="Q773" s="242"/>
      <c r="R773" s="242"/>
      <c r="S773" s="242"/>
      <c r="T773" s="242"/>
      <c r="U773" s="242"/>
      <c r="V773" s="242"/>
      <c r="W773" s="242"/>
      <c r="X773" s="242"/>
      <c r="Y773" s="242"/>
      <c r="Z773" s="242"/>
      <c r="AA773" s="242"/>
      <c r="AB773" s="242"/>
      <c r="AC773" s="242"/>
      <c r="AD773" s="242"/>
      <c r="AE773" s="242"/>
      <c r="AF773" s="242"/>
      <c r="AG773" s="242"/>
      <c r="AH773" s="242"/>
      <c r="AI773" s="242"/>
    </row>
    <row r="774" spans="9:35">
      <c r="I774" s="242"/>
      <c r="J774" s="242"/>
      <c r="K774" s="242"/>
      <c r="L774" s="242"/>
      <c r="M774" s="242"/>
      <c r="N774" s="242"/>
      <c r="O774" s="242"/>
      <c r="P774" s="242"/>
      <c r="Q774" s="242"/>
      <c r="R774" s="242"/>
      <c r="S774" s="242"/>
      <c r="T774" s="242"/>
      <c r="U774" s="242"/>
      <c r="V774" s="242"/>
      <c r="W774" s="242"/>
      <c r="X774" s="242"/>
      <c r="Y774" s="242"/>
      <c r="Z774" s="242"/>
      <c r="AA774" s="242"/>
      <c r="AB774" s="242"/>
      <c r="AC774" s="242"/>
      <c r="AD774" s="242"/>
      <c r="AE774" s="242"/>
      <c r="AF774" s="242"/>
      <c r="AG774" s="242"/>
      <c r="AH774" s="242"/>
      <c r="AI774" s="242"/>
    </row>
    <row r="775" spans="9:35">
      <c r="I775" s="242"/>
      <c r="J775" s="242"/>
      <c r="K775" s="242"/>
      <c r="L775" s="242"/>
      <c r="M775" s="242"/>
      <c r="N775" s="242"/>
      <c r="O775" s="242"/>
      <c r="P775" s="242"/>
      <c r="Q775" s="242"/>
      <c r="R775" s="242"/>
      <c r="S775" s="242"/>
      <c r="T775" s="242"/>
      <c r="U775" s="242"/>
      <c r="V775" s="242"/>
      <c r="W775" s="242"/>
      <c r="X775" s="242"/>
      <c r="Y775" s="242"/>
      <c r="Z775" s="242"/>
      <c r="AA775" s="242"/>
      <c r="AB775" s="242"/>
      <c r="AC775" s="242"/>
      <c r="AD775" s="242"/>
      <c r="AE775" s="242"/>
      <c r="AF775" s="242"/>
      <c r="AG775" s="242"/>
      <c r="AH775" s="242"/>
      <c r="AI775" s="242"/>
    </row>
    <row r="776" spans="9:35">
      <c r="I776" s="242"/>
      <c r="J776" s="242"/>
      <c r="K776" s="242"/>
      <c r="L776" s="242"/>
      <c r="M776" s="242"/>
      <c r="N776" s="242"/>
      <c r="O776" s="242"/>
      <c r="P776" s="242"/>
      <c r="Q776" s="242"/>
      <c r="R776" s="242"/>
      <c r="S776" s="242"/>
      <c r="T776" s="242"/>
      <c r="U776" s="242"/>
      <c r="V776" s="242"/>
      <c r="W776" s="242"/>
      <c r="X776" s="242"/>
      <c r="Y776" s="242"/>
      <c r="Z776" s="242"/>
      <c r="AA776" s="242"/>
      <c r="AB776" s="242"/>
      <c r="AC776" s="242"/>
      <c r="AD776" s="242"/>
      <c r="AE776" s="242"/>
      <c r="AF776" s="242"/>
      <c r="AG776" s="242"/>
      <c r="AH776" s="242"/>
      <c r="AI776" s="242"/>
    </row>
    <row r="777" spans="9:35">
      <c r="I777" s="242"/>
      <c r="J777" s="242"/>
      <c r="K777" s="242"/>
      <c r="L777" s="242"/>
      <c r="M777" s="242"/>
      <c r="N777" s="242"/>
      <c r="O777" s="242"/>
      <c r="P777" s="242"/>
      <c r="Q777" s="242"/>
      <c r="R777" s="242"/>
      <c r="S777" s="242"/>
      <c r="T777" s="242"/>
      <c r="U777" s="242"/>
      <c r="V777" s="242"/>
      <c r="W777" s="242"/>
      <c r="X777" s="242"/>
      <c r="Y777" s="242"/>
      <c r="Z777" s="242"/>
      <c r="AA777" s="242"/>
      <c r="AB777" s="242"/>
      <c r="AC777" s="242"/>
      <c r="AD777" s="242"/>
      <c r="AE777" s="242"/>
      <c r="AF777" s="242"/>
      <c r="AG777" s="242"/>
      <c r="AH777" s="242"/>
      <c r="AI777" s="242"/>
    </row>
    <row r="778" spans="9:35">
      <c r="I778" s="242"/>
      <c r="J778" s="242"/>
      <c r="K778" s="242"/>
      <c r="L778" s="242"/>
      <c r="M778" s="242"/>
      <c r="N778" s="242"/>
      <c r="O778" s="242"/>
      <c r="P778" s="242"/>
      <c r="Q778" s="242"/>
      <c r="R778" s="242"/>
      <c r="S778" s="242"/>
      <c r="T778" s="242"/>
      <c r="U778" s="242"/>
      <c r="V778" s="242"/>
      <c r="W778" s="242"/>
      <c r="X778" s="242"/>
      <c r="Y778" s="242"/>
      <c r="Z778" s="242"/>
      <c r="AA778" s="242"/>
      <c r="AB778" s="242"/>
      <c r="AC778" s="242"/>
      <c r="AD778" s="242"/>
      <c r="AE778" s="242"/>
      <c r="AF778" s="242"/>
      <c r="AG778" s="242"/>
      <c r="AH778" s="242"/>
      <c r="AI778" s="242"/>
    </row>
    <row r="779" spans="9:35">
      <c r="I779" s="242"/>
      <c r="J779" s="242"/>
      <c r="K779" s="242"/>
      <c r="L779" s="242"/>
      <c r="M779" s="242"/>
      <c r="N779" s="242"/>
      <c r="O779" s="242"/>
      <c r="P779" s="242"/>
      <c r="Q779" s="242"/>
      <c r="R779" s="242"/>
      <c r="S779" s="242"/>
      <c r="T779" s="242"/>
      <c r="U779" s="242"/>
      <c r="V779" s="242"/>
      <c r="W779" s="242"/>
      <c r="X779" s="242"/>
      <c r="Y779" s="242"/>
      <c r="Z779" s="242"/>
      <c r="AA779" s="242"/>
      <c r="AB779" s="242"/>
      <c r="AC779" s="242"/>
      <c r="AD779" s="242"/>
      <c r="AE779" s="242"/>
      <c r="AF779" s="242"/>
      <c r="AG779" s="242"/>
      <c r="AH779" s="242"/>
      <c r="AI779" s="242"/>
    </row>
    <row r="780" spans="9:35">
      <c r="I780" s="242"/>
      <c r="J780" s="242"/>
      <c r="K780" s="242"/>
      <c r="L780" s="242"/>
      <c r="M780" s="242"/>
      <c r="N780" s="242"/>
      <c r="O780" s="242"/>
      <c r="P780" s="242"/>
      <c r="Q780" s="242"/>
      <c r="R780" s="242"/>
      <c r="S780" s="242"/>
      <c r="T780" s="242"/>
      <c r="U780" s="242"/>
      <c r="V780" s="242"/>
      <c r="W780" s="242"/>
      <c r="X780" s="242"/>
      <c r="Y780" s="242"/>
      <c r="Z780" s="242"/>
      <c r="AA780" s="242"/>
      <c r="AB780" s="242"/>
      <c r="AC780" s="242"/>
      <c r="AD780" s="242"/>
      <c r="AE780" s="242"/>
      <c r="AF780" s="242"/>
      <c r="AG780" s="242"/>
      <c r="AH780" s="242"/>
      <c r="AI780" s="242"/>
    </row>
    <row r="781" spans="9:35">
      <c r="I781" s="242"/>
      <c r="J781" s="242"/>
      <c r="K781" s="242"/>
      <c r="L781" s="242"/>
      <c r="M781" s="242"/>
      <c r="N781" s="242"/>
      <c r="O781" s="242"/>
      <c r="P781" s="242"/>
      <c r="Q781" s="242"/>
      <c r="R781" s="242"/>
      <c r="S781" s="242"/>
      <c r="T781" s="242"/>
      <c r="U781" s="242"/>
      <c r="V781" s="242"/>
      <c r="W781" s="242"/>
      <c r="X781" s="242"/>
      <c r="Y781" s="242"/>
      <c r="Z781" s="242"/>
      <c r="AA781" s="242"/>
      <c r="AB781" s="242"/>
      <c r="AC781" s="242"/>
      <c r="AD781" s="242"/>
      <c r="AE781" s="242"/>
      <c r="AF781" s="242"/>
      <c r="AG781" s="242"/>
      <c r="AH781" s="242"/>
      <c r="AI781" s="242"/>
    </row>
    <row r="782" spans="9:35">
      <c r="I782" s="242"/>
      <c r="J782" s="242"/>
      <c r="K782" s="242"/>
      <c r="L782" s="242"/>
      <c r="M782" s="242"/>
      <c r="N782" s="242"/>
      <c r="O782" s="242"/>
      <c r="P782" s="242"/>
      <c r="Q782" s="242"/>
      <c r="R782" s="242"/>
      <c r="S782" s="242"/>
      <c r="T782" s="242"/>
      <c r="U782" s="242"/>
      <c r="V782" s="242"/>
      <c r="W782" s="242"/>
      <c r="X782" s="242"/>
      <c r="Y782" s="242"/>
      <c r="Z782" s="242"/>
      <c r="AA782" s="242"/>
      <c r="AB782" s="242"/>
      <c r="AC782" s="242"/>
      <c r="AD782" s="242"/>
      <c r="AE782" s="242"/>
      <c r="AF782" s="242"/>
      <c r="AG782" s="242"/>
      <c r="AH782" s="242"/>
      <c r="AI782" s="242"/>
    </row>
    <row r="783" spans="9:35">
      <c r="I783" s="242"/>
      <c r="J783" s="242"/>
      <c r="K783" s="242"/>
      <c r="L783" s="242"/>
      <c r="M783" s="242"/>
      <c r="N783" s="242"/>
      <c r="O783" s="242"/>
      <c r="P783" s="242"/>
      <c r="Q783" s="242"/>
      <c r="R783" s="242"/>
      <c r="S783" s="242"/>
      <c r="T783" s="242"/>
      <c r="U783" s="242"/>
      <c r="V783" s="242"/>
      <c r="W783" s="242"/>
      <c r="X783" s="242"/>
      <c r="Y783" s="242"/>
      <c r="Z783" s="242"/>
      <c r="AA783" s="242"/>
      <c r="AB783" s="242"/>
      <c r="AC783" s="242"/>
      <c r="AD783" s="242"/>
      <c r="AE783" s="242"/>
      <c r="AF783" s="242"/>
      <c r="AG783" s="242"/>
      <c r="AH783" s="242"/>
      <c r="AI783" s="242"/>
    </row>
    <row r="784" spans="9:35">
      <c r="I784" s="242"/>
      <c r="J784" s="242"/>
      <c r="K784" s="242"/>
      <c r="L784" s="242"/>
      <c r="M784" s="242"/>
      <c r="N784" s="242"/>
      <c r="O784" s="242"/>
      <c r="P784" s="242"/>
      <c r="Q784" s="242"/>
      <c r="R784" s="242"/>
      <c r="S784" s="242"/>
      <c r="T784" s="242"/>
      <c r="U784" s="242"/>
      <c r="V784" s="242"/>
      <c r="W784" s="242"/>
      <c r="X784" s="242"/>
      <c r="Y784" s="242"/>
      <c r="Z784" s="242"/>
      <c r="AA784" s="242"/>
      <c r="AB784" s="242"/>
      <c r="AC784" s="242"/>
      <c r="AD784" s="242"/>
      <c r="AE784" s="242"/>
      <c r="AF784" s="242"/>
      <c r="AG784" s="242"/>
      <c r="AH784" s="242"/>
      <c r="AI784" s="242"/>
    </row>
    <row r="785" spans="9:35">
      <c r="I785" s="242"/>
      <c r="J785" s="242"/>
      <c r="K785" s="242"/>
      <c r="L785" s="242"/>
      <c r="M785" s="242"/>
      <c r="N785" s="242"/>
      <c r="O785" s="242"/>
      <c r="P785" s="242"/>
      <c r="Q785" s="242"/>
      <c r="R785" s="242"/>
      <c r="S785" s="242"/>
      <c r="T785" s="242"/>
      <c r="U785" s="242"/>
      <c r="V785" s="242"/>
      <c r="W785" s="242"/>
      <c r="X785" s="242"/>
      <c r="Y785" s="242"/>
      <c r="Z785" s="242"/>
      <c r="AA785" s="242"/>
      <c r="AB785" s="242"/>
      <c r="AC785" s="242"/>
      <c r="AD785" s="242"/>
      <c r="AE785" s="242"/>
      <c r="AF785" s="242"/>
      <c r="AG785" s="242"/>
      <c r="AH785" s="242"/>
      <c r="AI785" s="242"/>
    </row>
    <row r="786" spans="9:35">
      <c r="I786" s="242"/>
      <c r="J786" s="242"/>
      <c r="K786" s="242"/>
      <c r="L786" s="242"/>
      <c r="M786" s="242"/>
      <c r="N786" s="242"/>
      <c r="O786" s="242"/>
      <c r="P786" s="242"/>
      <c r="Q786" s="242"/>
      <c r="R786" s="242"/>
      <c r="S786" s="242"/>
      <c r="T786" s="242"/>
      <c r="U786" s="242"/>
      <c r="V786" s="242"/>
      <c r="W786" s="242"/>
      <c r="X786" s="242"/>
      <c r="Y786" s="242"/>
      <c r="Z786" s="242"/>
      <c r="AA786" s="242"/>
      <c r="AB786" s="242"/>
      <c r="AC786" s="242"/>
      <c r="AD786" s="242"/>
      <c r="AE786" s="242"/>
      <c r="AF786" s="242"/>
      <c r="AG786" s="242"/>
      <c r="AH786" s="242"/>
      <c r="AI786" s="242"/>
    </row>
    <row r="787" spans="9:35">
      <c r="I787" s="242"/>
      <c r="J787" s="242"/>
      <c r="K787" s="242"/>
      <c r="L787" s="242"/>
      <c r="M787" s="242"/>
      <c r="N787" s="242"/>
      <c r="O787" s="242"/>
      <c r="P787" s="242"/>
      <c r="Q787" s="242"/>
      <c r="R787" s="242"/>
      <c r="S787" s="242"/>
      <c r="T787" s="242"/>
      <c r="U787" s="242"/>
      <c r="V787" s="242"/>
      <c r="W787" s="242"/>
      <c r="X787" s="242"/>
      <c r="Y787" s="242"/>
      <c r="Z787" s="242"/>
      <c r="AA787" s="242"/>
      <c r="AB787" s="242"/>
      <c r="AC787" s="242"/>
      <c r="AD787" s="242"/>
      <c r="AE787" s="242"/>
      <c r="AF787" s="242"/>
      <c r="AG787" s="242"/>
      <c r="AH787" s="242"/>
      <c r="AI787" s="242"/>
    </row>
    <row r="788" spans="9:35">
      <c r="I788" s="242"/>
      <c r="J788" s="242"/>
      <c r="K788" s="242"/>
      <c r="L788" s="242"/>
      <c r="M788" s="242"/>
      <c r="N788" s="242"/>
      <c r="O788" s="242"/>
      <c r="P788" s="242"/>
      <c r="Q788" s="242"/>
      <c r="R788" s="242"/>
      <c r="S788" s="242"/>
      <c r="T788" s="242"/>
      <c r="U788" s="242"/>
      <c r="V788" s="242"/>
      <c r="W788" s="242"/>
      <c r="X788" s="242"/>
      <c r="Y788" s="242"/>
      <c r="Z788" s="242"/>
      <c r="AA788" s="242"/>
      <c r="AB788" s="242"/>
      <c r="AC788" s="242"/>
      <c r="AD788" s="242"/>
      <c r="AE788" s="242"/>
      <c r="AF788" s="242"/>
      <c r="AG788" s="242"/>
      <c r="AH788" s="242"/>
      <c r="AI788" s="242"/>
    </row>
    <row r="789" spans="9:35">
      <c r="I789" s="242"/>
      <c r="J789" s="242"/>
      <c r="K789" s="242"/>
      <c r="L789" s="242"/>
      <c r="M789" s="242"/>
      <c r="N789" s="242"/>
      <c r="O789" s="242"/>
      <c r="P789" s="242"/>
      <c r="Q789" s="242"/>
      <c r="R789" s="242"/>
      <c r="S789" s="242"/>
      <c r="T789" s="242"/>
      <c r="U789" s="242"/>
      <c r="V789" s="242"/>
      <c r="W789" s="242"/>
      <c r="X789" s="242"/>
      <c r="Y789" s="242"/>
      <c r="Z789" s="242"/>
      <c r="AA789" s="242"/>
      <c r="AB789" s="242"/>
      <c r="AC789" s="242"/>
      <c r="AD789" s="242"/>
      <c r="AE789" s="242"/>
      <c r="AF789" s="242"/>
      <c r="AG789" s="242"/>
      <c r="AH789" s="242"/>
      <c r="AI789" s="242"/>
    </row>
    <row r="790" spans="9:35">
      <c r="I790" s="242"/>
      <c r="J790" s="242"/>
      <c r="K790" s="242"/>
      <c r="L790" s="242"/>
      <c r="M790" s="242"/>
      <c r="N790" s="242"/>
      <c r="O790" s="242"/>
      <c r="P790" s="242"/>
      <c r="Q790" s="242"/>
      <c r="R790" s="242"/>
      <c r="S790" s="242"/>
      <c r="T790" s="242"/>
      <c r="U790" s="242"/>
      <c r="V790" s="242"/>
      <c r="W790" s="242"/>
      <c r="X790" s="242"/>
      <c r="Y790" s="242"/>
      <c r="Z790" s="242"/>
      <c r="AA790" s="242"/>
      <c r="AB790" s="242"/>
      <c r="AC790" s="242"/>
      <c r="AD790" s="242"/>
      <c r="AE790" s="242"/>
      <c r="AF790" s="242"/>
      <c r="AG790" s="242"/>
      <c r="AH790" s="242"/>
      <c r="AI790" s="242"/>
    </row>
    <row r="791" spans="9:35">
      <c r="I791" s="242"/>
      <c r="J791" s="242"/>
      <c r="K791" s="242"/>
      <c r="L791" s="242"/>
      <c r="M791" s="242"/>
      <c r="N791" s="242"/>
      <c r="O791" s="242"/>
      <c r="P791" s="242"/>
      <c r="Q791" s="242"/>
      <c r="R791" s="242"/>
      <c r="S791" s="242"/>
      <c r="T791" s="242"/>
      <c r="U791" s="242"/>
      <c r="V791" s="242"/>
      <c r="W791" s="242"/>
      <c r="X791" s="242"/>
      <c r="Y791" s="242"/>
      <c r="Z791" s="242"/>
      <c r="AA791" s="242"/>
      <c r="AB791" s="242"/>
      <c r="AC791" s="242"/>
      <c r="AD791" s="242"/>
      <c r="AE791" s="242"/>
      <c r="AF791" s="242"/>
      <c r="AG791" s="242"/>
      <c r="AH791" s="242"/>
      <c r="AI791" s="242"/>
    </row>
    <row r="792" spans="9:35">
      <c r="I792" s="242"/>
      <c r="J792" s="242"/>
      <c r="K792" s="242"/>
      <c r="L792" s="242"/>
      <c r="M792" s="242"/>
      <c r="N792" s="242"/>
      <c r="O792" s="242"/>
      <c r="P792" s="242"/>
      <c r="Q792" s="242"/>
      <c r="R792" s="242"/>
      <c r="S792" s="242"/>
      <c r="T792" s="242"/>
      <c r="U792" s="242"/>
      <c r="V792" s="242"/>
      <c r="W792" s="242"/>
      <c r="X792" s="242"/>
      <c r="Y792" s="242"/>
      <c r="Z792" s="242"/>
      <c r="AA792" s="242"/>
      <c r="AB792" s="242"/>
      <c r="AC792" s="242"/>
      <c r="AD792" s="242"/>
      <c r="AE792" s="242"/>
      <c r="AF792" s="242"/>
      <c r="AG792" s="242"/>
      <c r="AH792" s="242"/>
      <c r="AI792" s="242"/>
    </row>
    <row r="793" spans="9:35">
      <c r="I793" s="242"/>
      <c r="J793" s="242"/>
      <c r="K793" s="242"/>
      <c r="L793" s="242"/>
      <c r="M793" s="242"/>
      <c r="N793" s="242"/>
      <c r="O793" s="242"/>
      <c r="P793" s="242"/>
      <c r="Q793" s="242"/>
      <c r="R793" s="242"/>
      <c r="S793" s="242"/>
      <c r="T793" s="242"/>
      <c r="U793" s="242"/>
      <c r="V793" s="242"/>
      <c r="W793" s="242"/>
      <c r="X793" s="242"/>
      <c r="Y793" s="242"/>
      <c r="Z793" s="242"/>
      <c r="AA793" s="242"/>
      <c r="AB793" s="242"/>
      <c r="AC793" s="242"/>
      <c r="AD793" s="242"/>
      <c r="AE793" s="242"/>
      <c r="AF793" s="242"/>
      <c r="AG793" s="242"/>
      <c r="AH793" s="242"/>
      <c r="AI793" s="242"/>
    </row>
    <row r="794" spans="9:35">
      <c r="I794" s="242"/>
      <c r="J794" s="242"/>
      <c r="K794" s="242"/>
      <c r="L794" s="242"/>
      <c r="M794" s="242"/>
      <c r="N794" s="242"/>
      <c r="O794" s="242"/>
      <c r="P794" s="242"/>
      <c r="Q794" s="242"/>
      <c r="R794" s="242"/>
      <c r="S794" s="242"/>
      <c r="T794" s="242"/>
      <c r="U794" s="242"/>
      <c r="V794" s="242"/>
      <c r="W794" s="242"/>
      <c r="X794" s="242"/>
      <c r="Y794" s="242"/>
      <c r="Z794" s="242"/>
      <c r="AA794" s="242"/>
      <c r="AB794" s="242"/>
      <c r="AC794" s="242"/>
      <c r="AD794" s="242"/>
      <c r="AE794" s="242"/>
      <c r="AF794" s="242"/>
      <c r="AG794" s="242"/>
      <c r="AH794" s="242"/>
      <c r="AI794" s="242"/>
    </row>
    <row r="795" spans="9:35">
      <c r="I795" s="242"/>
      <c r="J795" s="242"/>
      <c r="K795" s="242"/>
      <c r="L795" s="242"/>
      <c r="M795" s="242"/>
      <c r="N795" s="242"/>
      <c r="O795" s="242"/>
      <c r="P795" s="242"/>
      <c r="Q795" s="242"/>
      <c r="R795" s="242"/>
      <c r="S795" s="242"/>
      <c r="T795" s="242"/>
      <c r="U795" s="242"/>
      <c r="V795" s="242"/>
      <c r="W795" s="242"/>
      <c r="X795" s="242"/>
      <c r="Y795" s="242"/>
      <c r="Z795" s="242"/>
      <c r="AA795" s="242"/>
      <c r="AB795" s="242"/>
      <c r="AC795" s="242"/>
      <c r="AD795" s="242"/>
      <c r="AE795" s="242"/>
      <c r="AF795" s="242"/>
      <c r="AG795" s="242"/>
      <c r="AH795" s="242"/>
      <c r="AI795" s="242"/>
    </row>
    <row r="796" spans="9:35">
      <c r="I796" s="242"/>
      <c r="J796" s="242"/>
      <c r="K796" s="242"/>
      <c r="L796" s="242"/>
      <c r="M796" s="242"/>
      <c r="N796" s="242"/>
      <c r="O796" s="242"/>
      <c r="P796" s="242"/>
      <c r="Q796" s="242"/>
      <c r="R796" s="242"/>
      <c r="S796" s="242"/>
      <c r="T796" s="242"/>
      <c r="U796" s="242"/>
      <c r="V796" s="242"/>
      <c r="W796" s="242"/>
      <c r="X796" s="242"/>
      <c r="Y796" s="242"/>
      <c r="Z796" s="242"/>
      <c r="AA796" s="242"/>
      <c r="AB796" s="242"/>
      <c r="AC796" s="242"/>
      <c r="AD796" s="242"/>
      <c r="AE796" s="242"/>
      <c r="AF796" s="242"/>
      <c r="AG796" s="242"/>
      <c r="AH796" s="242"/>
      <c r="AI796" s="242"/>
    </row>
    <row r="797" spans="9:35">
      <c r="I797" s="242"/>
      <c r="J797" s="242"/>
      <c r="K797" s="242"/>
      <c r="L797" s="242"/>
      <c r="M797" s="242"/>
      <c r="N797" s="242"/>
      <c r="O797" s="242"/>
      <c r="P797" s="242"/>
      <c r="Q797" s="242"/>
      <c r="R797" s="242"/>
      <c r="S797" s="242"/>
      <c r="T797" s="242"/>
      <c r="U797" s="242"/>
      <c r="V797" s="242"/>
      <c r="W797" s="242"/>
      <c r="X797" s="242"/>
      <c r="Y797" s="242"/>
      <c r="Z797" s="242"/>
      <c r="AA797" s="242"/>
      <c r="AB797" s="242"/>
      <c r="AC797" s="242"/>
      <c r="AD797" s="242"/>
      <c r="AE797" s="242"/>
      <c r="AF797" s="242"/>
      <c r="AG797" s="242"/>
      <c r="AH797" s="242"/>
      <c r="AI797" s="242"/>
    </row>
    <row r="798" spans="9:35">
      <c r="I798" s="242"/>
      <c r="J798" s="242"/>
      <c r="K798" s="242"/>
      <c r="L798" s="242"/>
      <c r="M798" s="242"/>
      <c r="N798" s="242"/>
      <c r="O798" s="242"/>
      <c r="P798" s="242"/>
      <c r="Q798" s="242"/>
      <c r="R798" s="242"/>
      <c r="S798" s="242"/>
      <c r="T798" s="242"/>
      <c r="U798" s="242"/>
      <c r="V798" s="242"/>
      <c r="W798" s="242"/>
      <c r="X798" s="242"/>
      <c r="Y798" s="242"/>
      <c r="Z798" s="242"/>
      <c r="AA798" s="242"/>
      <c r="AB798" s="242"/>
      <c r="AC798" s="242"/>
      <c r="AD798" s="242"/>
      <c r="AE798" s="242"/>
      <c r="AF798" s="242"/>
      <c r="AG798" s="242"/>
      <c r="AH798" s="242"/>
      <c r="AI798" s="242"/>
    </row>
    <row r="799" spans="9:35">
      <c r="I799" s="242"/>
      <c r="J799" s="242"/>
      <c r="K799" s="242"/>
      <c r="L799" s="242"/>
      <c r="M799" s="242"/>
      <c r="N799" s="242"/>
      <c r="O799" s="242"/>
      <c r="P799" s="242"/>
      <c r="Q799" s="242"/>
      <c r="R799" s="242"/>
      <c r="S799" s="242"/>
      <c r="T799" s="242"/>
      <c r="U799" s="242"/>
      <c r="V799" s="242"/>
      <c r="W799" s="242"/>
      <c r="X799" s="242"/>
      <c r="Y799" s="242"/>
      <c r="Z799" s="242"/>
      <c r="AA799" s="242"/>
      <c r="AB799" s="242"/>
      <c r="AC799" s="242"/>
      <c r="AD799" s="242"/>
      <c r="AE799" s="242"/>
      <c r="AF799" s="242"/>
      <c r="AG799" s="242"/>
      <c r="AH799" s="242"/>
      <c r="AI799" s="242"/>
    </row>
    <row r="800" spans="9:35">
      <c r="I800" s="242"/>
      <c r="J800" s="242"/>
      <c r="K800" s="242"/>
      <c r="L800" s="242"/>
      <c r="M800" s="242"/>
      <c r="N800" s="242"/>
      <c r="O800" s="242"/>
      <c r="P800" s="242"/>
      <c r="Q800" s="242"/>
      <c r="R800" s="242"/>
      <c r="S800" s="242"/>
      <c r="T800" s="242"/>
      <c r="U800" s="242"/>
      <c r="V800" s="242"/>
      <c r="W800" s="242"/>
      <c r="X800" s="242"/>
      <c r="Y800" s="242"/>
      <c r="Z800" s="242"/>
      <c r="AA800" s="242"/>
      <c r="AB800" s="242"/>
      <c r="AC800" s="242"/>
      <c r="AD800" s="242"/>
      <c r="AE800" s="242"/>
      <c r="AF800" s="242"/>
      <c r="AG800" s="242"/>
      <c r="AH800" s="242"/>
      <c r="AI800" s="242"/>
    </row>
    <row r="801" spans="9:35">
      <c r="I801" s="242"/>
      <c r="J801" s="242"/>
      <c r="K801" s="242"/>
      <c r="L801" s="242"/>
      <c r="M801" s="242"/>
      <c r="N801" s="242"/>
      <c r="O801" s="242"/>
      <c r="P801" s="242"/>
      <c r="Q801" s="242"/>
      <c r="R801" s="242"/>
      <c r="S801" s="242"/>
      <c r="T801" s="242"/>
      <c r="U801" s="242"/>
      <c r="V801" s="242"/>
      <c r="W801" s="242"/>
      <c r="X801" s="242"/>
      <c r="Y801" s="242"/>
      <c r="Z801" s="242"/>
      <c r="AA801" s="242"/>
      <c r="AB801" s="242"/>
      <c r="AC801" s="242"/>
      <c r="AD801" s="242"/>
      <c r="AE801" s="242"/>
      <c r="AF801" s="242"/>
      <c r="AG801" s="242"/>
      <c r="AH801" s="242"/>
      <c r="AI801" s="242"/>
    </row>
    <row r="802" spans="9:35">
      <c r="I802" s="242"/>
      <c r="J802" s="242"/>
      <c r="K802" s="242"/>
      <c r="L802" s="242"/>
      <c r="M802" s="242"/>
      <c r="N802" s="242"/>
      <c r="O802" s="242"/>
      <c r="P802" s="242"/>
      <c r="Q802" s="242"/>
      <c r="R802" s="242"/>
      <c r="S802" s="242"/>
      <c r="T802" s="242"/>
      <c r="U802" s="242"/>
      <c r="V802" s="242"/>
      <c r="W802" s="242"/>
      <c r="X802" s="242"/>
      <c r="Y802" s="242"/>
      <c r="Z802" s="242"/>
      <c r="AA802" s="242"/>
      <c r="AB802" s="242"/>
      <c r="AC802" s="242"/>
      <c r="AD802" s="242"/>
      <c r="AE802" s="242"/>
      <c r="AF802" s="242"/>
      <c r="AG802" s="242"/>
      <c r="AH802" s="242"/>
      <c r="AI802" s="242"/>
    </row>
    <row r="803" spans="9:35">
      <c r="I803" s="242"/>
      <c r="J803" s="242"/>
      <c r="K803" s="242"/>
      <c r="L803" s="242"/>
      <c r="M803" s="242"/>
      <c r="N803" s="242"/>
      <c r="O803" s="242"/>
      <c r="P803" s="242"/>
      <c r="Q803" s="242"/>
      <c r="R803" s="242"/>
      <c r="S803" s="242"/>
      <c r="T803" s="242"/>
      <c r="U803" s="242"/>
      <c r="V803" s="242"/>
      <c r="W803" s="242"/>
      <c r="X803" s="242"/>
      <c r="Y803" s="242"/>
      <c r="Z803" s="242"/>
      <c r="AA803" s="242"/>
      <c r="AB803" s="242"/>
      <c r="AC803" s="242"/>
      <c r="AD803" s="242"/>
      <c r="AE803" s="242"/>
      <c r="AF803" s="242"/>
      <c r="AG803" s="242"/>
      <c r="AH803" s="242"/>
      <c r="AI803" s="242"/>
    </row>
    <row r="804" spans="9:35">
      <c r="I804" s="242"/>
      <c r="J804" s="242"/>
      <c r="K804" s="242"/>
      <c r="L804" s="242"/>
      <c r="M804" s="242"/>
      <c r="N804" s="242"/>
      <c r="O804" s="242"/>
      <c r="P804" s="242"/>
      <c r="Q804" s="242"/>
      <c r="R804" s="242"/>
      <c r="S804" s="242"/>
      <c r="T804" s="242"/>
      <c r="U804" s="242"/>
      <c r="V804" s="242"/>
      <c r="W804" s="242"/>
      <c r="X804" s="242"/>
      <c r="Y804" s="242"/>
      <c r="Z804" s="242"/>
      <c r="AA804" s="242"/>
      <c r="AB804" s="242"/>
      <c r="AC804" s="242"/>
      <c r="AD804" s="242"/>
      <c r="AE804" s="242"/>
      <c r="AF804" s="242"/>
      <c r="AG804" s="242"/>
      <c r="AH804" s="242"/>
      <c r="AI804" s="242"/>
    </row>
    <row r="805" spans="9:35">
      <c r="I805" s="242"/>
      <c r="J805" s="242"/>
      <c r="K805" s="242"/>
      <c r="L805" s="242"/>
      <c r="M805" s="242"/>
      <c r="N805" s="242"/>
      <c r="O805" s="242"/>
      <c r="P805" s="242"/>
      <c r="Q805" s="242"/>
      <c r="R805" s="242"/>
      <c r="S805" s="242"/>
      <c r="T805" s="242"/>
      <c r="U805" s="242"/>
      <c r="V805" s="242"/>
      <c r="W805" s="242"/>
      <c r="X805" s="242"/>
      <c r="Y805" s="242"/>
      <c r="Z805" s="242"/>
      <c r="AA805" s="242"/>
      <c r="AB805" s="242"/>
      <c r="AC805" s="242"/>
      <c r="AD805" s="242"/>
      <c r="AE805" s="242"/>
      <c r="AF805" s="242"/>
      <c r="AG805" s="242"/>
      <c r="AH805" s="242"/>
      <c r="AI805" s="242"/>
    </row>
    <row r="806" spans="9:35">
      <c r="I806" s="242"/>
      <c r="J806" s="242"/>
      <c r="K806" s="242"/>
      <c r="L806" s="242"/>
      <c r="M806" s="242"/>
      <c r="N806" s="242"/>
      <c r="O806" s="242"/>
      <c r="P806" s="242"/>
      <c r="Q806" s="242"/>
      <c r="R806" s="242"/>
      <c r="S806" s="242"/>
      <c r="T806" s="242"/>
      <c r="U806" s="242"/>
      <c r="V806" s="242"/>
      <c r="W806" s="242"/>
      <c r="X806" s="242"/>
      <c r="Y806" s="242"/>
      <c r="Z806" s="242"/>
      <c r="AA806" s="242"/>
      <c r="AB806" s="242"/>
      <c r="AC806" s="242"/>
      <c r="AD806" s="242"/>
      <c r="AE806" s="242"/>
      <c r="AF806" s="242"/>
      <c r="AG806" s="242"/>
      <c r="AH806" s="242"/>
      <c r="AI806" s="242"/>
    </row>
    <row r="807" spans="9:35">
      <c r="I807" s="242"/>
      <c r="J807" s="242"/>
      <c r="K807" s="242"/>
      <c r="L807" s="242"/>
      <c r="M807" s="242"/>
      <c r="N807" s="242"/>
      <c r="O807" s="242"/>
      <c r="P807" s="242"/>
      <c r="Q807" s="242"/>
      <c r="R807" s="242"/>
      <c r="S807" s="242"/>
      <c r="T807" s="242"/>
      <c r="U807" s="242"/>
      <c r="V807" s="242"/>
      <c r="W807" s="242"/>
      <c r="X807" s="242"/>
      <c r="Y807" s="242"/>
      <c r="Z807" s="242"/>
      <c r="AA807" s="242"/>
      <c r="AB807" s="242"/>
      <c r="AC807" s="242"/>
      <c r="AD807" s="242"/>
      <c r="AE807" s="242"/>
      <c r="AF807" s="242"/>
      <c r="AG807" s="242"/>
      <c r="AH807" s="242"/>
      <c r="AI807" s="242"/>
    </row>
    <row r="808" spans="9:35">
      <c r="I808" s="242"/>
      <c r="J808" s="242"/>
      <c r="K808" s="242"/>
      <c r="L808" s="242"/>
      <c r="M808" s="242"/>
      <c r="N808" s="242"/>
      <c r="O808" s="242"/>
      <c r="P808" s="242"/>
      <c r="Q808" s="242"/>
      <c r="R808" s="242"/>
      <c r="S808" s="242"/>
      <c r="T808" s="242"/>
      <c r="U808" s="242"/>
      <c r="V808" s="242"/>
      <c r="W808" s="242"/>
      <c r="X808" s="242"/>
      <c r="Y808" s="242"/>
      <c r="Z808" s="242"/>
      <c r="AA808" s="242"/>
      <c r="AB808" s="242"/>
      <c r="AC808" s="242"/>
      <c r="AD808" s="242"/>
      <c r="AE808" s="242"/>
      <c r="AF808" s="242"/>
      <c r="AG808" s="242"/>
      <c r="AH808" s="242"/>
      <c r="AI808" s="242"/>
    </row>
    <row r="809" spans="9:35">
      <c r="I809" s="242"/>
      <c r="J809" s="242"/>
      <c r="K809" s="242"/>
      <c r="L809" s="242"/>
      <c r="M809" s="242"/>
      <c r="N809" s="242"/>
      <c r="O809" s="242"/>
      <c r="P809" s="242"/>
      <c r="Q809" s="242"/>
      <c r="R809" s="242"/>
      <c r="S809" s="242"/>
      <c r="T809" s="242"/>
      <c r="U809" s="242"/>
      <c r="V809" s="242"/>
      <c r="W809" s="242"/>
      <c r="X809" s="242"/>
      <c r="Y809" s="242"/>
      <c r="Z809" s="242"/>
      <c r="AA809" s="242"/>
      <c r="AB809" s="242"/>
      <c r="AC809" s="242"/>
      <c r="AD809" s="242"/>
      <c r="AE809" s="242"/>
      <c r="AF809" s="242"/>
      <c r="AG809" s="242"/>
      <c r="AH809" s="242"/>
      <c r="AI809" s="242"/>
    </row>
    <row r="810" spans="9:35">
      <c r="I810" s="242"/>
      <c r="J810" s="242"/>
      <c r="K810" s="242"/>
      <c r="L810" s="242"/>
      <c r="M810" s="242"/>
      <c r="N810" s="242"/>
      <c r="O810" s="242"/>
      <c r="P810" s="242"/>
      <c r="Q810" s="242"/>
      <c r="R810" s="242"/>
      <c r="S810" s="242"/>
      <c r="T810" s="242"/>
      <c r="U810" s="242"/>
      <c r="V810" s="242"/>
      <c r="W810" s="242"/>
      <c r="X810" s="242"/>
      <c r="Y810" s="242"/>
      <c r="Z810" s="242"/>
      <c r="AA810" s="242"/>
      <c r="AB810" s="242"/>
      <c r="AC810" s="242"/>
      <c r="AD810" s="242"/>
      <c r="AE810" s="242"/>
      <c r="AF810" s="242"/>
      <c r="AG810" s="242"/>
      <c r="AH810" s="242"/>
      <c r="AI810" s="242"/>
    </row>
    <row r="811" spans="9:35">
      <c r="I811" s="242"/>
      <c r="J811" s="242"/>
      <c r="K811" s="242"/>
      <c r="L811" s="242"/>
      <c r="M811" s="242"/>
      <c r="N811" s="242"/>
      <c r="O811" s="242"/>
      <c r="P811" s="242"/>
      <c r="Q811" s="242"/>
      <c r="R811" s="242"/>
      <c r="S811" s="242"/>
      <c r="T811" s="242"/>
      <c r="U811" s="242"/>
      <c r="V811" s="242"/>
      <c r="W811" s="242"/>
      <c r="X811" s="242"/>
      <c r="Y811" s="242"/>
      <c r="Z811" s="242"/>
      <c r="AA811" s="242"/>
      <c r="AB811" s="242"/>
      <c r="AC811" s="242"/>
      <c r="AD811" s="242"/>
      <c r="AE811" s="242"/>
      <c r="AF811" s="242"/>
      <c r="AG811" s="242"/>
      <c r="AH811" s="242"/>
      <c r="AI811" s="242"/>
    </row>
    <row r="812" spans="9:35">
      <c r="I812" s="242"/>
      <c r="J812" s="242"/>
      <c r="K812" s="242"/>
      <c r="L812" s="242"/>
      <c r="M812" s="242"/>
      <c r="N812" s="242"/>
      <c r="O812" s="242"/>
      <c r="P812" s="242"/>
      <c r="Q812" s="242"/>
      <c r="R812" s="242"/>
      <c r="S812" s="242"/>
      <c r="T812" s="242"/>
      <c r="U812" s="242"/>
      <c r="V812" s="242"/>
      <c r="W812" s="242"/>
      <c r="X812" s="242"/>
      <c r="Y812" s="242"/>
      <c r="Z812" s="242"/>
      <c r="AA812" s="242"/>
      <c r="AB812" s="242"/>
      <c r="AC812" s="242"/>
      <c r="AD812" s="242"/>
      <c r="AE812" s="242"/>
      <c r="AF812" s="242"/>
      <c r="AG812" s="242"/>
      <c r="AH812" s="242"/>
      <c r="AI812" s="242"/>
    </row>
    <row r="813" spans="9:35">
      <c r="I813" s="242"/>
      <c r="J813" s="242"/>
      <c r="K813" s="242"/>
      <c r="L813" s="242"/>
      <c r="M813" s="242"/>
      <c r="N813" s="242"/>
      <c r="O813" s="242"/>
      <c r="P813" s="242"/>
      <c r="Q813" s="242"/>
      <c r="R813" s="242"/>
      <c r="S813" s="242"/>
      <c r="T813" s="242"/>
      <c r="U813" s="242"/>
      <c r="V813" s="242"/>
      <c r="W813" s="242"/>
      <c r="X813" s="242"/>
      <c r="Y813" s="242"/>
      <c r="Z813" s="242"/>
      <c r="AA813" s="242"/>
      <c r="AB813" s="242"/>
      <c r="AC813" s="242"/>
      <c r="AD813" s="242"/>
      <c r="AE813" s="242"/>
      <c r="AF813" s="242"/>
      <c r="AG813" s="242"/>
      <c r="AH813" s="242"/>
      <c r="AI813" s="242"/>
    </row>
    <row r="814" spans="9:35">
      <c r="I814" s="242"/>
      <c r="J814" s="242"/>
      <c r="K814" s="242"/>
      <c r="L814" s="242"/>
      <c r="M814" s="242"/>
      <c r="N814" s="242"/>
      <c r="O814" s="242"/>
      <c r="P814" s="242"/>
      <c r="Q814" s="242"/>
      <c r="R814" s="242"/>
      <c r="S814" s="242"/>
      <c r="T814" s="242"/>
      <c r="U814" s="242"/>
      <c r="V814" s="242"/>
      <c r="W814" s="242"/>
      <c r="X814" s="242"/>
      <c r="Y814" s="242"/>
      <c r="Z814" s="242"/>
      <c r="AA814" s="242"/>
      <c r="AB814" s="242"/>
      <c r="AC814" s="242"/>
      <c r="AD814" s="242"/>
      <c r="AE814" s="242"/>
      <c r="AF814" s="242"/>
      <c r="AG814" s="242"/>
      <c r="AH814" s="242"/>
      <c r="AI814" s="242"/>
    </row>
    <row r="815" spans="9:35">
      <c r="I815" s="242"/>
      <c r="J815" s="242"/>
      <c r="K815" s="242"/>
      <c r="L815" s="242"/>
      <c r="M815" s="242"/>
      <c r="N815" s="242"/>
      <c r="O815" s="242"/>
      <c r="P815" s="242"/>
      <c r="Q815" s="242"/>
      <c r="R815" s="242"/>
      <c r="S815" s="242"/>
      <c r="T815" s="242"/>
      <c r="U815" s="242"/>
      <c r="V815" s="242"/>
      <c r="W815" s="242"/>
      <c r="X815" s="242"/>
      <c r="Y815" s="242"/>
      <c r="Z815" s="242"/>
      <c r="AA815" s="242"/>
      <c r="AB815" s="242"/>
      <c r="AC815" s="242"/>
      <c r="AD815" s="242"/>
      <c r="AE815" s="242"/>
      <c r="AF815" s="242"/>
      <c r="AG815" s="242"/>
      <c r="AH815" s="242"/>
      <c r="AI815" s="242"/>
    </row>
    <row r="816" spans="9:35">
      <c r="I816" s="242"/>
      <c r="J816" s="242"/>
      <c r="K816" s="242"/>
      <c r="L816" s="242"/>
      <c r="M816" s="242"/>
      <c r="N816" s="242"/>
      <c r="O816" s="242"/>
      <c r="P816" s="242"/>
      <c r="Q816" s="242"/>
      <c r="R816" s="242"/>
      <c r="S816" s="242"/>
      <c r="T816" s="242"/>
      <c r="U816" s="242"/>
      <c r="V816" s="242"/>
      <c r="W816" s="242"/>
      <c r="X816" s="242"/>
      <c r="Y816" s="242"/>
      <c r="Z816" s="242"/>
      <c r="AA816" s="242"/>
      <c r="AB816" s="242"/>
      <c r="AC816" s="242"/>
      <c r="AD816" s="242"/>
      <c r="AE816" s="242"/>
      <c r="AF816" s="242"/>
      <c r="AG816" s="242"/>
      <c r="AH816" s="242"/>
      <c r="AI816" s="242"/>
    </row>
    <row r="817" spans="9:35">
      <c r="I817" s="242"/>
      <c r="J817" s="242"/>
      <c r="K817" s="242"/>
      <c r="L817" s="242"/>
      <c r="M817" s="242"/>
      <c r="N817" s="242"/>
      <c r="O817" s="242"/>
      <c r="P817" s="242"/>
      <c r="Q817" s="242"/>
      <c r="R817" s="242"/>
      <c r="S817" s="242"/>
      <c r="T817" s="242"/>
      <c r="U817" s="242"/>
      <c r="V817" s="242"/>
      <c r="W817" s="242"/>
      <c r="X817" s="242"/>
      <c r="Y817" s="242"/>
      <c r="Z817" s="242"/>
      <c r="AA817" s="242"/>
      <c r="AB817" s="242"/>
      <c r="AC817" s="242"/>
      <c r="AD817" s="242"/>
      <c r="AE817" s="242"/>
      <c r="AF817" s="242"/>
      <c r="AG817" s="242"/>
      <c r="AH817" s="242"/>
      <c r="AI817" s="242"/>
    </row>
    <row r="818" spans="9:35">
      <c r="I818" s="242"/>
      <c r="J818" s="242"/>
      <c r="K818" s="242"/>
      <c r="L818" s="242"/>
      <c r="M818" s="242"/>
      <c r="N818" s="242"/>
      <c r="O818" s="242"/>
      <c r="P818" s="242"/>
      <c r="Q818" s="242"/>
      <c r="R818" s="242"/>
      <c r="S818" s="242"/>
      <c r="T818" s="242"/>
      <c r="U818" s="242"/>
      <c r="V818" s="242"/>
      <c r="W818" s="242"/>
      <c r="X818" s="242"/>
      <c r="Y818" s="242"/>
      <c r="Z818" s="242"/>
      <c r="AA818" s="242"/>
      <c r="AB818" s="242"/>
      <c r="AC818" s="242"/>
      <c r="AD818" s="242"/>
      <c r="AE818" s="242"/>
      <c r="AF818" s="242"/>
      <c r="AG818" s="242"/>
      <c r="AH818" s="242"/>
      <c r="AI818" s="242"/>
    </row>
    <row r="819" spans="9:35">
      <c r="I819" s="242"/>
      <c r="J819" s="242"/>
      <c r="K819" s="242"/>
      <c r="L819" s="242"/>
      <c r="M819" s="242"/>
      <c r="N819" s="242"/>
      <c r="O819" s="242"/>
      <c r="P819" s="242"/>
      <c r="Q819" s="242"/>
      <c r="R819" s="242"/>
      <c r="S819" s="242"/>
      <c r="T819" s="242"/>
      <c r="U819" s="242"/>
      <c r="V819" s="242"/>
      <c r="W819" s="242"/>
      <c r="X819" s="242"/>
      <c r="Y819" s="242"/>
      <c r="Z819" s="242"/>
      <c r="AA819" s="242"/>
      <c r="AB819" s="242"/>
      <c r="AC819" s="242"/>
      <c r="AD819" s="242"/>
      <c r="AE819" s="242"/>
      <c r="AF819" s="242"/>
      <c r="AG819" s="242"/>
      <c r="AH819" s="242"/>
      <c r="AI819" s="242"/>
    </row>
    <row r="820" spans="9:35">
      <c r="I820" s="242"/>
      <c r="J820" s="242"/>
      <c r="K820" s="242"/>
      <c r="L820" s="242"/>
      <c r="M820" s="242"/>
      <c r="N820" s="242"/>
      <c r="O820" s="242"/>
      <c r="P820" s="242"/>
      <c r="Q820" s="242"/>
      <c r="R820" s="242"/>
      <c r="S820" s="242"/>
      <c r="T820" s="242"/>
      <c r="U820" s="242"/>
      <c r="V820" s="242"/>
      <c r="W820" s="242"/>
      <c r="X820" s="242"/>
      <c r="Y820" s="242"/>
      <c r="Z820" s="242"/>
      <c r="AA820" s="242"/>
      <c r="AB820" s="242"/>
      <c r="AC820" s="242"/>
      <c r="AD820" s="242"/>
      <c r="AE820" s="242"/>
      <c r="AF820" s="242"/>
      <c r="AG820" s="242"/>
      <c r="AH820" s="242"/>
      <c r="AI820" s="242"/>
    </row>
    <row r="821" spans="9:35">
      <c r="I821" s="242"/>
      <c r="J821" s="242"/>
      <c r="K821" s="242"/>
      <c r="L821" s="242"/>
      <c r="M821" s="242"/>
      <c r="N821" s="242"/>
      <c r="O821" s="242"/>
      <c r="P821" s="242"/>
      <c r="Q821" s="242"/>
      <c r="R821" s="242"/>
      <c r="S821" s="242"/>
      <c r="T821" s="242"/>
      <c r="U821" s="242"/>
      <c r="V821" s="242"/>
      <c r="W821" s="242"/>
      <c r="X821" s="242"/>
      <c r="Y821" s="242"/>
      <c r="Z821" s="242"/>
      <c r="AA821" s="242"/>
      <c r="AB821" s="242"/>
      <c r="AC821" s="242"/>
      <c r="AD821" s="242"/>
      <c r="AE821" s="242"/>
      <c r="AF821" s="242"/>
      <c r="AG821" s="242"/>
      <c r="AH821" s="242"/>
      <c r="AI821" s="242"/>
    </row>
    <row r="822" spans="9:35">
      <c r="I822" s="242"/>
      <c r="J822" s="242"/>
      <c r="K822" s="242"/>
      <c r="L822" s="242"/>
      <c r="M822" s="242"/>
      <c r="N822" s="242"/>
      <c r="O822" s="242"/>
      <c r="P822" s="242"/>
      <c r="Q822" s="242"/>
      <c r="R822" s="242"/>
      <c r="S822" s="242"/>
      <c r="T822" s="242"/>
      <c r="U822" s="242"/>
      <c r="V822" s="242"/>
      <c r="W822" s="242"/>
      <c r="X822" s="242"/>
      <c r="Y822" s="242"/>
      <c r="Z822" s="242"/>
      <c r="AA822" s="242"/>
      <c r="AB822" s="242"/>
      <c r="AC822" s="242"/>
      <c r="AD822" s="242"/>
      <c r="AE822" s="242"/>
      <c r="AF822" s="242"/>
      <c r="AG822" s="242"/>
      <c r="AH822" s="242"/>
      <c r="AI822" s="242"/>
    </row>
    <row r="823" spans="9:35">
      <c r="I823" s="242"/>
      <c r="J823" s="242"/>
      <c r="K823" s="242"/>
      <c r="L823" s="242"/>
      <c r="M823" s="242"/>
      <c r="N823" s="242"/>
      <c r="O823" s="242"/>
      <c r="P823" s="242"/>
      <c r="Q823" s="242"/>
      <c r="R823" s="242"/>
      <c r="S823" s="242"/>
      <c r="T823" s="242"/>
      <c r="U823" s="242"/>
      <c r="V823" s="242"/>
      <c r="W823" s="242"/>
      <c r="X823" s="242"/>
      <c r="Y823" s="242"/>
      <c r="Z823" s="242"/>
      <c r="AA823" s="242"/>
      <c r="AB823" s="242"/>
      <c r="AC823" s="242"/>
      <c r="AD823" s="242"/>
      <c r="AE823" s="242"/>
      <c r="AF823" s="242"/>
      <c r="AG823" s="242"/>
      <c r="AH823" s="242"/>
      <c r="AI823" s="242"/>
    </row>
    <row r="824" spans="9:35">
      <c r="I824" s="242"/>
      <c r="J824" s="242"/>
      <c r="K824" s="242"/>
      <c r="L824" s="242"/>
      <c r="M824" s="242"/>
      <c r="N824" s="242"/>
      <c r="O824" s="242"/>
      <c r="P824" s="242"/>
      <c r="Q824" s="242"/>
      <c r="R824" s="242"/>
      <c r="S824" s="242"/>
      <c r="T824" s="242"/>
      <c r="U824" s="242"/>
      <c r="V824" s="242"/>
      <c r="W824" s="242"/>
      <c r="X824" s="242"/>
      <c r="Y824" s="242"/>
      <c r="Z824" s="242"/>
      <c r="AA824" s="242"/>
      <c r="AB824" s="242"/>
      <c r="AC824" s="242"/>
      <c r="AD824" s="242"/>
      <c r="AE824" s="242"/>
      <c r="AF824" s="242"/>
      <c r="AG824" s="242"/>
      <c r="AH824" s="242"/>
      <c r="AI824" s="242"/>
    </row>
    <row r="825" spans="9:35">
      <c r="I825" s="242"/>
      <c r="J825" s="242"/>
      <c r="K825" s="242"/>
      <c r="L825" s="242"/>
      <c r="M825" s="242"/>
      <c r="N825" s="242"/>
      <c r="O825" s="242"/>
      <c r="P825" s="242"/>
      <c r="Q825" s="242"/>
      <c r="R825" s="242"/>
      <c r="S825" s="242"/>
      <c r="T825" s="242"/>
      <c r="U825" s="242"/>
      <c r="V825" s="242"/>
      <c r="W825" s="242"/>
      <c r="X825" s="242"/>
      <c r="Y825" s="242"/>
      <c r="Z825" s="242"/>
      <c r="AA825" s="242"/>
      <c r="AB825" s="242"/>
      <c r="AC825" s="242"/>
      <c r="AD825" s="242"/>
      <c r="AE825" s="242"/>
      <c r="AF825" s="242"/>
      <c r="AG825" s="242"/>
      <c r="AH825" s="242"/>
      <c r="AI825" s="242"/>
    </row>
    <row r="826" spans="9:35">
      <c r="I826" s="242"/>
      <c r="J826" s="242"/>
      <c r="K826" s="242"/>
      <c r="L826" s="242"/>
      <c r="M826" s="242"/>
      <c r="N826" s="242"/>
      <c r="O826" s="242"/>
      <c r="P826" s="242"/>
      <c r="Q826" s="242"/>
      <c r="R826" s="242"/>
      <c r="S826" s="242"/>
      <c r="T826" s="242"/>
      <c r="U826" s="242"/>
      <c r="V826" s="242"/>
      <c r="W826" s="242"/>
      <c r="X826" s="242"/>
      <c r="Y826" s="242"/>
      <c r="Z826" s="242"/>
      <c r="AA826" s="242"/>
      <c r="AB826" s="242"/>
      <c r="AC826" s="242"/>
      <c r="AD826" s="242"/>
      <c r="AE826" s="242"/>
      <c r="AF826" s="242"/>
      <c r="AG826" s="242"/>
      <c r="AH826" s="242"/>
      <c r="AI826" s="242"/>
    </row>
    <row r="827" spans="9:35">
      <c r="I827" s="242"/>
      <c r="J827" s="242"/>
      <c r="K827" s="242"/>
      <c r="L827" s="242"/>
      <c r="M827" s="242"/>
      <c r="N827" s="242"/>
      <c r="O827" s="242"/>
      <c r="P827" s="242"/>
      <c r="Q827" s="242"/>
      <c r="R827" s="242"/>
      <c r="S827" s="242"/>
      <c r="T827" s="242"/>
      <c r="U827" s="242"/>
      <c r="V827" s="242"/>
      <c r="W827" s="242"/>
      <c r="X827" s="242"/>
      <c r="Y827" s="242"/>
      <c r="Z827" s="242"/>
      <c r="AA827" s="242"/>
      <c r="AB827" s="242"/>
      <c r="AC827" s="242"/>
      <c r="AD827" s="242"/>
      <c r="AE827" s="242"/>
      <c r="AF827" s="242"/>
      <c r="AG827" s="242"/>
      <c r="AH827" s="242"/>
      <c r="AI827" s="242"/>
    </row>
    <row r="828" spans="9:35">
      <c r="I828" s="242"/>
      <c r="J828" s="242"/>
      <c r="K828" s="242"/>
      <c r="L828" s="242"/>
      <c r="M828" s="242"/>
      <c r="N828" s="242"/>
      <c r="O828" s="242"/>
      <c r="P828" s="242"/>
      <c r="Q828" s="242"/>
      <c r="R828" s="242"/>
      <c r="S828" s="242"/>
      <c r="T828" s="242"/>
      <c r="U828" s="242"/>
      <c r="V828" s="242"/>
      <c r="W828" s="242"/>
      <c r="X828" s="242"/>
      <c r="Y828" s="242"/>
      <c r="Z828" s="242"/>
      <c r="AA828" s="242"/>
      <c r="AB828" s="242"/>
      <c r="AC828" s="242"/>
      <c r="AD828" s="242"/>
      <c r="AE828" s="242"/>
      <c r="AF828" s="242"/>
      <c r="AG828" s="242"/>
      <c r="AH828" s="242"/>
      <c r="AI828" s="242"/>
    </row>
    <row r="829" spans="9:35">
      <c r="I829" s="242"/>
      <c r="J829" s="242"/>
      <c r="K829" s="242"/>
      <c r="L829" s="242"/>
      <c r="M829" s="242"/>
      <c r="N829" s="242"/>
      <c r="O829" s="242"/>
      <c r="P829" s="242"/>
      <c r="Q829" s="242"/>
      <c r="R829" s="242"/>
      <c r="S829" s="242"/>
      <c r="T829" s="242"/>
      <c r="U829" s="242"/>
      <c r="V829" s="242"/>
      <c r="W829" s="242"/>
      <c r="X829" s="242"/>
      <c r="Y829" s="242"/>
      <c r="Z829" s="242"/>
      <c r="AA829" s="242"/>
      <c r="AB829" s="242"/>
      <c r="AC829" s="242"/>
      <c r="AD829" s="242"/>
      <c r="AE829" s="242"/>
      <c r="AF829" s="242"/>
      <c r="AG829" s="242"/>
      <c r="AH829" s="242"/>
      <c r="AI829" s="242"/>
    </row>
    <row r="830" spans="9:35">
      <c r="I830" s="242"/>
      <c r="J830" s="242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42"/>
      <c r="W830" s="242"/>
      <c r="X830" s="242"/>
      <c r="Y830" s="242"/>
      <c r="Z830" s="242"/>
      <c r="AA830" s="242"/>
      <c r="AB830" s="242"/>
      <c r="AC830" s="242"/>
      <c r="AD830" s="242"/>
      <c r="AE830" s="242"/>
      <c r="AF830" s="242"/>
      <c r="AG830" s="242"/>
      <c r="AH830" s="242"/>
      <c r="AI830" s="242"/>
    </row>
    <row r="831" spans="9:35">
      <c r="I831" s="242"/>
      <c r="J831" s="242"/>
      <c r="K831" s="242"/>
      <c r="L831" s="242"/>
      <c r="M831" s="242"/>
      <c r="N831" s="242"/>
      <c r="O831" s="242"/>
      <c r="P831" s="242"/>
      <c r="Q831" s="242"/>
      <c r="R831" s="242"/>
      <c r="S831" s="242"/>
      <c r="T831" s="242"/>
      <c r="U831" s="242"/>
      <c r="V831" s="242"/>
      <c r="W831" s="242"/>
      <c r="X831" s="242"/>
      <c r="Y831" s="242"/>
      <c r="Z831" s="242"/>
      <c r="AA831" s="242"/>
      <c r="AB831" s="242"/>
      <c r="AC831" s="242"/>
      <c r="AD831" s="242"/>
      <c r="AE831" s="242"/>
      <c r="AF831" s="242"/>
      <c r="AG831" s="242"/>
      <c r="AH831" s="242"/>
      <c r="AI831" s="242"/>
    </row>
    <row r="832" spans="9:35">
      <c r="I832" s="242"/>
      <c r="J832" s="242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42"/>
      <c r="W832" s="242"/>
      <c r="X832" s="242"/>
      <c r="Y832" s="242"/>
      <c r="Z832" s="242"/>
      <c r="AA832" s="242"/>
      <c r="AB832" s="242"/>
      <c r="AC832" s="242"/>
      <c r="AD832" s="242"/>
      <c r="AE832" s="242"/>
      <c r="AF832" s="242"/>
      <c r="AG832" s="242"/>
      <c r="AH832" s="242"/>
      <c r="AI832" s="242"/>
    </row>
    <row r="833" spans="9:35">
      <c r="I833" s="242"/>
      <c r="J833" s="242"/>
      <c r="K833" s="242"/>
      <c r="L833" s="242"/>
      <c r="M833" s="242"/>
      <c r="N833" s="242"/>
      <c r="O833" s="242"/>
      <c r="P833" s="242"/>
      <c r="Q833" s="242"/>
      <c r="R833" s="242"/>
      <c r="S833" s="242"/>
      <c r="T833" s="242"/>
      <c r="U833" s="242"/>
      <c r="V833" s="242"/>
      <c r="W833" s="242"/>
      <c r="X833" s="242"/>
      <c r="Y833" s="242"/>
      <c r="Z833" s="242"/>
      <c r="AA833" s="242"/>
      <c r="AB833" s="242"/>
      <c r="AC833" s="242"/>
      <c r="AD833" s="242"/>
      <c r="AE833" s="242"/>
      <c r="AF833" s="242"/>
      <c r="AG833" s="242"/>
      <c r="AH833" s="242"/>
      <c r="AI833" s="242"/>
    </row>
    <row r="834" spans="9:35">
      <c r="I834" s="242"/>
      <c r="J834" s="242"/>
      <c r="K834" s="242"/>
      <c r="L834" s="242"/>
      <c r="M834" s="242"/>
      <c r="N834" s="242"/>
      <c r="O834" s="242"/>
      <c r="P834" s="242"/>
      <c r="Q834" s="242"/>
      <c r="R834" s="242"/>
      <c r="S834" s="242"/>
      <c r="T834" s="242"/>
      <c r="U834" s="242"/>
      <c r="V834" s="242"/>
      <c r="W834" s="242"/>
      <c r="X834" s="242"/>
      <c r="Y834" s="242"/>
      <c r="Z834" s="242"/>
      <c r="AA834" s="242"/>
      <c r="AB834" s="242"/>
      <c r="AC834" s="242"/>
      <c r="AD834" s="242"/>
      <c r="AE834" s="242"/>
      <c r="AF834" s="242"/>
      <c r="AG834" s="242"/>
      <c r="AH834" s="242"/>
      <c r="AI834" s="242"/>
    </row>
    <row r="835" spans="9:35">
      <c r="I835" s="242"/>
      <c r="J835" s="242"/>
      <c r="K835" s="242"/>
      <c r="L835" s="242"/>
      <c r="M835" s="242"/>
      <c r="N835" s="242"/>
      <c r="O835" s="242"/>
      <c r="P835" s="242"/>
      <c r="Q835" s="242"/>
      <c r="R835" s="242"/>
      <c r="S835" s="242"/>
      <c r="T835" s="242"/>
      <c r="U835" s="242"/>
      <c r="V835" s="242"/>
      <c r="W835" s="242"/>
      <c r="X835" s="242"/>
      <c r="Y835" s="242"/>
      <c r="Z835" s="242"/>
      <c r="AA835" s="242"/>
      <c r="AB835" s="242"/>
      <c r="AC835" s="242"/>
      <c r="AD835" s="242"/>
      <c r="AE835" s="242"/>
      <c r="AF835" s="242"/>
      <c r="AG835" s="242"/>
      <c r="AH835" s="242"/>
      <c r="AI835" s="242"/>
    </row>
    <row r="836" spans="9:35">
      <c r="I836" s="242"/>
      <c r="J836" s="242"/>
      <c r="K836" s="242"/>
      <c r="L836" s="242"/>
      <c r="M836" s="242"/>
      <c r="N836" s="242"/>
      <c r="O836" s="242"/>
      <c r="P836" s="242"/>
      <c r="Q836" s="242"/>
      <c r="R836" s="242"/>
      <c r="S836" s="242"/>
      <c r="T836" s="242"/>
      <c r="U836" s="242"/>
      <c r="V836" s="242"/>
      <c r="W836" s="242"/>
      <c r="X836" s="242"/>
      <c r="Y836" s="242"/>
      <c r="Z836" s="242"/>
      <c r="AA836" s="242"/>
      <c r="AB836" s="242"/>
      <c r="AC836" s="242"/>
      <c r="AD836" s="242"/>
      <c r="AE836" s="242"/>
      <c r="AF836" s="242"/>
      <c r="AG836" s="242"/>
      <c r="AH836" s="242"/>
      <c r="AI836" s="242"/>
    </row>
    <row r="837" spans="9:35">
      <c r="I837" s="242"/>
      <c r="J837" s="242"/>
      <c r="K837" s="242"/>
      <c r="L837" s="242"/>
      <c r="M837" s="242"/>
      <c r="N837" s="242"/>
      <c r="O837" s="242"/>
      <c r="P837" s="242"/>
      <c r="Q837" s="242"/>
      <c r="R837" s="242"/>
      <c r="S837" s="242"/>
      <c r="T837" s="242"/>
      <c r="U837" s="242"/>
      <c r="V837" s="242"/>
      <c r="W837" s="242"/>
      <c r="X837" s="242"/>
      <c r="Y837" s="242"/>
      <c r="Z837" s="242"/>
      <c r="AA837" s="242"/>
      <c r="AB837" s="242"/>
      <c r="AC837" s="242"/>
      <c r="AD837" s="242"/>
      <c r="AE837" s="242"/>
      <c r="AF837" s="242"/>
      <c r="AG837" s="242"/>
      <c r="AH837" s="242"/>
      <c r="AI837" s="242"/>
    </row>
    <row r="838" spans="9:35">
      <c r="I838" s="242"/>
      <c r="J838" s="242"/>
      <c r="K838" s="242"/>
      <c r="L838" s="242"/>
      <c r="M838" s="242"/>
      <c r="N838" s="242"/>
      <c r="O838" s="242"/>
      <c r="P838" s="242"/>
      <c r="Q838" s="242"/>
      <c r="R838" s="242"/>
      <c r="S838" s="242"/>
      <c r="T838" s="242"/>
      <c r="U838" s="242"/>
      <c r="V838" s="242"/>
      <c r="W838" s="242"/>
      <c r="X838" s="242"/>
      <c r="Y838" s="242"/>
      <c r="Z838" s="242"/>
      <c r="AA838" s="242"/>
      <c r="AB838" s="242"/>
      <c r="AC838" s="242"/>
      <c r="AD838" s="242"/>
      <c r="AE838" s="242"/>
      <c r="AF838" s="242"/>
      <c r="AG838" s="242"/>
      <c r="AH838" s="242"/>
      <c r="AI838" s="242"/>
    </row>
    <row r="839" spans="9:35">
      <c r="I839" s="242"/>
      <c r="J839" s="242"/>
      <c r="K839" s="242"/>
      <c r="L839" s="242"/>
      <c r="M839" s="242"/>
      <c r="N839" s="242"/>
      <c r="O839" s="242"/>
      <c r="P839" s="242"/>
      <c r="Q839" s="242"/>
      <c r="R839" s="242"/>
      <c r="S839" s="242"/>
      <c r="T839" s="242"/>
      <c r="U839" s="242"/>
      <c r="V839" s="242"/>
      <c r="W839" s="242"/>
      <c r="X839" s="242"/>
      <c r="Y839" s="242"/>
      <c r="Z839" s="242"/>
      <c r="AA839" s="242"/>
      <c r="AB839" s="242"/>
      <c r="AC839" s="242"/>
      <c r="AD839" s="242"/>
      <c r="AE839" s="242"/>
      <c r="AF839" s="242"/>
      <c r="AG839" s="242"/>
      <c r="AH839" s="242"/>
      <c r="AI839" s="242"/>
    </row>
    <row r="840" spans="9:35">
      <c r="I840" s="242"/>
      <c r="J840" s="242"/>
      <c r="K840" s="242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42"/>
      <c r="W840" s="242"/>
      <c r="X840" s="242"/>
      <c r="Y840" s="242"/>
      <c r="Z840" s="242"/>
      <c r="AA840" s="242"/>
      <c r="AB840" s="242"/>
      <c r="AC840" s="242"/>
      <c r="AD840" s="242"/>
      <c r="AE840" s="242"/>
      <c r="AF840" s="242"/>
      <c r="AG840" s="242"/>
      <c r="AH840" s="242"/>
      <c r="AI840" s="242"/>
    </row>
    <row r="841" spans="9:35">
      <c r="I841" s="242"/>
      <c r="J841" s="242"/>
      <c r="K841" s="242"/>
      <c r="L841" s="242"/>
      <c r="M841" s="242"/>
      <c r="N841" s="242"/>
      <c r="O841" s="242"/>
      <c r="P841" s="242"/>
      <c r="Q841" s="242"/>
      <c r="R841" s="242"/>
      <c r="S841" s="242"/>
      <c r="T841" s="242"/>
      <c r="U841" s="242"/>
      <c r="V841" s="242"/>
      <c r="W841" s="242"/>
      <c r="X841" s="242"/>
      <c r="Y841" s="242"/>
      <c r="Z841" s="242"/>
      <c r="AA841" s="242"/>
      <c r="AB841" s="242"/>
      <c r="AC841" s="242"/>
      <c r="AD841" s="242"/>
      <c r="AE841" s="242"/>
      <c r="AF841" s="242"/>
      <c r="AG841" s="242"/>
      <c r="AH841" s="242"/>
      <c r="AI841" s="242"/>
    </row>
    <row r="842" spans="9:35">
      <c r="I842" s="242"/>
      <c r="J842" s="242"/>
      <c r="K842" s="242"/>
      <c r="L842" s="242"/>
      <c r="M842" s="242"/>
      <c r="N842" s="242"/>
      <c r="O842" s="242"/>
      <c r="P842" s="242"/>
      <c r="Q842" s="242"/>
      <c r="R842" s="242"/>
      <c r="S842" s="242"/>
      <c r="T842" s="242"/>
      <c r="U842" s="242"/>
      <c r="V842" s="242"/>
      <c r="W842" s="242"/>
      <c r="X842" s="242"/>
      <c r="Y842" s="242"/>
      <c r="Z842" s="242"/>
      <c r="AA842" s="242"/>
      <c r="AB842" s="242"/>
      <c r="AC842" s="242"/>
      <c r="AD842" s="242"/>
      <c r="AE842" s="242"/>
      <c r="AF842" s="242"/>
      <c r="AG842" s="242"/>
      <c r="AH842" s="242"/>
      <c r="AI842" s="242"/>
    </row>
    <row r="843" spans="9:35">
      <c r="I843" s="242"/>
      <c r="J843" s="242"/>
      <c r="K843" s="242"/>
      <c r="L843" s="242"/>
      <c r="M843" s="242"/>
      <c r="N843" s="242"/>
      <c r="O843" s="242"/>
      <c r="P843" s="242"/>
      <c r="Q843" s="242"/>
      <c r="R843" s="242"/>
      <c r="S843" s="242"/>
      <c r="T843" s="242"/>
      <c r="U843" s="242"/>
      <c r="V843" s="242"/>
      <c r="W843" s="242"/>
      <c r="X843" s="242"/>
      <c r="Y843" s="242"/>
      <c r="Z843" s="242"/>
      <c r="AA843" s="242"/>
      <c r="AB843" s="242"/>
      <c r="AC843" s="242"/>
      <c r="AD843" s="242"/>
      <c r="AE843" s="242"/>
      <c r="AF843" s="242"/>
      <c r="AG843" s="242"/>
      <c r="AH843" s="242"/>
      <c r="AI843" s="242"/>
    </row>
    <row r="844" spans="9:35">
      <c r="I844" s="242"/>
      <c r="J844" s="242"/>
      <c r="K844" s="242"/>
      <c r="L844" s="242"/>
      <c r="M844" s="242"/>
      <c r="N844" s="242"/>
      <c r="O844" s="242"/>
      <c r="P844" s="242"/>
      <c r="Q844" s="242"/>
      <c r="R844" s="242"/>
      <c r="S844" s="242"/>
      <c r="T844" s="242"/>
      <c r="U844" s="242"/>
      <c r="V844" s="242"/>
      <c r="W844" s="242"/>
      <c r="X844" s="242"/>
      <c r="Y844" s="242"/>
      <c r="Z844" s="242"/>
      <c r="AA844" s="242"/>
      <c r="AB844" s="242"/>
      <c r="AC844" s="242"/>
      <c r="AD844" s="242"/>
      <c r="AE844" s="242"/>
      <c r="AF844" s="242"/>
      <c r="AG844" s="242"/>
      <c r="AH844" s="242"/>
      <c r="AI844" s="242"/>
    </row>
    <row r="845" spans="9:35">
      <c r="I845" s="242"/>
      <c r="J845" s="242"/>
      <c r="K845" s="242"/>
      <c r="L845" s="242"/>
      <c r="M845" s="242"/>
      <c r="N845" s="242"/>
      <c r="O845" s="242"/>
      <c r="P845" s="242"/>
      <c r="Q845" s="242"/>
      <c r="R845" s="242"/>
      <c r="S845" s="242"/>
      <c r="T845" s="242"/>
      <c r="U845" s="242"/>
      <c r="V845" s="242"/>
      <c r="W845" s="242"/>
      <c r="X845" s="242"/>
      <c r="Y845" s="242"/>
      <c r="Z845" s="242"/>
      <c r="AA845" s="242"/>
      <c r="AB845" s="242"/>
      <c r="AC845" s="242"/>
      <c r="AD845" s="242"/>
      <c r="AE845" s="242"/>
      <c r="AF845" s="242"/>
      <c r="AG845" s="242"/>
      <c r="AH845" s="242"/>
      <c r="AI845" s="242"/>
    </row>
    <row r="846" spans="9:35">
      <c r="I846" s="242"/>
      <c r="J846" s="242"/>
      <c r="K846" s="242"/>
      <c r="L846" s="242"/>
      <c r="M846" s="242"/>
      <c r="N846" s="242"/>
      <c r="O846" s="242"/>
      <c r="P846" s="242"/>
      <c r="Q846" s="242"/>
      <c r="R846" s="242"/>
      <c r="S846" s="242"/>
      <c r="T846" s="242"/>
      <c r="U846" s="242"/>
      <c r="V846" s="242"/>
      <c r="W846" s="242"/>
      <c r="X846" s="242"/>
      <c r="Y846" s="242"/>
      <c r="Z846" s="242"/>
      <c r="AA846" s="242"/>
      <c r="AB846" s="242"/>
      <c r="AC846" s="242"/>
      <c r="AD846" s="242"/>
      <c r="AE846" s="242"/>
      <c r="AF846" s="242"/>
      <c r="AG846" s="242"/>
      <c r="AH846" s="242"/>
      <c r="AI846" s="242"/>
    </row>
    <row r="847" spans="9:35">
      <c r="I847" s="242"/>
      <c r="J847" s="242"/>
      <c r="K847" s="242"/>
      <c r="L847" s="242"/>
      <c r="M847" s="242"/>
      <c r="N847" s="242"/>
      <c r="O847" s="242"/>
      <c r="P847" s="242"/>
      <c r="Q847" s="242"/>
      <c r="R847" s="242"/>
      <c r="S847" s="242"/>
      <c r="T847" s="242"/>
      <c r="U847" s="242"/>
      <c r="V847" s="242"/>
      <c r="W847" s="242"/>
      <c r="X847" s="242"/>
      <c r="Y847" s="242"/>
      <c r="Z847" s="242"/>
      <c r="AA847" s="242"/>
      <c r="AB847" s="242"/>
      <c r="AC847" s="242"/>
      <c r="AD847" s="242"/>
      <c r="AE847" s="242"/>
      <c r="AF847" s="242"/>
      <c r="AG847" s="242"/>
      <c r="AH847" s="242"/>
      <c r="AI847" s="242"/>
    </row>
    <row r="848" spans="9:35">
      <c r="I848" s="242"/>
      <c r="J848" s="242"/>
      <c r="K848" s="242"/>
      <c r="L848" s="242"/>
      <c r="M848" s="242"/>
      <c r="N848" s="242"/>
      <c r="O848" s="242"/>
      <c r="P848" s="242"/>
      <c r="Q848" s="242"/>
      <c r="R848" s="242"/>
      <c r="S848" s="242"/>
      <c r="T848" s="242"/>
      <c r="U848" s="242"/>
      <c r="V848" s="242"/>
      <c r="W848" s="242"/>
      <c r="X848" s="242"/>
      <c r="Y848" s="242"/>
      <c r="Z848" s="242"/>
      <c r="AA848" s="242"/>
      <c r="AB848" s="242"/>
      <c r="AC848" s="242"/>
      <c r="AD848" s="242"/>
      <c r="AE848" s="242"/>
      <c r="AF848" s="242"/>
      <c r="AG848" s="242"/>
      <c r="AH848" s="242"/>
      <c r="AI848" s="242"/>
    </row>
    <row r="849" spans="9:35">
      <c r="I849" s="242"/>
      <c r="J849" s="242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  <c r="AA849" s="242"/>
      <c r="AB849" s="242"/>
      <c r="AC849" s="242"/>
      <c r="AD849" s="242"/>
      <c r="AE849" s="242"/>
      <c r="AF849" s="242"/>
      <c r="AG849" s="242"/>
      <c r="AH849" s="242"/>
      <c r="AI849" s="242"/>
    </row>
    <row r="850" spans="9:35">
      <c r="I850" s="242"/>
      <c r="J850" s="242"/>
      <c r="K850" s="242"/>
      <c r="L850" s="242"/>
      <c r="M850" s="242"/>
      <c r="N850" s="242"/>
      <c r="O850" s="242"/>
      <c r="P850" s="242"/>
      <c r="Q850" s="242"/>
      <c r="R850" s="242"/>
      <c r="S850" s="242"/>
      <c r="T850" s="242"/>
      <c r="U850" s="242"/>
      <c r="V850" s="242"/>
      <c r="W850" s="242"/>
      <c r="X850" s="242"/>
      <c r="Y850" s="242"/>
      <c r="Z850" s="242"/>
      <c r="AA850" s="242"/>
      <c r="AB850" s="242"/>
      <c r="AC850" s="242"/>
      <c r="AD850" s="242"/>
      <c r="AE850" s="242"/>
      <c r="AF850" s="242"/>
      <c r="AG850" s="242"/>
      <c r="AH850" s="242"/>
      <c r="AI850" s="242"/>
    </row>
    <row r="851" spans="9:35">
      <c r="I851" s="242"/>
      <c r="J851" s="242"/>
      <c r="K851" s="242"/>
      <c r="L851" s="242"/>
      <c r="M851" s="242"/>
      <c r="N851" s="242"/>
      <c r="O851" s="242"/>
      <c r="P851" s="242"/>
      <c r="Q851" s="242"/>
      <c r="R851" s="242"/>
      <c r="S851" s="242"/>
      <c r="T851" s="242"/>
      <c r="U851" s="242"/>
      <c r="V851" s="242"/>
      <c r="W851" s="242"/>
      <c r="X851" s="242"/>
      <c r="Y851" s="242"/>
      <c r="Z851" s="242"/>
      <c r="AA851" s="242"/>
      <c r="AB851" s="242"/>
      <c r="AC851" s="242"/>
      <c r="AD851" s="242"/>
      <c r="AE851" s="242"/>
      <c r="AF851" s="242"/>
      <c r="AG851" s="242"/>
      <c r="AH851" s="242"/>
      <c r="AI851" s="242"/>
    </row>
    <row r="852" spans="9:35">
      <c r="I852" s="242"/>
      <c r="J852" s="242"/>
      <c r="K852" s="242"/>
      <c r="L852" s="242"/>
      <c r="M852" s="242"/>
      <c r="N852" s="242"/>
      <c r="O852" s="242"/>
      <c r="P852" s="242"/>
      <c r="Q852" s="242"/>
      <c r="R852" s="242"/>
      <c r="S852" s="242"/>
      <c r="T852" s="242"/>
      <c r="U852" s="242"/>
      <c r="V852" s="242"/>
      <c r="W852" s="242"/>
      <c r="X852" s="242"/>
      <c r="Y852" s="242"/>
      <c r="Z852" s="242"/>
      <c r="AA852" s="242"/>
      <c r="AB852" s="242"/>
      <c r="AC852" s="242"/>
      <c r="AD852" s="242"/>
      <c r="AE852" s="242"/>
      <c r="AF852" s="242"/>
      <c r="AG852" s="242"/>
      <c r="AH852" s="242"/>
      <c r="AI852" s="242"/>
    </row>
    <row r="853" spans="9:35">
      <c r="I853" s="242"/>
      <c r="J853" s="242"/>
      <c r="K853" s="242"/>
      <c r="L853" s="242"/>
      <c r="M853" s="242"/>
      <c r="N853" s="242"/>
      <c r="O853" s="242"/>
      <c r="P853" s="242"/>
      <c r="Q853" s="242"/>
      <c r="R853" s="242"/>
      <c r="S853" s="242"/>
      <c r="T853" s="242"/>
      <c r="U853" s="242"/>
      <c r="V853" s="242"/>
      <c r="W853" s="242"/>
      <c r="X853" s="242"/>
      <c r="Y853" s="242"/>
      <c r="Z853" s="242"/>
      <c r="AA853" s="242"/>
      <c r="AB853" s="242"/>
      <c r="AC853" s="242"/>
      <c r="AD853" s="242"/>
      <c r="AE853" s="242"/>
      <c r="AF853" s="242"/>
      <c r="AG853" s="242"/>
      <c r="AH853" s="242"/>
      <c r="AI853" s="242"/>
    </row>
    <row r="854" spans="9:35">
      <c r="I854" s="242"/>
      <c r="J854" s="242"/>
      <c r="K854" s="242"/>
      <c r="L854" s="242"/>
      <c r="M854" s="242"/>
      <c r="N854" s="242"/>
      <c r="O854" s="242"/>
      <c r="P854" s="242"/>
      <c r="Q854" s="242"/>
      <c r="R854" s="242"/>
      <c r="S854" s="242"/>
      <c r="T854" s="242"/>
      <c r="U854" s="242"/>
      <c r="V854" s="242"/>
      <c r="W854" s="242"/>
      <c r="X854" s="242"/>
      <c r="Y854" s="242"/>
      <c r="Z854" s="242"/>
      <c r="AA854" s="242"/>
      <c r="AB854" s="242"/>
      <c r="AC854" s="242"/>
      <c r="AD854" s="242"/>
      <c r="AE854" s="242"/>
      <c r="AF854" s="242"/>
      <c r="AG854" s="242"/>
      <c r="AH854" s="242"/>
      <c r="AI854" s="242"/>
    </row>
    <row r="855" spans="9:35">
      <c r="I855" s="242"/>
      <c r="J855" s="242"/>
      <c r="K855" s="242"/>
      <c r="L855" s="242"/>
      <c r="M855" s="242"/>
      <c r="N855" s="242"/>
      <c r="O855" s="242"/>
      <c r="P855" s="242"/>
      <c r="Q855" s="242"/>
      <c r="R855" s="242"/>
      <c r="S855" s="242"/>
      <c r="T855" s="242"/>
      <c r="U855" s="242"/>
      <c r="V855" s="242"/>
      <c r="W855" s="242"/>
      <c r="X855" s="242"/>
      <c r="Y855" s="242"/>
      <c r="Z855" s="242"/>
      <c r="AA855" s="242"/>
      <c r="AB855" s="242"/>
      <c r="AC855" s="242"/>
      <c r="AD855" s="242"/>
      <c r="AE855" s="242"/>
      <c r="AF855" s="242"/>
      <c r="AG855" s="242"/>
      <c r="AH855" s="242"/>
      <c r="AI855" s="242"/>
    </row>
    <row r="856" spans="9:35">
      <c r="I856" s="242"/>
      <c r="J856" s="242"/>
      <c r="K856" s="242"/>
      <c r="L856" s="242"/>
      <c r="M856" s="242"/>
      <c r="N856" s="242"/>
      <c r="O856" s="242"/>
      <c r="P856" s="242"/>
      <c r="Q856" s="242"/>
      <c r="R856" s="242"/>
      <c r="S856" s="242"/>
      <c r="T856" s="242"/>
      <c r="U856" s="242"/>
      <c r="V856" s="242"/>
      <c r="W856" s="242"/>
      <c r="X856" s="242"/>
      <c r="Y856" s="242"/>
      <c r="Z856" s="242"/>
      <c r="AA856" s="242"/>
      <c r="AB856" s="242"/>
      <c r="AC856" s="242"/>
      <c r="AD856" s="242"/>
      <c r="AE856" s="242"/>
      <c r="AF856" s="242"/>
      <c r="AG856" s="242"/>
      <c r="AH856" s="242"/>
      <c r="AI856" s="242"/>
    </row>
    <row r="857" spans="9:35">
      <c r="I857" s="242"/>
      <c r="J857" s="242"/>
      <c r="K857" s="242"/>
      <c r="L857" s="242"/>
      <c r="M857" s="242"/>
      <c r="N857" s="242"/>
      <c r="O857" s="242"/>
      <c r="P857" s="242"/>
      <c r="Q857" s="242"/>
      <c r="R857" s="242"/>
      <c r="S857" s="242"/>
      <c r="T857" s="242"/>
      <c r="U857" s="242"/>
      <c r="V857" s="242"/>
      <c r="W857" s="242"/>
      <c r="X857" s="242"/>
      <c r="Y857" s="242"/>
      <c r="Z857" s="242"/>
      <c r="AA857" s="242"/>
      <c r="AB857" s="242"/>
      <c r="AC857" s="242"/>
      <c r="AD857" s="242"/>
      <c r="AE857" s="242"/>
      <c r="AF857" s="242"/>
      <c r="AG857" s="242"/>
      <c r="AH857" s="242"/>
      <c r="AI857" s="242"/>
    </row>
    <row r="858" spans="9:35">
      <c r="I858" s="242"/>
      <c r="J858" s="242"/>
      <c r="K858" s="242"/>
      <c r="L858" s="242"/>
      <c r="M858" s="242"/>
      <c r="N858" s="242"/>
      <c r="O858" s="242"/>
      <c r="P858" s="242"/>
      <c r="Q858" s="242"/>
      <c r="R858" s="242"/>
      <c r="S858" s="242"/>
      <c r="T858" s="242"/>
      <c r="U858" s="242"/>
      <c r="V858" s="242"/>
      <c r="W858" s="242"/>
      <c r="X858" s="242"/>
      <c r="Y858" s="242"/>
      <c r="Z858" s="242"/>
      <c r="AA858" s="242"/>
      <c r="AB858" s="242"/>
      <c r="AC858" s="242"/>
      <c r="AD858" s="242"/>
      <c r="AE858" s="242"/>
      <c r="AF858" s="242"/>
      <c r="AG858" s="242"/>
      <c r="AH858" s="242"/>
      <c r="AI858" s="242"/>
    </row>
    <row r="859" spans="9:35">
      <c r="I859" s="242"/>
      <c r="J859" s="242"/>
      <c r="K859" s="242"/>
      <c r="L859" s="242"/>
      <c r="M859" s="242"/>
      <c r="N859" s="242"/>
      <c r="O859" s="242"/>
      <c r="P859" s="242"/>
      <c r="Q859" s="242"/>
      <c r="R859" s="242"/>
      <c r="S859" s="242"/>
      <c r="T859" s="242"/>
      <c r="U859" s="242"/>
      <c r="V859" s="242"/>
      <c r="W859" s="242"/>
      <c r="X859" s="242"/>
      <c r="Y859" s="242"/>
      <c r="Z859" s="242"/>
      <c r="AA859" s="242"/>
      <c r="AB859" s="242"/>
      <c r="AC859" s="242"/>
      <c r="AD859" s="242"/>
      <c r="AE859" s="242"/>
      <c r="AF859" s="242"/>
      <c r="AG859" s="242"/>
      <c r="AH859" s="242"/>
      <c r="AI859" s="242"/>
    </row>
    <row r="860" spans="9:35">
      <c r="I860" s="242"/>
      <c r="J860" s="242"/>
      <c r="K860" s="242"/>
      <c r="L860" s="242"/>
      <c r="M860" s="242"/>
      <c r="N860" s="242"/>
      <c r="O860" s="242"/>
      <c r="P860" s="242"/>
      <c r="Q860" s="242"/>
      <c r="R860" s="242"/>
      <c r="S860" s="242"/>
      <c r="T860" s="242"/>
      <c r="U860" s="242"/>
      <c r="V860" s="242"/>
      <c r="W860" s="242"/>
      <c r="X860" s="242"/>
      <c r="Y860" s="242"/>
      <c r="Z860" s="242"/>
      <c r="AA860" s="242"/>
      <c r="AB860" s="242"/>
      <c r="AC860" s="242"/>
      <c r="AD860" s="242"/>
      <c r="AE860" s="242"/>
      <c r="AF860" s="242"/>
      <c r="AG860" s="242"/>
      <c r="AH860" s="242"/>
      <c r="AI860" s="242"/>
    </row>
    <row r="861" spans="9:35">
      <c r="I861" s="242"/>
      <c r="J861" s="242"/>
      <c r="K861" s="242"/>
      <c r="L861" s="242"/>
      <c r="M861" s="242"/>
      <c r="N861" s="242"/>
      <c r="O861" s="242"/>
      <c r="P861" s="242"/>
      <c r="Q861" s="242"/>
      <c r="R861" s="242"/>
      <c r="S861" s="242"/>
      <c r="T861" s="242"/>
      <c r="U861" s="242"/>
      <c r="V861" s="242"/>
      <c r="W861" s="242"/>
      <c r="X861" s="242"/>
      <c r="Y861" s="242"/>
      <c r="Z861" s="242"/>
      <c r="AA861" s="242"/>
      <c r="AB861" s="242"/>
      <c r="AC861" s="242"/>
      <c r="AD861" s="242"/>
      <c r="AE861" s="242"/>
      <c r="AF861" s="242"/>
      <c r="AG861" s="242"/>
      <c r="AH861" s="242"/>
      <c r="AI861" s="242"/>
    </row>
    <row r="862" spans="9:35">
      <c r="I862" s="242"/>
      <c r="J862" s="242"/>
      <c r="K862" s="242"/>
      <c r="L862" s="242"/>
      <c r="M862" s="242"/>
      <c r="N862" s="242"/>
      <c r="O862" s="242"/>
      <c r="P862" s="242"/>
      <c r="Q862" s="242"/>
      <c r="R862" s="242"/>
      <c r="S862" s="242"/>
      <c r="T862" s="242"/>
      <c r="U862" s="242"/>
      <c r="V862" s="242"/>
      <c r="W862" s="242"/>
      <c r="X862" s="242"/>
      <c r="Y862" s="242"/>
      <c r="Z862" s="242"/>
      <c r="AA862" s="242"/>
      <c r="AB862" s="242"/>
      <c r="AC862" s="242"/>
      <c r="AD862" s="242"/>
      <c r="AE862" s="242"/>
      <c r="AF862" s="242"/>
      <c r="AG862" s="242"/>
      <c r="AH862" s="242"/>
      <c r="AI862" s="242"/>
    </row>
    <row r="863" spans="9:35">
      <c r="I863" s="242"/>
      <c r="J863" s="242"/>
      <c r="K863" s="242"/>
      <c r="L863" s="242"/>
      <c r="M863" s="242"/>
      <c r="N863" s="242"/>
      <c r="O863" s="242"/>
      <c r="P863" s="242"/>
      <c r="Q863" s="242"/>
      <c r="R863" s="242"/>
      <c r="S863" s="242"/>
      <c r="T863" s="242"/>
      <c r="U863" s="242"/>
      <c r="V863" s="242"/>
      <c r="W863" s="242"/>
      <c r="X863" s="242"/>
      <c r="Y863" s="242"/>
      <c r="Z863" s="242"/>
      <c r="AA863" s="242"/>
      <c r="AB863" s="242"/>
      <c r="AC863" s="242"/>
      <c r="AD863" s="242"/>
      <c r="AE863" s="242"/>
      <c r="AF863" s="242"/>
      <c r="AG863" s="242"/>
      <c r="AH863" s="242"/>
      <c r="AI863" s="242"/>
    </row>
    <row r="864" spans="9:35">
      <c r="I864" s="242"/>
      <c r="J864" s="242"/>
      <c r="K864" s="242"/>
      <c r="L864" s="242"/>
      <c r="M864" s="242"/>
      <c r="N864" s="242"/>
      <c r="O864" s="242"/>
      <c r="P864" s="242"/>
      <c r="Q864" s="242"/>
      <c r="R864" s="242"/>
      <c r="S864" s="242"/>
      <c r="T864" s="242"/>
      <c r="U864" s="242"/>
      <c r="V864" s="242"/>
      <c r="W864" s="242"/>
      <c r="X864" s="242"/>
      <c r="Y864" s="242"/>
      <c r="Z864" s="242"/>
      <c r="AA864" s="242"/>
      <c r="AB864" s="242"/>
      <c r="AC864" s="242"/>
      <c r="AD864" s="242"/>
      <c r="AE864" s="242"/>
      <c r="AF864" s="242"/>
      <c r="AG864" s="242"/>
      <c r="AH864" s="242"/>
      <c r="AI864" s="242"/>
    </row>
    <row r="865" spans="9:35">
      <c r="I865" s="242"/>
      <c r="J865" s="242"/>
      <c r="K865" s="242"/>
      <c r="L865" s="242"/>
      <c r="M865" s="242"/>
      <c r="N865" s="242"/>
      <c r="O865" s="242"/>
      <c r="P865" s="242"/>
      <c r="Q865" s="242"/>
      <c r="R865" s="242"/>
      <c r="S865" s="242"/>
      <c r="T865" s="242"/>
      <c r="U865" s="242"/>
      <c r="V865" s="242"/>
      <c r="W865" s="242"/>
      <c r="X865" s="242"/>
      <c r="Y865" s="242"/>
      <c r="Z865" s="242"/>
      <c r="AA865" s="242"/>
      <c r="AB865" s="242"/>
      <c r="AC865" s="242"/>
      <c r="AD865" s="242"/>
      <c r="AE865" s="242"/>
      <c r="AF865" s="242"/>
      <c r="AG865" s="242"/>
      <c r="AH865" s="242"/>
      <c r="AI865" s="242"/>
    </row>
    <row r="866" spans="9:35">
      <c r="I866" s="242"/>
      <c r="J866" s="242"/>
      <c r="K866" s="242"/>
      <c r="L866" s="242"/>
      <c r="M866" s="242"/>
      <c r="N866" s="242"/>
      <c r="O866" s="242"/>
      <c r="P866" s="242"/>
      <c r="Q866" s="242"/>
      <c r="R866" s="242"/>
      <c r="S866" s="242"/>
      <c r="T866" s="242"/>
      <c r="U866" s="242"/>
      <c r="V866" s="242"/>
      <c r="W866" s="242"/>
      <c r="X866" s="242"/>
      <c r="Y866" s="242"/>
      <c r="Z866" s="242"/>
      <c r="AA866" s="242"/>
      <c r="AB866" s="242"/>
      <c r="AC866" s="242"/>
      <c r="AD866" s="242"/>
      <c r="AE866" s="242"/>
      <c r="AF866" s="242"/>
      <c r="AG866" s="242"/>
      <c r="AH866" s="242"/>
      <c r="AI866" s="242"/>
    </row>
    <row r="867" spans="9:35">
      <c r="I867" s="242"/>
      <c r="J867" s="242"/>
      <c r="K867" s="242"/>
      <c r="L867" s="242"/>
      <c r="M867" s="242"/>
      <c r="N867" s="242"/>
      <c r="O867" s="242"/>
      <c r="P867" s="242"/>
      <c r="Q867" s="242"/>
      <c r="R867" s="242"/>
      <c r="S867" s="242"/>
      <c r="T867" s="242"/>
      <c r="U867" s="242"/>
      <c r="V867" s="242"/>
      <c r="W867" s="242"/>
      <c r="X867" s="242"/>
      <c r="Y867" s="242"/>
      <c r="Z867" s="242"/>
      <c r="AA867" s="242"/>
      <c r="AB867" s="242"/>
      <c r="AC867" s="242"/>
      <c r="AD867" s="242"/>
      <c r="AE867" s="242"/>
      <c r="AF867" s="242"/>
      <c r="AG867" s="242"/>
      <c r="AH867" s="242"/>
      <c r="AI867" s="242"/>
    </row>
    <row r="868" spans="9:35">
      <c r="I868" s="242"/>
      <c r="J868" s="242"/>
      <c r="K868" s="242"/>
      <c r="L868" s="242"/>
      <c r="M868" s="242"/>
      <c r="N868" s="242"/>
      <c r="O868" s="242"/>
      <c r="P868" s="242"/>
      <c r="Q868" s="242"/>
      <c r="R868" s="242"/>
      <c r="S868" s="242"/>
      <c r="T868" s="242"/>
      <c r="U868" s="242"/>
      <c r="V868" s="242"/>
      <c r="W868" s="242"/>
      <c r="X868" s="242"/>
      <c r="Y868" s="242"/>
      <c r="Z868" s="242"/>
      <c r="AA868" s="242"/>
      <c r="AB868" s="242"/>
      <c r="AC868" s="242"/>
      <c r="AD868" s="242"/>
      <c r="AE868" s="242"/>
      <c r="AF868" s="242"/>
      <c r="AG868" s="242"/>
      <c r="AH868" s="242"/>
      <c r="AI868" s="242"/>
    </row>
    <row r="869" spans="9:35">
      <c r="I869" s="242"/>
      <c r="J869" s="242"/>
      <c r="K869" s="242"/>
      <c r="L869" s="242"/>
      <c r="M869" s="242"/>
      <c r="N869" s="242"/>
      <c r="O869" s="242"/>
      <c r="P869" s="242"/>
      <c r="Q869" s="242"/>
      <c r="R869" s="242"/>
      <c r="S869" s="242"/>
      <c r="T869" s="242"/>
      <c r="U869" s="242"/>
      <c r="V869" s="242"/>
      <c r="W869" s="242"/>
      <c r="X869" s="242"/>
      <c r="Y869" s="242"/>
      <c r="Z869" s="242"/>
      <c r="AA869" s="242"/>
      <c r="AB869" s="242"/>
      <c r="AC869" s="242"/>
      <c r="AD869" s="242"/>
      <c r="AE869" s="242"/>
      <c r="AF869" s="242"/>
      <c r="AG869" s="242"/>
      <c r="AH869" s="242"/>
      <c r="AI869" s="242"/>
    </row>
    <row r="870" spans="9:35">
      <c r="I870" s="242"/>
      <c r="J870" s="242"/>
      <c r="K870" s="242"/>
      <c r="L870" s="242"/>
      <c r="M870" s="242"/>
      <c r="N870" s="242"/>
      <c r="O870" s="242"/>
      <c r="P870" s="242"/>
      <c r="Q870" s="242"/>
      <c r="R870" s="242"/>
      <c r="S870" s="242"/>
      <c r="T870" s="242"/>
      <c r="U870" s="242"/>
      <c r="V870" s="242"/>
      <c r="W870" s="242"/>
      <c r="X870" s="242"/>
      <c r="Y870" s="242"/>
      <c r="Z870" s="242"/>
      <c r="AA870" s="242"/>
      <c r="AB870" s="242"/>
      <c r="AC870" s="242"/>
      <c r="AD870" s="242"/>
      <c r="AE870" s="242"/>
      <c r="AF870" s="242"/>
      <c r="AG870" s="242"/>
      <c r="AH870" s="242"/>
      <c r="AI870" s="242"/>
    </row>
    <row r="871" spans="9:35">
      <c r="I871" s="242"/>
      <c r="J871" s="242"/>
      <c r="K871" s="242"/>
      <c r="L871" s="242"/>
      <c r="M871" s="242"/>
      <c r="N871" s="242"/>
      <c r="O871" s="242"/>
      <c r="P871" s="242"/>
      <c r="Q871" s="242"/>
      <c r="R871" s="242"/>
      <c r="S871" s="242"/>
      <c r="T871" s="242"/>
      <c r="U871" s="242"/>
      <c r="V871" s="242"/>
      <c r="W871" s="242"/>
      <c r="X871" s="242"/>
      <c r="Y871" s="242"/>
      <c r="Z871" s="242"/>
      <c r="AA871" s="242"/>
      <c r="AB871" s="242"/>
      <c r="AC871" s="242"/>
      <c r="AD871" s="242"/>
      <c r="AE871" s="242"/>
      <c r="AF871" s="242"/>
      <c r="AG871" s="242"/>
      <c r="AH871" s="242"/>
      <c r="AI871" s="242"/>
    </row>
    <row r="872" spans="9:35">
      <c r="I872" s="242"/>
      <c r="J872" s="242"/>
      <c r="K872" s="242"/>
      <c r="L872" s="242"/>
      <c r="M872" s="242"/>
      <c r="N872" s="242"/>
      <c r="O872" s="242"/>
      <c r="P872" s="242"/>
      <c r="Q872" s="242"/>
      <c r="R872" s="242"/>
      <c r="S872" s="242"/>
      <c r="T872" s="242"/>
      <c r="U872" s="242"/>
      <c r="V872" s="242"/>
      <c r="W872" s="242"/>
      <c r="X872" s="242"/>
      <c r="Y872" s="242"/>
      <c r="Z872" s="242"/>
      <c r="AA872" s="242"/>
      <c r="AB872" s="242"/>
      <c r="AC872" s="242"/>
      <c r="AD872" s="242"/>
      <c r="AE872" s="242"/>
      <c r="AF872" s="242"/>
      <c r="AG872" s="242"/>
      <c r="AH872" s="242"/>
      <c r="AI872" s="242"/>
    </row>
    <row r="873" spans="9:35">
      <c r="I873" s="242"/>
      <c r="J873" s="242"/>
      <c r="K873" s="242"/>
      <c r="L873" s="242"/>
      <c r="M873" s="242"/>
      <c r="N873" s="242"/>
      <c r="O873" s="242"/>
      <c r="P873" s="242"/>
      <c r="Q873" s="242"/>
      <c r="R873" s="242"/>
      <c r="S873" s="242"/>
      <c r="T873" s="242"/>
      <c r="U873" s="242"/>
      <c r="V873" s="242"/>
      <c r="W873" s="242"/>
      <c r="X873" s="242"/>
      <c r="Y873" s="242"/>
      <c r="Z873" s="242"/>
      <c r="AA873" s="242"/>
      <c r="AB873" s="242"/>
      <c r="AC873" s="242"/>
      <c r="AD873" s="242"/>
      <c r="AE873" s="242"/>
      <c r="AF873" s="242"/>
      <c r="AG873" s="242"/>
      <c r="AH873" s="242"/>
      <c r="AI873" s="242"/>
    </row>
    <row r="874" spans="9:35">
      <c r="I874" s="242"/>
      <c r="J874" s="242"/>
      <c r="K874" s="242"/>
      <c r="L874" s="242"/>
      <c r="M874" s="242"/>
      <c r="N874" s="242"/>
      <c r="O874" s="242"/>
      <c r="P874" s="242"/>
      <c r="Q874" s="242"/>
      <c r="R874" s="242"/>
      <c r="S874" s="242"/>
      <c r="T874" s="242"/>
      <c r="U874" s="242"/>
      <c r="V874" s="242"/>
      <c r="W874" s="242"/>
      <c r="X874" s="242"/>
      <c r="Y874" s="242"/>
      <c r="Z874" s="242"/>
      <c r="AA874" s="242"/>
      <c r="AB874" s="242"/>
      <c r="AC874" s="242"/>
      <c r="AD874" s="242"/>
      <c r="AE874" s="242"/>
      <c r="AF874" s="242"/>
      <c r="AG874" s="242"/>
      <c r="AH874" s="242"/>
      <c r="AI874" s="242"/>
    </row>
    <row r="875" spans="9:35">
      <c r="I875" s="242"/>
      <c r="J875" s="242"/>
      <c r="K875" s="242"/>
      <c r="L875" s="242"/>
      <c r="M875" s="242"/>
      <c r="N875" s="242"/>
      <c r="O875" s="242"/>
      <c r="P875" s="242"/>
      <c r="Q875" s="242"/>
      <c r="R875" s="242"/>
      <c r="S875" s="242"/>
      <c r="T875" s="242"/>
      <c r="U875" s="242"/>
      <c r="V875" s="242"/>
      <c r="W875" s="242"/>
      <c r="X875" s="242"/>
      <c r="Y875" s="242"/>
      <c r="Z875" s="242"/>
      <c r="AA875" s="242"/>
      <c r="AB875" s="242"/>
      <c r="AC875" s="242"/>
      <c r="AD875" s="242"/>
      <c r="AE875" s="242"/>
      <c r="AF875" s="242"/>
      <c r="AG875" s="242"/>
      <c r="AH875" s="242"/>
      <c r="AI875" s="242"/>
    </row>
    <row r="876" spans="9:35">
      <c r="I876" s="242"/>
      <c r="J876" s="242"/>
      <c r="K876" s="242"/>
      <c r="L876" s="242"/>
      <c r="M876" s="242"/>
      <c r="N876" s="242"/>
      <c r="O876" s="242"/>
      <c r="P876" s="242"/>
      <c r="Q876" s="242"/>
      <c r="R876" s="242"/>
      <c r="S876" s="242"/>
      <c r="T876" s="242"/>
      <c r="U876" s="242"/>
      <c r="V876" s="242"/>
      <c r="W876" s="242"/>
      <c r="X876" s="242"/>
      <c r="Y876" s="242"/>
      <c r="Z876" s="242"/>
      <c r="AA876" s="242"/>
      <c r="AB876" s="242"/>
      <c r="AC876" s="242"/>
      <c r="AD876" s="242"/>
      <c r="AE876" s="242"/>
      <c r="AF876" s="242"/>
      <c r="AG876" s="242"/>
      <c r="AH876" s="242"/>
      <c r="AI876" s="242"/>
    </row>
    <row r="877" spans="9:35">
      <c r="I877" s="242"/>
      <c r="J877" s="242"/>
      <c r="K877" s="242"/>
      <c r="L877" s="242"/>
      <c r="M877" s="242"/>
      <c r="N877" s="242"/>
      <c r="O877" s="242"/>
      <c r="P877" s="242"/>
      <c r="Q877" s="242"/>
      <c r="R877" s="242"/>
      <c r="S877" s="242"/>
      <c r="T877" s="242"/>
      <c r="U877" s="242"/>
      <c r="V877" s="242"/>
      <c r="W877" s="242"/>
      <c r="X877" s="242"/>
      <c r="Y877" s="242"/>
      <c r="Z877" s="242"/>
      <c r="AA877" s="242"/>
      <c r="AB877" s="242"/>
      <c r="AC877" s="242"/>
      <c r="AD877" s="242"/>
      <c r="AE877" s="242"/>
      <c r="AF877" s="242"/>
      <c r="AG877" s="242"/>
      <c r="AH877" s="242"/>
      <c r="AI877" s="242"/>
    </row>
    <row r="878" spans="9:35">
      <c r="I878" s="242"/>
      <c r="J878" s="242"/>
      <c r="K878" s="242"/>
      <c r="L878" s="242"/>
      <c r="M878" s="242"/>
      <c r="N878" s="242"/>
      <c r="O878" s="242"/>
      <c r="P878" s="242"/>
      <c r="Q878" s="242"/>
      <c r="R878" s="242"/>
      <c r="S878" s="242"/>
      <c r="T878" s="242"/>
      <c r="U878" s="242"/>
      <c r="V878" s="242"/>
      <c r="W878" s="242"/>
      <c r="X878" s="242"/>
      <c r="Y878" s="242"/>
      <c r="Z878" s="242"/>
      <c r="AA878" s="242"/>
      <c r="AB878" s="242"/>
      <c r="AC878" s="242"/>
      <c r="AD878" s="242"/>
      <c r="AE878" s="242"/>
      <c r="AF878" s="242"/>
      <c r="AG878" s="242"/>
      <c r="AH878" s="242"/>
      <c r="AI878" s="242"/>
    </row>
    <row r="879" spans="9:35">
      <c r="I879" s="242"/>
      <c r="J879" s="242"/>
      <c r="K879" s="242"/>
      <c r="L879" s="242"/>
      <c r="M879" s="242"/>
      <c r="N879" s="242"/>
      <c r="O879" s="242"/>
      <c r="P879" s="242"/>
      <c r="Q879" s="242"/>
      <c r="R879" s="242"/>
      <c r="S879" s="242"/>
      <c r="T879" s="242"/>
      <c r="U879" s="242"/>
      <c r="V879" s="242"/>
      <c r="W879" s="242"/>
      <c r="X879" s="242"/>
      <c r="Y879" s="242"/>
      <c r="Z879" s="242"/>
      <c r="AA879" s="242"/>
      <c r="AB879" s="242"/>
      <c r="AC879" s="242"/>
      <c r="AD879" s="242"/>
      <c r="AE879" s="242"/>
      <c r="AF879" s="242"/>
      <c r="AG879" s="242"/>
      <c r="AH879" s="242"/>
      <c r="AI879" s="242"/>
    </row>
    <row r="880" spans="9:35">
      <c r="I880" s="242"/>
      <c r="J880" s="242"/>
      <c r="K880" s="242"/>
      <c r="L880" s="242"/>
      <c r="M880" s="242"/>
      <c r="N880" s="242"/>
      <c r="O880" s="242"/>
      <c r="P880" s="242"/>
      <c r="Q880" s="242"/>
      <c r="R880" s="242"/>
      <c r="S880" s="242"/>
      <c r="T880" s="242"/>
      <c r="U880" s="242"/>
      <c r="V880" s="242"/>
      <c r="W880" s="242"/>
      <c r="X880" s="242"/>
      <c r="Y880" s="242"/>
      <c r="Z880" s="242"/>
      <c r="AA880" s="242"/>
      <c r="AB880" s="242"/>
      <c r="AC880" s="242"/>
      <c r="AD880" s="242"/>
      <c r="AE880" s="242"/>
      <c r="AF880" s="242"/>
      <c r="AG880" s="242"/>
      <c r="AH880" s="242"/>
      <c r="AI880" s="242"/>
    </row>
    <row r="881" spans="9:35">
      <c r="I881" s="242"/>
      <c r="J881" s="242"/>
      <c r="K881" s="242"/>
      <c r="L881" s="242"/>
      <c r="M881" s="242"/>
      <c r="N881" s="242"/>
      <c r="O881" s="242"/>
      <c r="P881" s="242"/>
      <c r="Q881" s="242"/>
      <c r="R881" s="242"/>
      <c r="S881" s="242"/>
      <c r="T881" s="242"/>
      <c r="U881" s="242"/>
      <c r="V881" s="242"/>
      <c r="W881" s="242"/>
      <c r="X881" s="242"/>
      <c r="Y881" s="242"/>
      <c r="Z881" s="242"/>
      <c r="AA881" s="242"/>
      <c r="AB881" s="242"/>
      <c r="AC881" s="242"/>
      <c r="AD881" s="242"/>
      <c r="AE881" s="242"/>
      <c r="AF881" s="242"/>
      <c r="AG881" s="242"/>
      <c r="AH881" s="242"/>
      <c r="AI881" s="242"/>
    </row>
    <row r="882" spans="9:35">
      <c r="I882" s="242"/>
      <c r="J882" s="242"/>
      <c r="K882" s="242"/>
      <c r="L882" s="242"/>
      <c r="M882" s="242"/>
      <c r="N882" s="242"/>
      <c r="O882" s="242"/>
      <c r="P882" s="242"/>
      <c r="Q882" s="242"/>
      <c r="R882" s="242"/>
      <c r="S882" s="242"/>
      <c r="T882" s="242"/>
      <c r="U882" s="242"/>
      <c r="V882" s="242"/>
      <c r="W882" s="242"/>
      <c r="X882" s="242"/>
      <c r="Y882" s="242"/>
      <c r="Z882" s="242"/>
      <c r="AA882" s="242"/>
      <c r="AB882" s="242"/>
      <c r="AC882" s="242"/>
      <c r="AD882" s="242"/>
      <c r="AE882" s="242"/>
      <c r="AF882" s="242"/>
      <c r="AG882" s="242"/>
      <c r="AH882" s="242"/>
      <c r="AI882" s="242"/>
    </row>
    <row r="883" spans="9:35">
      <c r="I883" s="242"/>
      <c r="J883" s="242"/>
      <c r="K883" s="242"/>
      <c r="L883" s="242"/>
      <c r="M883" s="242"/>
      <c r="N883" s="242"/>
      <c r="O883" s="242"/>
      <c r="P883" s="242"/>
      <c r="Q883" s="242"/>
      <c r="R883" s="242"/>
      <c r="S883" s="242"/>
      <c r="T883" s="242"/>
      <c r="U883" s="242"/>
      <c r="V883" s="242"/>
      <c r="W883" s="242"/>
      <c r="X883" s="242"/>
      <c r="Y883" s="242"/>
      <c r="Z883" s="242"/>
      <c r="AA883" s="242"/>
      <c r="AB883" s="242"/>
      <c r="AC883" s="242"/>
      <c r="AD883" s="242"/>
      <c r="AE883" s="242"/>
      <c r="AF883" s="242"/>
      <c r="AG883" s="242"/>
      <c r="AH883" s="242"/>
      <c r="AI883" s="242"/>
    </row>
    <row r="884" spans="9:35">
      <c r="I884" s="242"/>
      <c r="J884" s="242"/>
      <c r="K884" s="242"/>
      <c r="L884" s="242"/>
      <c r="M884" s="242"/>
      <c r="N884" s="242"/>
      <c r="O884" s="242"/>
      <c r="P884" s="242"/>
      <c r="Q884" s="242"/>
      <c r="R884" s="242"/>
      <c r="S884" s="242"/>
      <c r="T884" s="242"/>
      <c r="U884" s="242"/>
      <c r="V884" s="242"/>
      <c r="W884" s="242"/>
      <c r="X884" s="242"/>
      <c r="Y884" s="242"/>
      <c r="Z884" s="242"/>
      <c r="AA884" s="242"/>
      <c r="AB884" s="242"/>
      <c r="AC884" s="242"/>
      <c r="AD884" s="242"/>
      <c r="AE884" s="242"/>
      <c r="AF884" s="242"/>
      <c r="AG884" s="242"/>
      <c r="AH884" s="242"/>
      <c r="AI884" s="242"/>
    </row>
    <row r="885" spans="9:35">
      <c r="I885" s="242"/>
      <c r="J885" s="242"/>
      <c r="K885" s="242"/>
      <c r="L885" s="242"/>
      <c r="M885" s="242"/>
      <c r="N885" s="242"/>
      <c r="O885" s="242"/>
      <c r="P885" s="242"/>
      <c r="Q885" s="242"/>
      <c r="R885" s="242"/>
      <c r="S885" s="242"/>
      <c r="T885" s="242"/>
      <c r="U885" s="242"/>
      <c r="V885" s="242"/>
      <c r="W885" s="242"/>
      <c r="X885" s="242"/>
      <c r="Y885" s="242"/>
      <c r="Z885" s="242"/>
      <c r="AA885" s="242"/>
      <c r="AB885" s="242"/>
      <c r="AC885" s="242"/>
      <c r="AD885" s="242"/>
      <c r="AE885" s="242"/>
      <c r="AF885" s="242"/>
      <c r="AG885" s="242"/>
      <c r="AH885" s="242"/>
      <c r="AI885" s="242"/>
    </row>
    <row r="886" spans="9:35">
      <c r="I886" s="242"/>
      <c r="J886" s="242"/>
      <c r="K886" s="242"/>
      <c r="L886" s="242"/>
      <c r="M886" s="242"/>
      <c r="N886" s="242"/>
      <c r="O886" s="242"/>
      <c r="P886" s="242"/>
      <c r="Q886" s="242"/>
      <c r="R886" s="242"/>
      <c r="S886" s="242"/>
      <c r="T886" s="242"/>
      <c r="U886" s="242"/>
      <c r="V886" s="242"/>
      <c r="W886" s="242"/>
      <c r="X886" s="242"/>
      <c r="Y886" s="242"/>
      <c r="Z886" s="242"/>
      <c r="AA886" s="242"/>
      <c r="AB886" s="242"/>
      <c r="AC886" s="242"/>
      <c r="AD886" s="242"/>
      <c r="AE886" s="242"/>
      <c r="AF886" s="242"/>
      <c r="AG886" s="242"/>
      <c r="AH886" s="242"/>
      <c r="AI886" s="242"/>
    </row>
    <row r="887" spans="9:35">
      <c r="I887" s="242"/>
      <c r="J887" s="242"/>
      <c r="K887" s="242"/>
      <c r="L887" s="242"/>
      <c r="M887" s="242"/>
      <c r="N887" s="242"/>
      <c r="O887" s="242"/>
      <c r="P887" s="242"/>
      <c r="Q887" s="242"/>
      <c r="R887" s="242"/>
      <c r="S887" s="242"/>
      <c r="T887" s="242"/>
      <c r="U887" s="242"/>
      <c r="V887" s="242"/>
      <c r="W887" s="242"/>
      <c r="X887" s="242"/>
      <c r="Y887" s="242"/>
      <c r="Z887" s="242"/>
      <c r="AA887" s="242"/>
      <c r="AB887" s="242"/>
      <c r="AC887" s="242"/>
      <c r="AD887" s="242"/>
      <c r="AE887" s="242"/>
      <c r="AF887" s="242"/>
      <c r="AG887" s="242"/>
      <c r="AH887" s="242"/>
      <c r="AI887" s="242"/>
    </row>
    <row r="888" spans="9:35">
      <c r="I888" s="242"/>
      <c r="J888" s="242"/>
      <c r="K888" s="242"/>
      <c r="L888" s="242"/>
      <c r="M888" s="242"/>
      <c r="N888" s="242"/>
      <c r="O888" s="242"/>
      <c r="P888" s="242"/>
      <c r="Q888" s="242"/>
      <c r="R888" s="242"/>
      <c r="S888" s="242"/>
      <c r="T888" s="242"/>
      <c r="U888" s="242"/>
      <c r="V888" s="242"/>
      <c r="W888" s="242"/>
      <c r="X888" s="242"/>
      <c r="Y888" s="242"/>
      <c r="Z888" s="242"/>
      <c r="AA888" s="242"/>
      <c r="AB888" s="242"/>
      <c r="AC888" s="242"/>
      <c r="AD888" s="242"/>
      <c r="AE888" s="242"/>
      <c r="AF888" s="242"/>
      <c r="AG888" s="242"/>
      <c r="AH888" s="242"/>
      <c r="AI888" s="242"/>
    </row>
    <row r="889" spans="9:35">
      <c r="I889" s="242"/>
      <c r="J889" s="242"/>
      <c r="K889" s="242"/>
      <c r="L889" s="242"/>
      <c r="M889" s="242"/>
      <c r="N889" s="242"/>
      <c r="O889" s="242"/>
      <c r="P889" s="242"/>
      <c r="Q889" s="242"/>
      <c r="R889" s="242"/>
      <c r="S889" s="242"/>
      <c r="T889" s="242"/>
      <c r="U889" s="242"/>
      <c r="V889" s="242"/>
      <c r="W889" s="242"/>
      <c r="X889" s="242"/>
      <c r="Y889" s="242"/>
      <c r="Z889" s="242"/>
      <c r="AA889" s="242"/>
      <c r="AB889" s="242"/>
      <c r="AC889" s="242"/>
      <c r="AD889" s="242"/>
      <c r="AE889" s="242"/>
      <c r="AF889" s="242"/>
      <c r="AG889" s="242"/>
      <c r="AH889" s="242"/>
      <c r="AI889" s="242"/>
    </row>
    <row r="890" spans="9:35">
      <c r="I890" s="242"/>
      <c r="J890" s="242"/>
      <c r="K890" s="242"/>
      <c r="L890" s="242"/>
      <c r="M890" s="242"/>
      <c r="N890" s="242"/>
      <c r="O890" s="242"/>
      <c r="P890" s="242"/>
      <c r="Q890" s="242"/>
      <c r="R890" s="242"/>
      <c r="S890" s="242"/>
      <c r="T890" s="242"/>
      <c r="U890" s="242"/>
      <c r="V890" s="242"/>
      <c r="W890" s="242"/>
      <c r="X890" s="242"/>
      <c r="Y890" s="242"/>
      <c r="Z890" s="242"/>
      <c r="AA890" s="242"/>
      <c r="AB890" s="242"/>
      <c r="AC890" s="242"/>
      <c r="AD890" s="242"/>
      <c r="AE890" s="242"/>
      <c r="AF890" s="242"/>
      <c r="AG890" s="242"/>
      <c r="AH890" s="242"/>
      <c r="AI890" s="242"/>
    </row>
    <row r="891" spans="9:35">
      <c r="I891" s="242"/>
      <c r="J891" s="242"/>
      <c r="K891" s="242"/>
      <c r="L891" s="242"/>
      <c r="M891" s="242"/>
      <c r="N891" s="242"/>
      <c r="O891" s="242"/>
      <c r="P891" s="242"/>
      <c r="Q891" s="242"/>
      <c r="R891" s="242"/>
      <c r="S891" s="242"/>
      <c r="T891" s="242"/>
      <c r="U891" s="242"/>
      <c r="V891" s="242"/>
      <c r="W891" s="242"/>
      <c r="X891" s="242"/>
      <c r="Y891" s="242"/>
      <c r="Z891" s="242"/>
      <c r="AA891" s="242"/>
      <c r="AB891" s="242"/>
      <c r="AC891" s="242"/>
      <c r="AD891" s="242"/>
      <c r="AE891" s="242"/>
      <c r="AF891" s="242"/>
      <c r="AG891" s="242"/>
      <c r="AH891" s="242"/>
      <c r="AI891" s="242"/>
    </row>
    <row r="892" spans="9:35">
      <c r="I892" s="242"/>
      <c r="J892" s="242"/>
      <c r="K892" s="242"/>
      <c r="L892" s="242"/>
      <c r="M892" s="242"/>
      <c r="N892" s="242"/>
      <c r="O892" s="242"/>
      <c r="P892" s="242"/>
      <c r="Q892" s="242"/>
      <c r="R892" s="242"/>
      <c r="S892" s="242"/>
      <c r="T892" s="242"/>
      <c r="U892" s="242"/>
      <c r="V892" s="242"/>
      <c r="W892" s="242"/>
      <c r="X892" s="242"/>
      <c r="Y892" s="242"/>
      <c r="Z892" s="242"/>
      <c r="AA892" s="242"/>
      <c r="AB892" s="242"/>
      <c r="AC892" s="242"/>
      <c r="AD892" s="242"/>
      <c r="AE892" s="242"/>
      <c r="AF892" s="242"/>
      <c r="AG892" s="242"/>
      <c r="AH892" s="242"/>
      <c r="AI892" s="242"/>
    </row>
    <row r="893" spans="9:35">
      <c r="I893" s="242"/>
      <c r="J893" s="242"/>
      <c r="K893" s="242"/>
      <c r="L893" s="242"/>
      <c r="M893" s="242"/>
      <c r="N893" s="242"/>
      <c r="O893" s="242"/>
      <c r="P893" s="242"/>
      <c r="Q893" s="242"/>
      <c r="R893" s="242"/>
      <c r="S893" s="242"/>
      <c r="T893" s="242"/>
      <c r="U893" s="242"/>
      <c r="V893" s="242"/>
      <c r="W893" s="242"/>
      <c r="X893" s="242"/>
      <c r="Y893" s="242"/>
      <c r="Z893" s="242"/>
      <c r="AA893" s="242"/>
      <c r="AB893" s="242"/>
      <c r="AC893" s="242"/>
      <c r="AD893" s="242"/>
      <c r="AE893" s="242"/>
      <c r="AF893" s="242"/>
      <c r="AG893" s="242"/>
      <c r="AH893" s="242"/>
      <c r="AI893" s="242"/>
    </row>
    <row r="894" spans="9:35">
      <c r="I894" s="242"/>
      <c r="J894" s="242"/>
      <c r="K894" s="242"/>
      <c r="L894" s="242"/>
      <c r="M894" s="242"/>
      <c r="N894" s="242"/>
      <c r="O894" s="242"/>
      <c r="P894" s="242"/>
      <c r="Q894" s="242"/>
      <c r="R894" s="242"/>
      <c r="S894" s="242"/>
      <c r="T894" s="242"/>
      <c r="U894" s="242"/>
      <c r="V894" s="242"/>
      <c r="W894" s="242"/>
      <c r="X894" s="242"/>
      <c r="Y894" s="242"/>
      <c r="Z894" s="242"/>
      <c r="AA894" s="242"/>
      <c r="AB894" s="242"/>
      <c r="AC894" s="242"/>
      <c r="AD894" s="242"/>
      <c r="AE894" s="242"/>
      <c r="AF894" s="242"/>
      <c r="AG894" s="242"/>
      <c r="AH894" s="242"/>
      <c r="AI894" s="242"/>
    </row>
    <row r="895" spans="9:35">
      <c r="I895" s="242"/>
      <c r="J895" s="242"/>
      <c r="K895" s="242"/>
      <c r="L895" s="242"/>
      <c r="M895" s="242"/>
      <c r="N895" s="242"/>
      <c r="O895" s="242"/>
      <c r="P895" s="242"/>
      <c r="Q895" s="242"/>
      <c r="R895" s="242"/>
      <c r="S895" s="242"/>
      <c r="T895" s="242"/>
      <c r="U895" s="242"/>
      <c r="V895" s="242"/>
      <c r="W895" s="242"/>
      <c r="X895" s="242"/>
      <c r="Y895" s="242"/>
      <c r="Z895" s="242"/>
      <c r="AA895" s="242"/>
      <c r="AB895" s="242"/>
      <c r="AC895" s="242"/>
      <c r="AD895" s="242"/>
      <c r="AE895" s="242"/>
      <c r="AF895" s="242"/>
      <c r="AG895" s="242"/>
      <c r="AH895" s="242"/>
      <c r="AI895" s="242"/>
    </row>
    <row r="896" spans="9:35">
      <c r="I896" s="242"/>
      <c r="J896" s="242"/>
      <c r="K896" s="242"/>
      <c r="L896" s="242"/>
      <c r="M896" s="242"/>
      <c r="N896" s="242"/>
      <c r="O896" s="242"/>
      <c r="P896" s="242"/>
      <c r="Q896" s="242"/>
      <c r="R896" s="242"/>
      <c r="S896" s="242"/>
      <c r="T896" s="242"/>
      <c r="U896" s="242"/>
      <c r="V896" s="242"/>
      <c r="W896" s="242"/>
      <c r="X896" s="242"/>
      <c r="Y896" s="242"/>
      <c r="Z896" s="242"/>
      <c r="AA896" s="242"/>
      <c r="AB896" s="242"/>
      <c r="AC896" s="242"/>
      <c r="AD896" s="242"/>
      <c r="AE896" s="242"/>
      <c r="AF896" s="242"/>
      <c r="AG896" s="242"/>
      <c r="AH896" s="242"/>
      <c r="AI896" s="242"/>
    </row>
    <row r="897" spans="9:35">
      <c r="I897" s="242"/>
      <c r="J897" s="242"/>
      <c r="K897" s="242"/>
      <c r="L897" s="242"/>
      <c r="M897" s="242"/>
      <c r="N897" s="242"/>
      <c r="O897" s="242"/>
      <c r="P897" s="242"/>
      <c r="Q897" s="242"/>
      <c r="R897" s="242"/>
      <c r="S897" s="242"/>
      <c r="T897" s="242"/>
      <c r="U897" s="242"/>
      <c r="V897" s="242"/>
      <c r="W897" s="242"/>
      <c r="X897" s="242"/>
      <c r="Y897" s="242"/>
      <c r="Z897" s="242"/>
      <c r="AA897" s="242"/>
      <c r="AB897" s="242"/>
      <c r="AC897" s="242"/>
      <c r="AD897" s="242"/>
      <c r="AE897" s="242"/>
      <c r="AF897" s="242"/>
      <c r="AG897" s="242"/>
      <c r="AH897" s="242"/>
      <c r="AI897" s="242"/>
    </row>
    <row r="898" spans="9:35">
      <c r="I898" s="242"/>
      <c r="J898" s="242"/>
      <c r="K898" s="242"/>
      <c r="L898" s="242"/>
      <c r="M898" s="242"/>
      <c r="N898" s="242"/>
      <c r="O898" s="242"/>
      <c r="P898" s="242"/>
      <c r="Q898" s="242"/>
      <c r="R898" s="242"/>
      <c r="S898" s="242"/>
      <c r="T898" s="242"/>
      <c r="U898" s="242"/>
      <c r="V898" s="242"/>
      <c r="W898" s="242"/>
      <c r="X898" s="242"/>
      <c r="Y898" s="242"/>
      <c r="Z898" s="242"/>
      <c r="AA898" s="242"/>
      <c r="AB898" s="242"/>
      <c r="AC898" s="242"/>
      <c r="AD898" s="242"/>
      <c r="AE898" s="242"/>
      <c r="AF898" s="242"/>
      <c r="AG898" s="242"/>
      <c r="AH898" s="242"/>
      <c r="AI898" s="242"/>
    </row>
    <row r="899" spans="9:35">
      <c r="I899" s="242"/>
      <c r="J899" s="242"/>
      <c r="K899" s="242"/>
      <c r="L899" s="242"/>
      <c r="M899" s="242"/>
      <c r="N899" s="242"/>
      <c r="O899" s="242"/>
      <c r="P899" s="242"/>
      <c r="Q899" s="242"/>
      <c r="R899" s="242"/>
      <c r="S899" s="242"/>
      <c r="T899" s="242"/>
      <c r="U899" s="242"/>
      <c r="V899" s="242"/>
      <c r="W899" s="242"/>
      <c r="X899" s="242"/>
      <c r="Y899" s="242"/>
      <c r="Z899" s="242"/>
      <c r="AA899" s="242"/>
      <c r="AB899" s="242"/>
      <c r="AC899" s="242"/>
      <c r="AD899" s="242"/>
      <c r="AE899" s="242"/>
      <c r="AF899" s="242"/>
      <c r="AG899" s="242"/>
      <c r="AH899" s="242"/>
      <c r="AI899" s="242"/>
    </row>
    <row r="900" spans="9:35">
      <c r="I900" s="242"/>
      <c r="J900" s="242"/>
      <c r="K900" s="242"/>
      <c r="L900" s="242"/>
      <c r="M900" s="242"/>
      <c r="N900" s="242"/>
      <c r="O900" s="242"/>
      <c r="P900" s="242"/>
      <c r="Q900" s="242"/>
      <c r="R900" s="242"/>
      <c r="S900" s="242"/>
      <c r="T900" s="242"/>
      <c r="U900" s="242"/>
      <c r="V900" s="242"/>
      <c r="W900" s="242"/>
      <c r="X900" s="242"/>
      <c r="Y900" s="242"/>
      <c r="Z900" s="242"/>
      <c r="AA900" s="242"/>
      <c r="AB900" s="242"/>
      <c r="AC900" s="242"/>
      <c r="AD900" s="242"/>
      <c r="AE900" s="242"/>
      <c r="AF900" s="242"/>
      <c r="AG900" s="242"/>
      <c r="AH900" s="242"/>
      <c r="AI900" s="242"/>
    </row>
    <row r="901" spans="9:35">
      <c r="I901" s="242"/>
      <c r="J901" s="242"/>
      <c r="K901" s="242"/>
      <c r="L901" s="242"/>
      <c r="M901" s="242"/>
      <c r="N901" s="242"/>
      <c r="O901" s="242"/>
      <c r="P901" s="242"/>
      <c r="Q901" s="242"/>
      <c r="R901" s="242"/>
      <c r="S901" s="242"/>
      <c r="T901" s="242"/>
      <c r="U901" s="242"/>
      <c r="V901" s="242"/>
      <c r="W901" s="242"/>
      <c r="X901" s="242"/>
      <c r="Y901" s="242"/>
      <c r="Z901" s="242"/>
      <c r="AA901" s="242"/>
      <c r="AB901" s="242"/>
      <c r="AC901" s="242"/>
      <c r="AD901" s="242"/>
      <c r="AE901" s="242"/>
      <c r="AF901" s="242"/>
      <c r="AG901" s="242"/>
      <c r="AH901" s="242"/>
      <c r="AI901" s="242"/>
    </row>
    <row r="902" spans="9:35">
      <c r="I902" s="242"/>
      <c r="J902" s="242"/>
      <c r="K902" s="242"/>
      <c r="L902" s="242"/>
      <c r="M902" s="242"/>
      <c r="N902" s="242"/>
      <c r="O902" s="242"/>
      <c r="P902" s="242"/>
      <c r="Q902" s="242"/>
      <c r="R902" s="242"/>
      <c r="S902" s="242"/>
      <c r="T902" s="242"/>
      <c r="U902" s="242"/>
      <c r="V902" s="242"/>
      <c r="W902" s="242"/>
      <c r="X902" s="242"/>
      <c r="Y902" s="242"/>
      <c r="Z902" s="242"/>
      <c r="AA902" s="242"/>
      <c r="AB902" s="242"/>
      <c r="AC902" s="242"/>
      <c r="AD902" s="242"/>
      <c r="AE902" s="242"/>
      <c r="AF902" s="242"/>
      <c r="AG902" s="242"/>
      <c r="AH902" s="242"/>
      <c r="AI902" s="242"/>
    </row>
    <row r="903" spans="9:35">
      <c r="I903" s="242"/>
      <c r="J903" s="242"/>
      <c r="K903" s="242"/>
      <c r="L903" s="242"/>
      <c r="M903" s="242"/>
      <c r="N903" s="242"/>
      <c r="O903" s="242"/>
      <c r="P903" s="242"/>
      <c r="Q903" s="242"/>
      <c r="R903" s="242"/>
      <c r="S903" s="242"/>
      <c r="T903" s="242"/>
      <c r="U903" s="242"/>
      <c r="V903" s="242"/>
      <c r="W903" s="242"/>
      <c r="X903" s="242"/>
      <c r="Y903" s="242"/>
      <c r="Z903" s="242"/>
      <c r="AA903" s="242"/>
      <c r="AB903" s="242"/>
      <c r="AC903" s="242"/>
      <c r="AD903" s="242"/>
      <c r="AE903" s="242"/>
      <c r="AF903" s="242"/>
      <c r="AG903" s="242"/>
      <c r="AH903" s="242"/>
      <c r="AI903" s="242"/>
    </row>
    <row r="904" spans="9:35">
      <c r="I904" s="242"/>
      <c r="J904" s="242"/>
      <c r="K904" s="242"/>
      <c r="L904" s="242"/>
      <c r="M904" s="242"/>
      <c r="N904" s="242"/>
      <c r="O904" s="242"/>
      <c r="P904" s="242"/>
      <c r="Q904" s="242"/>
      <c r="R904" s="242"/>
      <c r="S904" s="242"/>
      <c r="T904" s="242"/>
      <c r="U904" s="242"/>
      <c r="V904" s="242"/>
      <c r="W904" s="242"/>
      <c r="X904" s="242"/>
      <c r="Y904" s="242"/>
      <c r="Z904" s="242"/>
      <c r="AA904" s="242"/>
      <c r="AB904" s="242"/>
      <c r="AC904" s="242"/>
      <c r="AD904" s="242"/>
      <c r="AE904" s="242"/>
      <c r="AF904" s="242"/>
      <c r="AG904" s="242"/>
      <c r="AH904" s="242"/>
      <c r="AI904" s="242"/>
    </row>
    <row r="905" spans="9:35">
      <c r="I905" s="242"/>
      <c r="J905" s="242"/>
      <c r="K905" s="242"/>
      <c r="L905" s="242"/>
      <c r="M905" s="242"/>
      <c r="N905" s="242"/>
      <c r="O905" s="242"/>
      <c r="P905" s="242"/>
      <c r="Q905" s="242"/>
      <c r="R905" s="242"/>
      <c r="S905" s="242"/>
      <c r="T905" s="242"/>
      <c r="U905" s="242"/>
      <c r="V905" s="242"/>
      <c r="W905" s="242"/>
      <c r="X905" s="242"/>
      <c r="Y905" s="242"/>
      <c r="Z905" s="242"/>
      <c r="AA905" s="242"/>
      <c r="AB905" s="242"/>
      <c r="AC905" s="242"/>
      <c r="AD905" s="242"/>
      <c r="AE905" s="242"/>
      <c r="AF905" s="242"/>
      <c r="AG905" s="242"/>
      <c r="AH905" s="242"/>
      <c r="AI905" s="242"/>
    </row>
    <row r="906" spans="9:35">
      <c r="I906" s="242"/>
      <c r="J906" s="242"/>
      <c r="K906" s="242"/>
      <c r="L906" s="242"/>
      <c r="M906" s="242"/>
      <c r="N906" s="242"/>
      <c r="O906" s="242"/>
      <c r="P906" s="242"/>
      <c r="Q906" s="242"/>
      <c r="R906" s="242"/>
      <c r="S906" s="242"/>
      <c r="T906" s="242"/>
      <c r="U906" s="242"/>
      <c r="V906" s="242"/>
      <c r="W906" s="242"/>
      <c r="X906" s="242"/>
      <c r="Y906" s="242"/>
      <c r="Z906" s="242"/>
      <c r="AA906" s="242"/>
      <c r="AB906" s="242"/>
      <c r="AC906" s="242"/>
      <c r="AD906" s="242"/>
      <c r="AE906" s="242"/>
      <c r="AF906" s="242"/>
      <c r="AG906" s="242"/>
      <c r="AH906" s="242"/>
      <c r="AI906" s="242"/>
    </row>
    <row r="907" spans="9:35">
      <c r="I907" s="242"/>
      <c r="J907" s="242"/>
      <c r="K907" s="242"/>
      <c r="L907" s="242"/>
      <c r="M907" s="242"/>
      <c r="N907" s="242"/>
      <c r="O907" s="242"/>
      <c r="P907" s="242"/>
      <c r="Q907" s="242"/>
      <c r="R907" s="242"/>
      <c r="S907" s="242"/>
      <c r="T907" s="242"/>
      <c r="U907" s="242"/>
      <c r="V907" s="242"/>
      <c r="W907" s="242"/>
      <c r="X907" s="242"/>
      <c r="Y907" s="242"/>
      <c r="Z907" s="242"/>
      <c r="AA907" s="242"/>
      <c r="AB907" s="242"/>
      <c r="AC907" s="242"/>
      <c r="AD907" s="242"/>
      <c r="AE907" s="242"/>
      <c r="AF907" s="242"/>
      <c r="AG907" s="242"/>
      <c r="AH907" s="242"/>
      <c r="AI907" s="242"/>
    </row>
    <row r="908" spans="9:35">
      <c r="I908" s="242"/>
      <c r="J908" s="242"/>
      <c r="K908" s="242"/>
      <c r="L908" s="242"/>
      <c r="M908" s="242"/>
      <c r="N908" s="242"/>
      <c r="O908" s="242"/>
      <c r="P908" s="242"/>
      <c r="Q908" s="242"/>
      <c r="R908" s="242"/>
      <c r="S908" s="242"/>
      <c r="T908" s="242"/>
      <c r="U908" s="242"/>
      <c r="V908" s="242"/>
      <c r="W908" s="242"/>
      <c r="X908" s="242"/>
      <c r="Y908" s="242"/>
      <c r="Z908" s="242"/>
      <c r="AA908" s="242"/>
      <c r="AB908" s="242"/>
      <c r="AC908" s="242"/>
      <c r="AD908" s="242"/>
      <c r="AE908" s="242"/>
      <c r="AF908" s="242"/>
      <c r="AG908" s="242"/>
      <c r="AH908" s="242"/>
      <c r="AI908" s="242"/>
    </row>
    <row r="909" spans="9:35">
      <c r="I909" s="242"/>
      <c r="J909" s="242"/>
      <c r="K909" s="242"/>
      <c r="L909" s="242"/>
      <c r="M909" s="242"/>
      <c r="N909" s="242"/>
      <c r="O909" s="242"/>
      <c r="P909" s="242"/>
      <c r="Q909" s="242"/>
      <c r="R909" s="242"/>
      <c r="S909" s="242"/>
      <c r="T909" s="242"/>
      <c r="U909" s="242"/>
      <c r="V909" s="242"/>
      <c r="W909" s="242"/>
      <c r="X909" s="242"/>
      <c r="Y909" s="242"/>
      <c r="Z909" s="242"/>
      <c r="AA909" s="242"/>
      <c r="AB909" s="242"/>
      <c r="AC909" s="242"/>
      <c r="AD909" s="242"/>
      <c r="AE909" s="242"/>
      <c r="AF909" s="242"/>
      <c r="AG909" s="242"/>
      <c r="AH909" s="242"/>
      <c r="AI909" s="242"/>
    </row>
    <row r="910" spans="9:35">
      <c r="I910" s="242"/>
      <c r="J910" s="242"/>
      <c r="K910" s="242"/>
      <c r="L910" s="242"/>
      <c r="M910" s="242"/>
      <c r="N910" s="242"/>
      <c r="O910" s="242"/>
      <c r="P910" s="242"/>
      <c r="Q910" s="242"/>
      <c r="R910" s="242"/>
      <c r="S910" s="242"/>
      <c r="T910" s="242"/>
      <c r="U910" s="242"/>
      <c r="V910" s="242"/>
      <c r="W910" s="242"/>
      <c r="X910" s="242"/>
      <c r="Y910" s="242"/>
      <c r="Z910" s="242"/>
      <c r="AA910" s="242"/>
      <c r="AB910" s="242"/>
      <c r="AC910" s="242"/>
      <c r="AD910" s="242"/>
      <c r="AE910" s="242"/>
      <c r="AF910" s="242"/>
      <c r="AG910" s="242"/>
      <c r="AH910" s="242"/>
      <c r="AI910" s="242"/>
    </row>
    <row r="911" spans="9:35">
      <c r="I911" s="242"/>
      <c r="J911" s="242"/>
      <c r="K911" s="242"/>
      <c r="L911" s="242"/>
      <c r="M911" s="242"/>
      <c r="N911" s="242"/>
      <c r="O911" s="242"/>
      <c r="P911" s="242"/>
      <c r="Q911" s="242"/>
      <c r="R911" s="242"/>
      <c r="S911" s="242"/>
      <c r="T911" s="242"/>
      <c r="U911" s="242"/>
      <c r="V911" s="242"/>
      <c r="W911" s="242"/>
      <c r="X911" s="242"/>
      <c r="Y911" s="242"/>
      <c r="Z911" s="242"/>
      <c r="AA911" s="242"/>
      <c r="AB911" s="242"/>
      <c r="AC911" s="242"/>
      <c r="AD911" s="242"/>
      <c r="AE911" s="242"/>
      <c r="AF911" s="242"/>
      <c r="AG911" s="242"/>
      <c r="AH911" s="242"/>
      <c r="AI911" s="242"/>
    </row>
    <row r="912" spans="9:35">
      <c r="I912" s="242"/>
      <c r="J912" s="242"/>
      <c r="K912" s="242"/>
      <c r="L912" s="242"/>
      <c r="M912" s="242"/>
      <c r="N912" s="242"/>
      <c r="O912" s="242"/>
      <c r="P912" s="242"/>
      <c r="Q912" s="242"/>
      <c r="R912" s="242"/>
      <c r="S912" s="242"/>
      <c r="T912" s="242"/>
      <c r="U912" s="242"/>
      <c r="V912" s="242"/>
      <c r="W912" s="242"/>
      <c r="X912" s="242"/>
      <c r="Y912" s="242"/>
      <c r="Z912" s="242"/>
      <c r="AA912" s="242"/>
      <c r="AB912" s="242"/>
      <c r="AC912" s="242"/>
      <c r="AD912" s="242"/>
      <c r="AE912" s="242"/>
      <c r="AF912" s="242"/>
      <c r="AG912" s="242"/>
      <c r="AH912" s="242"/>
      <c r="AI912" s="242"/>
    </row>
    <row r="913" spans="9:35">
      <c r="I913" s="242"/>
      <c r="J913" s="242"/>
      <c r="K913" s="242"/>
      <c r="L913" s="242"/>
      <c r="M913" s="242"/>
      <c r="N913" s="242"/>
      <c r="O913" s="242"/>
      <c r="P913" s="242"/>
      <c r="Q913" s="242"/>
      <c r="R913" s="242"/>
      <c r="S913" s="242"/>
      <c r="T913" s="242"/>
      <c r="U913" s="242"/>
      <c r="V913" s="242"/>
      <c r="W913" s="242"/>
      <c r="X913" s="242"/>
      <c r="Y913" s="242"/>
      <c r="Z913" s="242"/>
      <c r="AA913" s="242"/>
      <c r="AB913" s="242"/>
      <c r="AC913" s="242"/>
      <c r="AD913" s="242"/>
      <c r="AE913" s="242"/>
      <c r="AF913" s="242"/>
      <c r="AG913" s="242"/>
      <c r="AH913" s="242"/>
      <c r="AI913" s="242"/>
    </row>
    <row r="914" spans="9:35">
      <c r="I914" s="242"/>
      <c r="J914" s="242"/>
      <c r="K914" s="242"/>
      <c r="L914" s="242"/>
      <c r="M914" s="242"/>
      <c r="N914" s="242"/>
      <c r="O914" s="242"/>
      <c r="P914" s="242"/>
      <c r="Q914" s="242"/>
      <c r="R914" s="242"/>
      <c r="S914" s="242"/>
      <c r="T914" s="242"/>
      <c r="U914" s="242"/>
      <c r="V914" s="242"/>
      <c r="W914" s="242"/>
      <c r="X914" s="242"/>
      <c r="Y914" s="242"/>
      <c r="Z914" s="242"/>
      <c r="AA914" s="242"/>
      <c r="AB914" s="242"/>
      <c r="AC914" s="242"/>
      <c r="AD914" s="242"/>
      <c r="AE914" s="242"/>
      <c r="AF914" s="242"/>
      <c r="AG914" s="242"/>
      <c r="AH914" s="242"/>
      <c r="AI914" s="242"/>
    </row>
    <row r="915" spans="9:35">
      <c r="I915" s="242"/>
      <c r="J915" s="242"/>
      <c r="K915" s="242"/>
      <c r="L915" s="242"/>
      <c r="M915" s="242"/>
      <c r="N915" s="242"/>
      <c r="O915" s="242"/>
      <c r="P915" s="242"/>
      <c r="Q915" s="242"/>
      <c r="R915" s="242"/>
      <c r="S915" s="242"/>
      <c r="T915" s="242"/>
      <c r="U915" s="242"/>
      <c r="V915" s="242"/>
      <c r="W915" s="242"/>
      <c r="X915" s="242"/>
      <c r="Y915" s="242"/>
      <c r="Z915" s="242"/>
      <c r="AA915" s="242"/>
      <c r="AB915" s="242"/>
      <c r="AC915" s="242"/>
      <c r="AD915" s="242"/>
      <c r="AE915" s="242"/>
      <c r="AF915" s="242"/>
      <c r="AG915" s="242"/>
      <c r="AH915" s="242"/>
      <c r="AI915" s="242"/>
    </row>
    <row r="916" spans="9:35">
      <c r="I916" s="242"/>
      <c r="J916" s="242"/>
      <c r="K916" s="242"/>
      <c r="L916" s="242"/>
      <c r="M916" s="242"/>
      <c r="N916" s="242"/>
      <c r="O916" s="242"/>
      <c r="P916" s="242"/>
      <c r="Q916" s="242"/>
      <c r="R916" s="242"/>
      <c r="S916" s="242"/>
      <c r="T916" s="242"/>
      <c r="U916" s="242"/>
      <c r="V916" s="242"/>
      <c r="W916" s="242"/>
      <c r="X916" s="242"/>
      <c r="Y916" s="242"/>
      <c r="Z916" s="242"/>
      <c r="AA916" s="242"/>
      <c r="AB916" s="242"/>
      <c r="AC916" s="242"/>
      <c r="AD916" s="242"/>
      <c r="AE916" s="242"/>
      <c r="AF916" s="242"/>
      <c r="AG916" s="242"/>
      <c r="AH916" s="242"/>
      <c r="AI916" s="242"/>
    </row>
    <row r="917" spans="9:35">
      <c r="I917" s="242"/>
      <c r="J917" s="242"/>
      <c r="K917" s="242"/>
      <c r="L917" s="242"/>
      <c r="M917" s="242"/>
      <c r="N917" s="242"/>
      <c r="O917" s="242"/>
      <c r="P917" s="242"/>
      <c r="Q917" s="242"/>
      <c r="R917" s="242"/>
      <c r="S917" s="242"/>
      <c r="T917" s="242"/>
      <c r="U917" s="242"/>
      <c r="V917" s="242"/>
      <c r="W917" s="242"/>
      <c r="X917" s="242"/>
      <c r="Y917" s="242"/>
      <c r="Z917" s="242"/>
      <c r="AA917" s="242"/>
      <c r="AB917" s="242"/>
      <c r="AC917" s="242"/>
      <c r="AD917" s="242"/>
      <c r="AE917" s="242"/>
      <c r="AF917" s="242"/>
      <c r="AG917" s="242"/>
      <c r="AH917" s="242"/>
      <c r="AI917" s="242"/>
    </row>
    <row r="918" spans="9:35">
      <c r="I918" s="242"/>
      <c r="J918" s="242"/>
      <c r="K918" s="242"/>
      <c r="L918" s="242"/>
      <c r="M918" s="242"/>
      <c r="N918" s="242"/>
      <c r="O918" s="242"/>
      <c r="P918" s="242"/>
      <c r="Q918" s="242"/>
      <c r="R918" s="242"/>
      <c r="S918" s="242"/>
      <c r="T918" s="242"/>
      <c r="U918" s="242"/>
      <c r="V918" s="242"/>
      <c r="W918" s="242"/>
      <c r="X918" s="242"/>
      <c r="Y918" s="242"/>
      <c r="Z918" s="242"/>
      <c r="AA918" s="242"/>
      <c r="AB918" s="242"/>
      <c r="AC918" s="242"/>
      <c r="AD918" s="242"/>
      <c r="AE918" s="242"/>
      <c r="AF918" s="242"/>
      <c r="AG918" s="242"/>
      <c r="AH918" s="242"/>
      <c r="AI918" s="242"/>
    </row>
    <row r="919" spans="9:35">
      <c r="I919" s="242"/>
      <c r="J919" s="242"/>
      <c r="K919" s="242"/>
      <c r="L919" s="242"/>
      <c r="M919" s="242"/>
      <c r="N919" s="242"/>
      <c r="O919" s="242"/>
      <c r="P919" s="242"/>
      <c r="Q919" s="242"/>
      <c r="R919" s="242"/>
      <c r="S919" s="242"/>
      <c r="T919" s="242"/>
      <c r="U919" s="242"/>
      <c r="V919" s="242"/>
      <c r="W919" s="242"/>
      <c r="X919" s="242"/>
      <c r="Y919" s="242"/>
      <c r="Z919" s="242"/>
      <c r="AA919" s="242"/>
      <c r="AB919" s="242"/>
      <c r="AC919" s="242"/>
      <c r="AD919" s="242"/>
      <c r="AE919" s="242"/>
      <c r="AF919" s="242"/>
      <c r="AG919" s="242"/>
      <c r="AH919" s="242"/>
      <c r="AI919" s="242"/>
    </row>
    <row r="920" spans="9:35">
      <c r="I920" s="242"/>
      <c r="J920" s="242"/>
      <c r="K920" s="242"/>
      <c r="L920" s="242"/>
      <c r="M920" s="242"/>
      <c r="N920" s="242"/>
      <c r="O920" s="242"/>
      <c r="P920" s="242"/>
      <c r="Q920" s="242"/>
      <c r="R920" s="242"/>
      <c r="S920" s="242"/>
      <c r="T920" s="242"/>
      <c r="U920" s="242"/>
      <c r="V920" s="242"/>
      <c r="W920" s="242"/>
      <c r="X920" s="242"/>
      <c r="Y920" s="242"/>
      <c r="Z920" s="242"/>
      <c r="AA920" s="242"/>
      <c r="AB920" s="242"/>
      <c r="AC920" s="242"/>
      <c r="AD920" s="242"/>
      <c r="AE920" s="242"/>
      <c r="AF920" s="242"/>
      <c r="AG920" s="242"/>
      <c r="AH920" s="242"/>
      <c r="AI920" s="242"/>
    </row>
    <row r="921" spans="9:35">
      <c r="I921" s="242"/>
      <c r="J921" s="242"/>
      <c r="K921" s="242"/>
      <c r="L921" s="242"/>
      <c r="M921" s="242"/>
      <c r="N921" s="242"/>
      <c r="O921" s="242"/>
      <c r="P921" s="242"/>
      <c r="Q921" s="242"/>
      <c r="R921" s="242"/>
      <c r="S921" s="242"/>
      <c r="T921" s="242"/>
      <c r="U921" s="242"/>
      <c r="V921" s="242"/>
      <c r="W921" s="242"/>
      <c r="X921" s="242"/>
      <c r="Y921" s="242"/>
      <c r="Z921" s="242"/>
      <c r="AA921" s="242"/>
      <c r="AB921" s="242"/>
      <c r="AC921" s="242"/>
      <c r="AD921" s="242"/>
      <c r="AE921" s="242"/>
      <c r="AF921" s="242"/>
      <c r="AG921" s="242"/>
      <c r="AH921" s="242"/>
      <c r="AI921" s="242"/>
    </row>
    <row r="922" spans="9:35">
      <c r="I922" s="242"/>
      <c r="J922" s="242"/>
      <c r="K922" s="242"/>
      <c r="L922" s="242"/>
      <c r="M922" s="242"/>
      <c r="N922" s="242"/>
      <c r="O922" s="242"/>
      <c r="P922" s="242"/>
      <c r="Q922" s="242"/>
      <c r="R922" s="242"/>
      <c r="S922" s="242"/>
      <c r="T922" s="242"/>
      <c r="U922" s="242"/>
      <c r="V922" s="242"/>
      <c r="W922" s="242"/>
      <c r="X922" s="242"/>
      <c r="Y922" s="242"/>
      <c r="Z922" s="242"/>
      <c r="AA922" s="242"/>
      <c r="AB922" s="242"/>
      <c r="AC922" s="242"/>
      <c r="AD922" s="242"/>
      <c r="AE922" s="242"/>
      <c r="AF922" s="242"/>
      <c r="AG922" s="242"/>
      <c r="AH922" s="242"/>
      <c r="AI922" s="242"/>
    </row>
    <row r="923" spans="9:35">
      <c r="I923" s="242"/>
      <c r="J923" s="242"/>
      <c r="K923" s="242"/>
      <c r="L923" s="242"/>
      <c r="M923" s="242"/>
      <c r="N923" s="242"/>
      <c r="O923" s="242"/>
      <c r="P923" s="242"/>
      <c r="Q923" s="242"/>
      <c r="R923" s="242"/>
      <c r="S923" s="242"/>
      <c r="T923" s="242"/>
      <c r="U923" s="242"/>
      <c r="V923" s="242"/>
      <c r="W923" s="242"/>
      <c r="X923" s="242"/>
      <c r="Y923" s="242"/>
      <c r="Z923" s="242"/>
      <c r="AA923" s="242"/>
      <c r="AB923" s="242"/>
      <c r="AC923" s="242"/>
      <c r="AD923" s="242"/>
      <c r="AE923" s="242"/>
      <c r="AF923" s="242"/>
      <c r="AG923" s="242"/>
      <c r="AH923" s="242"/>
      <c r="AI923" s="242"/>
    </row>
    <row r="924" spans="9:35">
      <c r="I924" s="242"/>
      <c r="J924" s="242"/>
      <c r="K924" s="242"/>
      <c r="L924" s="242"/>
      <c r="M924" s="242"/>
      <c r="N924" s="242"/>
      <c r="O924" s="242"/>
      <c r="P924" s="242"/>
      <c r="Q924" s="242"/>
      <c r="R924" s="242"/>
      <c r="S924" s="242"/>
      <c r="T924" s="242"/>
      <c r="U924" s="242"/>
      <c r="V924" s="242"/>
      <c r="W924" s="242"/>
      <c r="X924" s="242"/>
      <c r="Y924" s="242"/>
      <c r="Z924" s="242"/>
      <c r="AA924" s="242"/>
      <c r="AB924" s="242"/>
      <c r="AC924" s="242"/>
      <c r="AD924" s="242"/>
      <c r="AE924" s="242"/>
      <c r="AF924" s="242"/>
      <c r="AG924" s="242"/>
      <c r="AH924" s="242"/>
      <c r="AI924" s="242"/>
    </row>
    <row r="925" spans="9:35">
      <c r="I925" s="242"/>
      <c r="J925" s="242"/>
      <c r="K925" s="242"/>
      <c r="L925" s="242"/>
      <c r="M925" s="242"/>
      <c r="N925" s="242"/>
      <c r="O925" s="242"/>
      <c r="P925" s="242"/>
      <c r="Q925" s="242"/>
      <c r="R925" s="242"/>
      <c r="S925" s="242"/>
      <c r="T925" s="242"/>
      <c r="U925" s="242"/>
      <c r="V925" s="242"/>
      <c r="W925" s="242"/>
      <c r="X925" s="242"/>
      <c r="Y925" s="242"/>
      <c r="Z925" s="242"/>
      <c r="AA925" s="242"/>
      <c r="AB925" s="242"/>
      <c r="AC925" s="242"/>
      <c r="AD925" s="242"/>
      <c r="AE925" s="242"/>
      <c r="AF925" s="242"/>
      <c r="AG925" s="242"/>
      <c r="AH925" s="242"/>
      <c r="AI925" s="242"/>
    </row>
    <row r="926" spans="9:35">
      <c r="I926" s="242"/>
      <c r="J926" s="242"/>
      <c r="K926" s="242"/>
      <c r="L926" s="242"/>
      <c r="M926" s="242"/>
      <c r="N926" s="242"/>
      <c r="O926" s="242"/>
      <c r="P926" s="242"/>
      <c r="Q926" s="242"/>
      <c r="R926" s="242"/>
      <c r="S926" s="242"/>
      <c r="T926" s="242"/>
      <c r="U926" s="242"/>
      <c r="V926" s="242"/>
      <c r="W926" s="242"/>
      <c r="X926" s="242"/>
      <c r="Y926" s="242"/>
      <c r="Z926" s="242"/>
      <c r="AA926" s="242"/>
      <c r="AB926" s="242"/>
      <c r="AC926" s="242"/>
      <c r="AD926" s="242"/>
      <c r="AE926" s="242"/>
      <c r="AF926" s="242"/>
      <c r="AG926" s="242"/>
      <c r="AH926" s="242"/>
      <c r="AI926" s="242"/>
    </row>
    <row r="927" spans="9:35">
      <c r="I927" s="242"/>
      <c r="J927" s="242"/>
      <c r="K927" s="242"/>
      <c r="L927" s="242"/>
      <c r="M927" s="242"/>
      <c r="N927" s="242"/>
      <c r="O927" s="242"/>
      <c r="P927" s="242"/>
      <c r="Q927" s="242"/>
      <c r="R927" s="242"/>
      <c r="S927" s="242"/>
      <c r="T927" s="242"/>
      <c r="U927" s="242"/>
      <c r="V927" s="242"/>
      <c r="W927" s="242"/>
      <c r="X927" s="242"/>
      <c r="Y927" s="242"/>
      <c r="Z927" s="242"/>
      <c r="AA927" s="242"/>
      <c r="AB927" s="242"/>
      <c r="AC927" s="242"/>
      <c r="AD927" s="242"/>
      <c r="AE927" s="242"/>
      <c r="AF927" s="242"/>
      <c r="AG927" s="242"/>
      <c r="AH927" s="242"/>
      <c r="AI927" s="242"/>
    </row>
    <row r="928" spans="9:35">
      <c r="I928" s="242"/>
      <c r="J928" s="242"/>
      <c r="K928" s="242"/>
      <c r="L928" s="242"/>
      <c r="M928" s="242"/>
      <c r="N928" s="242"/>
      <c r="O928" s="242"/>
      <c r="P928" s="242"/>
      <c r="Q928" s="242"/>
      <c r="R928" s="242"/>
      <c r="S928" s="242"/>
      <c r="T928" s="242"/>
      <c r="U928" s="242"/>
      <c r="V928" s="242"/>
      <c r="W928" s="242"/>
      <c r="X928" s="242"/>
      <c r="Y928" s="242"/>
      <c r="Z928" s="242"/>
      <c r="AA928" s="242"/>
      <c r="AB928" s="242"/>
      <c r="AC928" s="242"/>
      <c r="AD928" s="242"/>
      <c r="AE928" s="242"/>
      <c r="AF928" s="242"/>
      <c r="AG928" s="242"/>
      <c r="AH928" s="242"/>
      <c r="AI928" s="242"/>
    </row>
    <row r="929" spans="9:35">
      <c r="I929" s="242"/>
      <c r="J929" s="242"/>
      <c r="K929" s="242"/>
      <c r="L929" s="242"/>
      <c r="M929" s="242"/>
      <c r="N929" s="242"/>
      <c r="O929" s="242"/>
      <c r="P929" s="242"/>
      <c r="Q929" s="242"/>
      <c r="R929" s="242"/>
      <c r="S929" s="242"/>
      <c r="T929" s="242"/>
      <c r="U929" s="242"/>
      <c r="V929" s="242"/>
      <c r="W929" s="242"/>
      <c r="X929" s="242"/>
      <c r="Y929" s="242"/>
      <c r="Z929" s="242"/>
      <c r="AA929" s="242"/>
      <c r="AB929" s="242"/>
      <c r="AC929" s="242"/>
      <c r="AD929" s="242"/>
      <c r="AE929" s="242"/>
      <c r="AF929" s="242"/>
      <c r="AG929" s="242"/>
      <c r="AH929" s="242"/>
      <c r="AI929" s="242"/>
    </row>
    <row r="930" spans="9:35">
      <c r="I930" s="242"/>
      <c r="J930" s="242"/>
      <c r="K930" s="242"/>
      <c r="L930" s="242"/>
      <c r="M930" s="242"/>
      <c r="N930" s="242"/>
      <c r="O930" s="242"/>
      <c r="P930" s="242"/>
      <c r="Q930" s="242"/>
      <c r="R930" s="242"/>
      <c r="S930" s="242"/>
      <c r="T930" s="242"/>
      <c r="U930" s="242"/>
      <c r="V930" s="242"/>
      <c r="W930" s="242"/>
      <c r="X930" s="242"/>
      <c r="Y930" s="242"/>
      <c r="Z930" s="242"/>
      <c r="AA930" s="242"/>
      <c r="AB930" s="242"/>
      <c r="AC930" s="242"/>
      <c r="AD930" s="242"/>
      <c r="AE930" s="242"/>
      <c r="AF930" s="242"/>
      <c r="AG930" s="242"/>
      <c r="AH930" s="242"/>
      <c r="AI930" s="242"/>
    </row>
    <row r="931" spans="9:35">
      <c r="I931" s="242"/>
      <c r="J931" s="242"/>
      <c r="K931" s="242"/>
      <c r="L931" s="242"/>
      <c r="M931" s="242"/>
      <c r="N931" s="242"/>
      <c r="O931" s="242"/>
      <c r="P931" s="242"/>
      <c r="Q931" s="242"/>
      <c r="R931" s="242"/>
      <c r="S931" s="242"/>
      <c r="T931" s="242"/>
      <c r="U931" s="242"/>
      <c r="V931" s="242"/>
      <c r="W931" s="242"/>
      <c r="X931" s="242"/>
      <c r="Y931" s="242"/>
      <c r="Z931" s="242"/>
      <c r="AA931" s="242"/>
      <c r="AB931" s="242"/>
      <c r="AC931" s="242"/>
      <c r="AD931" s="242"/>
      <c r="AE931" s="242"/>
      <c r="AF931" s="242"/>
      <c r="AG931" s="242"/>
      <c r="AH931" s="242"/>
      <c r="AI931" s="242"/>
    </row>
    <row r="932" spans="9:35">
      <c r="I932" s="242"/>
      <c r="J932" s="242"/>
      <c r="K932" s="242"/>
      <c r="L932" s="242"/>
      <c r="M932" s="242"/>
      <c r="N932" s="242"/>
      <c r="O932" s="242"/>
      <c r="P932" s="242"/>
      <c r="Q932" s="242"/>
      <c r="R932" s="242"/>
      <c r="S932" s="242"/>
      <c r="T932" s="242"/>
      <c r="U932" s="242"/>
      <c r="V932" s="242"/>
      <c r="W932" s="242"/>
      <c r="X932" s="242"/>
      <c r="Y932" s="242"/>
      <c r="Z932" s="242"/>
      <c r="AA932" s="242"/>
      <c r="AB932" s="242"/>
      <c r="AC932" s="242"/>
      <c r="AD932" s="242"/>
      <c r="AE932" s="242"/>
      <c r="AF932" s="242"/>
      <c r="AG932" s="242"/>
      <c r="AH932" s="242"/>
      <c r="AI932" s="242"/>
    </row>
    <row r="933" spans="9:35">
      <c r="I933" s="242"/>
      <c r="J933" s="242"/>
      <c r="K933" s="242"/>
      <c r="L933" s="242"/>
      <c r="M933" s="242"/>
      <c r="N933" s="242"/>
      <c r="O933" s="242"/>
      <c r="P933" s="242"/>
      <c r="Q933" s="242"/>
      <c r="R933" s="242"/>
      <c r="S933" s="242"/>
      <c r="T933" s="242"/>
      <c r="U933" s="242"/>
      <c r="V933" s="242"/>
      <c r="W933" s="242"/>
      <c r="X933" s="242"/>
      <c r="Y933" s="242"/>
      <c r="Z933" s="242"/>
      <c r="AA933" s="242"/>
      <c r="AB933" s="242"/>
      <c r="AC933" s="242"/>
      <c r="AD933" s="242"/>
      <c r="AE933" s="242"/>
      <c r="AF933" s="242"/>
      <c r="AG933" s="242"/>
      <c r="AH933" s="242"/>
      <c r="AI933" s="242"/>
    </row>
    <row r="934" spans="9:35">
      <c r="I934" s="242"/>
      <c r="J934" s="242"/>
      <c r="K934" s="242"/>
      <c r="L934" s="242"/>
      <c r="M934" s="242"/>
      <c r="N934" s="242"/>
      <c r="O934" s="242"/>
      <c r="P934" s="242"/>
      <c r="Q934" s="242"/>
      <c r="R934" s="242"/>
      <c r="S934" s="242"/>
      <c r="T934" s="242"/>
      <c r="U934" s="242"/>
      <c r="V934" s="242"/>
      <c r="W934" s="242"/>
      <c r="X934" s="242"/>
      <c r="Y934" s="242"/>
      <c r="Z934" s="242"/>
      <c r="AA934" s="242"/>
      <c r="AB934" s="242"/>
      <c r="AC934" s="242"/>
      <c r="AD934" s="242"/>
      <c r="AE934" s="242"/>
      <c r="AF934" s="242"/>
      <c r="AG934" s="242"/>
      <c r="AH934" s="242"/>
      <c r="AI934" s="242"/>
    </row>
    <row r="935" spans="9:35">
      <c r="I935" s="242"/>
      <c r="J935" s="242"/>
      <c r="K935" s="242"/>
      <c r="L935" s="242"/>
      <c r="M935" s="242"/>
      <c r="N935" s="242"/>
      <c r="O935" s="242"/>
      <c r="P935" s="242"/>
      <c r="Q935" s="242"/>
      <c r="R935" s="242"/>
      <c r="S935" s="242"/>
      <c r="T935" s="242"/>
      <c r="U935" s="242"/>
      <c r="V935" s="242"/>
      <c r="W935" s="242"/>
      <c r="X935" s="242"/>
      <c r="Y935" s="242"/>
      <c r="Z935" s="242"/>
      <c r="AA935" s="242"/>
      <c r="AB935" s="242"/>
      <c r="AC935" s="242"/>
      <c r="AD935" s="242"/>
      <c r="AE935" s="242"/>
      <c r="AF935" s="242"/>
      <c r="AG935" s="242"/>
      <c r="AH935" s="242"/>
      <c r="AI935" s="242"/>
    </row>
    <row r="936" spans="9:35">
      <c r="I936" s="242"/>
      <c r="J936" s="242"/>
      <c r="K936" s="242"/>
      <c r="L936" s="242"/>
      <c r="M936" s="242"/>
      <c r="N936" s="242"/>
      <c r="O936" s="242"/>
      <c r="P936" s="242"/>
      <c r="Q936" s="242"/>
      <c r="R936" s="242"/>
      <c r="S936" s="242"/>
      <c r="T936" s="242"/>
      <c r="U936" s="242"/>
      <c r="V936" s="242"/>
      <c r="W936" s="242"/>
      <c r="X936" s="242"/>
      <c r="Y936" s="242"/>
      <c r="Z936" s="242"/>
      <c r="AA936" s="242"/>
      <c r="AB936" s="242"/>
      <c r="AC936" s="242"/>
      <c r="AD936" s="242"/>
      <c r="AE936" s="242"/>
      <c r="AF936" s="242"/>
      <c r="AG936" s="242"/>
      <c r="AH936" s="242"/>
      <c r="AI936" s="242"/>
    </row>
    <row r="937" spans="9:35">
      <c r="I937" s="242"/>
      <c r="J937" s="242"/>
      <c r="K937" s="242"/>
      <c r="L937" s="242"/>
      <c r="M937" s="242"/>
      <c r="N937" s="242"/>
      <c r="O937" s="242"/>
      <c r="P937" s="242"/>
      <c r="Q937" s="242"/>
      <c r="R937" s="242"/>
      <c r="S937" s="242"/>
      <c r="T937" s="242"/>
      <c r="U937" s="242"/>
      <c r="V937" s="242"/>
      <c r="W937" s="242"/>
      <c r="X937" s="242"/>
      <c r="Y937" s="242"/>
      <c r="Z937" s="242"/>
      <c r="AA937" s="242"/>
      <c r="AB937" s="242"/>
      <c r="AC937" s="242"/>
      <c r="AD937" s="242"/>
      <c r="AE937" s="242"/>
      <c r="AF937" s="242"/>
      <c r="AG937" s="242"/>
      <c r="AH937" s="242"/>
      <c r="AI937" s="242"/>
    </row>
    <row r="938" spans="9:35">
      <c r="I938" s="242"/>
      <c r="J938" s="242"/>
      <c r="K938" s="242"/>
      <c r="L938" s="242"/>
      <c r="M938" s="242"/>
      <c r="N938" s="242"/>
      <c r="O938" s="242"/>
      <c r="P938" s="242"/>
      <c r="Q938" s="242"/>
      <c r="R938" s="242"/>
      <c r="S938" s="242"/>
      <c r="T938" s="242"/>
      <c r="U938" s="242"/>
      <c r="V938" s="242"/>
      <c r="W938" s="242"/>
      <c r="X938" s="242"/>
      <c r="Y938" s="242"/>
      <c r="Z938" s="242"/>
      <c r="AA938" s="242"/>
      <c r="AB938" s="242"/>
      <c r="AC938" s="242"/>
      <c r="AD938" s="242"/>
      <c r="AE938" s="242"/>
      <c r="AF938" s="242"/>
      <c r="AG938" s="242"/>
      <c r="AH938" s="242"/>
      <c r="AI938" s="24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83"/>
  <sheetViews>
    <sheetView zoomScale="70" zoomScaleNormal="70" workbookViewId="0">
      <selection activeCell="B8" sqref="B8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3664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44161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13" customFormat="1" ht="14.25">
      <c r="A10" s="451">
        <v>1</v>
      </c>
      <c r="B10" s="434">
        <v>44110</v>
      </c>
      <c r="C10" s="452"/>
      <c r="D10" s="552" t="s">
        <v>138</v>
      </c>
      <c r="E10" s="453" t="s">
        <v>600</v>
      </c>
      <c r="F10" s="435">
        <v>619</v>
      </c>
      <c r="G10" s="453">
        <v>590</v>
      </c>
      <c r="H10" s="453">
        <v>657</v>
      </c>
      <c r="I10" s="454">
        <v>690</v>
      </c>
      <c r="J10" s="433" t="s">
        <v>3782</v>
      </c>
      <c r="K10" s="433">
        <f t="shared" ref="K10" si="0">H10-F10</f>
        <v>38</v>
      </c>
      <c r="L10" s="443">
        <f t="shared" ref="L10" si="1">(F10*-0.8)/100</f>
        <v>-4.9520000000000008</v>
      </c>
      <c r="M10" s="436">
        <f t="shared" ref="M10" si="2">(K10+L10)/F10</f>
        <v>5.3389337641357032E-2</v>
      </c>
      <c r="N10" s="437" t="s">
        <v>599</v>
      </c>
      <c r="O10" s="463">
        <v>44153</v>
      </c>
      <c r="Q10" s="414"/>
      <c r="R10" s="415" t="s">
        <v>3633</v>
      </c>
      <c r="S10" s="414"/>
      <c r="T10" s="414"/>
      <c r="U10" s="414"/>
      <c r="V10" s="414"/>
      <c r="W10" s="414"/>
      <c r="X10" s="414"/>
      <c r="Y10" s="414"/>
      <c r="Z10" s="414"/>
      <c r="AA10" s="414"/>
      <c r="AB10" s="414"/>
    </row>
    <row r="11" spans="1:28" s="413" customFormat="1" ht="14.25">
      <c r="A11" s="420">
        <v>2</v>
      </c>
      <c r="B11" s="421">
        <v>44110</v>
      </c>
      <c r="C11" s="422"/>
      <c r="D11" s="423" t="s">
        <v>142</v>
      </c>
      <c r="E11" s="424" t="s">
        <v>600</v>
      </c>
      <c r="F11" s="425">
        <v>6890</v>
      </c>
      <c r="G11" s="424">
        <v>6600</v>
      </c>
      <c r="H11" s="424">
        <v>7170</v>
      </c>
      <c r="I11" s="426">
        <v>7450</v>
      </c>
      <c r="J11" s="427" t="s">
        <v>3641</v>
      </c>
      <c r="K11" s="427">
        <f t="shared" ref="K11:K13" si="3">H11-F11</f>
        <v>280</v>
      </c>
      <c r="L11" s="444">
        <f t="shared" ref="L11:L13" si="4">(F11*-0.8)/100</f>
        <v>-55.12</v>
      </c>
      <c r="M11" s="428">
        <f t="shared" ref="M11:M13" si="5">(K11+L11)/F11</f>
        <v>3.2638606676342524E-2</v>
      </c>
      <c r="N11" s="429" t="s">
        <v>599</v>
      </c>
      <c r="O11" s="430">
        <v>44131</v>
      </c>
      <c r="Q11" s="414"/>
      <c r="R11" s="415" t="s">
        <v>3633</v>
      </c>
      <c r="S11" s="414"/>
      <c r="T11" s="414"/>
      <c r="U11" s="414"/>
      <c r="V11" s="414"/>
      <c r="W11" s="414"/>
      <c r="X11" s="414"/>
      <c r="Y11" s="414"/>
      <c r="Z11" s="414"/>
      <c r="AA11" s="414"/>
      <c r="AB11" s="414"/>
    </row>
    <row r="12" spans="1:28" s="413" customFormat="1" ht="14.25">
      <c r="A12" s="451">
        <v>3</v>
      </c>
      <c r="B12" s="434">
        <v>44112</v>
      </c>
      <c r="C12" s="452"/>
      <c r="D12" s="552" t="s">
        <v>3637</v>
      </c>
      <c r="E12" s="453" t="s">
        <v>600</v>
      </c>
      <c r="F12" s="435">
        <v>581.5</v>
      </c>
      <c r="G12" s="453">
        <v>548</v>
      </c>
      <c r="H12" s="453">
        <v>621</v>
      </c>
      <c r="I12" s="454">
        <v>640</v>
      </c>
      <c r="J12" s="433" t="s">
        <v>3738</v>
      </c>
      <c r="K12" s="433">
        <f t="shared" si="3"/>
        <v>39.5</v>
      </c>
      <c r="L12" s="443">
        <f t="shared" si="4"/>
        <v>-4.6520000000000001</v>
      </c>
      <c r="M12" s="436">
        <f t="shared" si="5"/>
        <v>5.9927773000859844E-2</v>
      </c>
      <c r="N12" s="437" t="s">
        <v>599</v>
      </c>
      <c r="O12" s="463">
        <v>44146</v>
      </c>
      <c r="Q12" s="414"/>
      <c r="R12" s="415" t="s">
        <v>3186</v>
      </c>
      <c r="S12" s="414"/>
      <c r="T12" s="414"/>
      <c r="U12" s="414"/>
      <c r="V12" s="414"/>
      <c r="W12" s="414"/>
      <c r="X12" s="414"/>
      <c r="Y12" s="414"/>
      <c r="Z12" s="414"/>
      <c r="AA12" s="414"/>
      <c r="AB12" s="414"/>
    </row>
    <row r="13" spans="1:28" s="413" customFormat="1" ht="14.25">
      <c r="A13" s="420">
        <v>4</v>
      </c>
      <c r="B13" s="421">
        <v>44126</v>
      </c>
      <c r="C13" s="422"/>
      <c r="D13" s="423" t="s">
        <v>301</v>
      </c>
      <c r="E13" s="424" t="s">
        <v>600</v>
      </c>
      <c r="F13" s="425">
        <v>2025</v>
      </c>
      <c r="G13" s="424">
        <v>1895</v>
      </c>
      <c r="H13" s="424">
        <v>2105</v>
      </c>
      <c r="I13" s="426" t="s">
        <v>3639</v>
      </c>
      <c r="J13" s="427" t="s">
        <v>3752</v>
      </c>
      <c r="K13" s="427">
        <f t="shared" si="3"/>
        <v>80</v>
      </c>
      <c r="L13" s="444">
        <f t="shared" si="4"/>
        <v>-16.2</v>
      </c>
      <c r="M13" s="428">
        <f t="shared" si="5"/>
        <v>3.1506172839506172E-2</v>
      </c>
      <c r="N13" s="429" t="s">
        <v>599</v>
      </c>
      <c r="O13" s="430">
        <v>44155</v>
      </c>
      <c r="Q13" s="414"/>
      <c r="R13" s="415" t="s">
        <v>602</v>
      </c>
      <c r="S13" s="414"/>
      <c r="T13" s="414"/>
      <c r="U13" s="414"/>
      <c r="V13" s="414"/>
      <c r="W13" s="414"/>
      <c r="X13" s="414"/>
      <c r="Y13" s="414"/>
      <c r="Z13" s="414"/>
      <c r="AA13" s="414"/>
      <c r="AB13" s="414"/>
    </row>
    <row r="14" spans="1:28" s="413" customFormat="1" ht="14.25">
      <c r="A14" s="451">
        <v>5</v>
      </c>
      <c r="B14" s="434">
        <v>44131</v>
      </c>
      <c r="C14" s="452"/>
      <c r="D14" s="462" t="s">
        <v>71</v>
      </c>
      <c r="E14" s="453" t="s">
        <v>600</v>
      </c>
      <c r="F14" s="435">
        <v>403.5</v>
      </c>
      <c r="G14" s="455">
        <v>375</v>
      </c>
      <c r="H14" s="453">
        <v>427.5</v>
      </c>
      <c r="I14" s="454" t="s">
        <v>3642</v>
      </c>
      <c r="J14" s="433" t="s">
        <v>3677</v>
      </c>
      <c r="K14" s="433">
        <f t="shared" ref="K14" si="6">H14-F14</f>
        <v>24</v>
      </c>
      <c r="L14" s="443">
        <f t="shared" ref="L14" si="7">(F14*-0.8)/100</f>
        <v>-3.2280000000000002</v>
      </c>
      <c r="M14" s="436">
        <f t="shared" ref="M14" si="8">(K14+L14)/F14</f>
        <v>5.1479553903345722E-2</v>
      </c>
      <c r="N14" s="437" t="s">
        <v>599</v>
      </c>
      <c r="O14" s="463">
        <v>44147</v>
      </c>
      <c r="Q14" s="414"/>
      <c r="R14" s="415" t="s">
        <v>3186</v>
      </c>
      <c r="S14" s="414"/>
      <c r="T14" s="414"/>
      <c r="U14" s="414"/>
      <c r="V14" s="414"/>
      <c r="W14" s="414"/>
      <c r="X14" s="414"/>
      <c r="Y14" s="414"/>
      <c r="Z14" s="414"/>
      <c r="AA14" s="414"/>
      <c r="AB14" s="414"/>
    </row>
    <row r="15" spans="1:28" s="413" customFormat="1" ht="14.25">
      <c r="A15" s="451">
        <v>6</v>
      </c>
      <c r="B15" s="434">
        <v>44133</v>
      </c>
      <c r="C15" s="452"/>
      <c r="D15" s="462" t="s">
        <v>118</v>
      </c>
      <c r="E15" s="453" t="s">
        <v>600</v>
      </c>
      <c r="F15" s="435">
        <v>392</v>
      </c>
      <c r="G15" s="455">
        <v>368</v>
      </c>
      <c r="H15" s="453">
        <v>417</v>
      </c>
      <c r="I15" s="454" t="s">
        <v>3643</v>
      </c>
      <c r="J15" s="433" t="s">
        <v>743</v>
      </c>
      <c r="K15" s="433">
        <f t="shared" ref="K15:K16" si="9">H15-F15</f>
        <v>25</v>
      </c>
      <c r="L15" s="443">
        <f>(F15*-0.8)/100</f>
        <v>-3.1360000000000001</v>
      </c>
      <c r="M15" s="436">
        <f t="shared" ref="M15:M16" si="10">(K15+L15)/F15</f>
        <v>5.5775510204081634E-2</v>
      </c>
      <c r="N15" s="437" t="s">
        <v>599</v>
      </c>
      <c r="O15" s="463">
        <v>44137</v>
      </c>
      <c r="Q15" s="414"/>
      <c r="R15" s="415" t="s">
        <v>602</v>
      </c>
      <c r="S15" s="414"/>
      <c r="T15" s="414"/>
      <c r="U15" s="414"/>
      <c r="V15" s="414"/>
      <c r="W15" s="414"/>
      <c r="X15" s="414"/>
      <c r="Y15" s="414"/>
      <c r="Z15" s="414"/>
      <c r="AA15" s="414"/>
      <c r="AB15" s="414"/>
    </row>
    <row r="16" spans="1:28" s="413" customFormat="1" ht="14.25">
      <c r="A16" s="420">
        <v>7</v>
      </c>
      <c r="B16" s="421">
        <v>44133</v>
      </c>
      <c r="C16" s="422"/>
      <c r="D16" s="423" t="s">
        <v>3644</v>
      </c>
      <c r="E16" s="424" t="s">
        <v>600</v>
      </c>
      <c r="F16" s="425">
        <v>677.5</v>
      </c>
      <c r="G16" s="424">
        <v>640</v>
      </c>
      <c r="H16" s="424">
        <v>706</v>
      </c>
      <c r="I16" s="426" t="s">
        <v>3645</v>
      </c>
      <c r="J16" s="427" t="s">
        <v>3804</v>
      </c>
      <c r="K16" s="427">
        <f t="shared" si="9"/>
        <v>28.5</v>
      </c>
      <c r="L16" s="444">
        <f t="shared" ref="L16" si="11">(F16*-0.8)/100</f>
        <v>-5.42</v>
      </c>
      <c r="M16" s="428">
        <f t="shared" si="10"/>
        <v>3.4066420664206641E-2</v>
      </c>
      <c r="N16" s="429" t="s">
        <v>599</v>
      </c>
      <c r="O16" s="430">
        <v>44155</v>
      </c>
      <c r="Q16" s="414"/>
      <c r="R16" s="415" t="s">
        <v>3186</v>
      </c>
      <c r="S16" s="414"/>
      <c r="T16" s="414"/>
      <c r="U16" s="414"/>
      <c r="V16" s="414"/>
      <c r="W16" s="414"/>
      <c r="X16" s="414"/>
      <c r="Y16" s="414"/>
      <c r="Z16" s="414"/>
      <c r="AA16" s="414"/>
      <c r="AB16" s="414"/>
    </row>
    <row r="17" spans="1:38" s="413" customFormat="1" ht="14.25">
      <c r="A17" s="451">
        <v>8</v>
      </c>
      <c r="B17" s="434">
        <v>44134</v>
      </c>
      <c r="C17" s="452"/>
      <c r="D17" s="462" t="s">
        <v>3653</v>
      </c>
      <c r="E17" s="453" t="s">
        <v>600</v>
      </c>
      <c r="F17" s="435">
        <v>355</v>
      </c>
      <c r="G17" s="455">
        <v>337</v>
      </c>
      <c r="H17" s="453">
        <v>376.5</v>
      </c>
      <c r="I17" s="454" t="s">
        <v>3654</v>
      </c>
      <c r="J17" s="433" t="s">
        <v>3721</v>
      </c>
      <c r="K17" s="433">
        <f t="shared" ref="K17:K18" si="12">H17-F17</f>
        <v>21.5</v>
      </c>
      <c r="L17" s="443">
        <f>(F17*-0.8)/100</f>
        <v>-2.84</v>
      </c>
      <c r="M17" s="436">
        <f t="shared" ref="M17:M18" si="13">(K17+L17)/F17</f>
        <v>5.2563380281690143E-2</v>
      </c>
      <c r="N17" s="437" t="s">
        <v>599</v>
      </c>
      <c r="O17" s="463">
        <v>44144</v>
      </c>
      <c r="Q17" s="414"/>
      <c r="R17" s="415" t="s">
        <v>3633</v>
      </c>
      <c r="S17" s="414"/>
      <c r="T17" s="414"/>
      <c r="U17" s="414"/>
      <c r="V17" s="414"/>
      <c r="W17" s="414"/>
      <c r="X17" s="414"/>
      <c r="Y17" s="414"/>
      <c r="Z17" s="414"/>
      <c r="AA17" s="414"/>
      <c r="AB17" s="414"/>
    </row>
    <row r="18" spans="1:38" s="413" customFormat="1" ht="14.25">
      <c r="A18" s="451">
        <v>9</v>
      </c>
      <c r="B18" s="434">
        <v>44137</v>
      </c>
      <c r="C18" s="452"/>
      <c r="D18" s="552" t="s">
        <v>1396</v>
      </c>
      <c r="E18" s="453" t="s">
        <v>600</v>
      </c>
      <c r="F18" s="435">
        <v>3515</v>
      </c>
      <c r="G18" s="453">
        <v>3280</v>
      </c>
      <c r="H18" s="453">
        <v>3815</v>
      </c>
      <c r="I18" s="454">
        <v>4200</v>
      </c>
      <c r="J18" s="433" t="s">
        <v>3798</v>
      </c>
      <c r="K18" s="433">
        <f t="shared" si="12"/>
        <v>300</v>
      </c>
      <c r="L18" s="443">
        <f t="shared" ref="L18" si="14">(F18*-0.8)/100</f>
        <v>-28.12</v>
      </c>
      <c r="M18" s="436">
        <f t="shared" si="13"/>
        <v>7.7348506401137981E-2</v>
      </c>
      <c r="N18" s="437" t="s">
        <v>599</v>
      </c>
      <c r="O18" s="463">
        <v>44154</v>
      </c>
      <c r="Q18" s="414"/>
      <c r="R18" s="415" t="s">
        <v>602</v>
      </c>
      <c r="S18" s="414"/>
      <c r="T18" s="414"/>
      <c r="U18" s="414"/>
      <c r="V18" s="414"/>
      <c r="W18" s="414"/>
      <c r="X18" s="414"/>
      <c r="Y18" s="414"/>
      <c r="Z18" s="414"/>
      <c r="AA18" s="414"/>
      <c r="AB18" s="414"/>
    </row>
    <row r="19" spans="1:38" s="5" customFormat="1" ht="14.25">
      <c r="A19" s="534">
        <v>10</v>
      </c>
      <c r="B19" s="535">
        <v>44137</v>
      </c>
      <c r="C19" s="536"/>
      <c r="D19" s="537" t="s">
        <v>106</v>
      </c>
      <c r="E19" s="538" t="s">
        <v>3627</v>
      </c>
      <c r="F19" s="465">
        <v>772.5</v>
      </c>
      <c r="G19" s="539">
        <v>805</v>
      </c>
      <c r="H19" s="538">
        <v>810</v>
      </c>
      <c r="I19" s="540">
        <v>700</v>
      </c>
      <c r="J19" s="460" t="s">
        <v>3665</v>
      </c>
      <c r="K19" s="460">
        <f>F19-H19</f>
        <v>-37.5</v>
      </c>
      <c r="L19" s="445">
        <f t="shared" ref="L19" si="15">(F19*-0.7)/100</f>
        <v>-5.4074999999999998</v>
      </c>
      <c r="M19" s="418">
        <f t="shared" ref="M19:M20" si="16">(K19+L19)/F19</f>
        <v>-5.5543689320388348E-2</v>
      </c>
      <c r="N19" s="431" t="s">
        <v>663</v>
      </c>
      <c r="O19" s="419">
        <v>44138</v>
      </c>
      <c r="P19" s="413"/>
      <c r="Q19" s="64"/>
      <c r="R19" s="415" t="s">
        <v>602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38" s="5" customFormat="1" ht="14.25">
      <c r="A20" s="451">
        <v>11</v>
      </c>
      <c r="B20" s="434">
        <v>44139</v>
      </c>
      <c r="C20" s="452"/>
      <c r="D20" s="552" t="s">
        <v>569</v>
      </c>
      <c r="E20" s="453" t="s">
        <v>600</v>
      </c>
      <c r="F20" s="435">
        <v>2060</v>
      </c>
      <c r="G20" s="453">
        <v>1980</v>
      </c>
      <c r="H20" s="453">
        <v>2175</v>
      </c>
      <c r="I20" s="454">
        <v>2300</v>
      </c>
      <c r="J20" s="433" t="s">
        <v>3833</v>
      </c>
      <c r="K20" s="433">
        <f t="shared" ref="K20" si="17">H20-F20</f>
        <v>115</v>
      </c>
      <c r="L20" s="443">
        <f t="shared" ref="L20" si="18">(F20*-0.8)/100</f>
        <v>-16.48</v>
      </c>
      <c r="M20" s="436">
        <f t="shared" si="16"/>
        <v>4.7825242718446598E-2</v>
      </c>
      <c r="N20" s="437" t="s">
        <v>599</v>
      </c>
      <c r="O20" s="463">
        <v>44159</v>
      </c>
      <c r="P20" s="413"/>
      <c r="Q20" s="64"/>
      <c r="R20" s="415" t="s">
        <v>602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38" s="5" customFormat="1" ht="14.25">
      <c r="A21" s="451">
        <v>12</v>
      </c>
      <c r="B21" s="434">
        <v>44139</v>
      </c>
      <c r="C21" s="551"/>
      <c r="D21" s="462" t="s">
        <v>3634</v>
      </c>
      <c r="E21" s="453" t="s">
        <v>600</v>
      </c>
      <c r="F21" s="435">
        <v>2200</v>
      </c>
      <c r="G21" s="455">
        <v>2150</v>
      </c>
      <c r="H21" s="453">
        <v>2345</v>
      </c>
      <c r="I21" s="454" t="s">
        <v>3680</v>
      </c>
      <c r="J21" s="433" t="s">
        <v>725</v>
      </c>
      <c r="K21" s="433">
        <f t="shared" ref="K21:K22" si="19">H21-F21</f>
        <v>145</v>
      </c>
      <c r="L21" s="443">
        <f>(F21*-0.8)/100</f>
        <v>-17.600000000000001</v>
      </c>
      <c r="M21" s="436">
        <f t="shared" ref="M21:M22" si="20">(K21+L21)/F21</f>
        <v>5.790909090909091E-2</v>
      </c>
      <c r="N21" s="437" t="s">
        <v>599</v>
      </c>
      <c r="O21" s="463">
        <v>44145</v>
      </c>
      <c r="P21" s="413"/>
      <c r="Q21" s="64"/>
      <c r="R21" s="340" t="s">
        <v>602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38" s="5" customFormat="1" ht="14.25">
      <c r="A22" s="451">
        <v>13</v>
      </c>
      <c r="B22" s="434">
        <v>44141</v>
      </c>
      <c r="C22" s="452"/>
      <c r="D22" s="552" t="s">
        <v>284</v>
      </c>
      <c r="E22" s="453" t="s">
        <v>600</v>
      </c>
      <c r="F22" s="435">
        <v>169</v>
      </c>
      <c r="G22" s="453">
        <v>160</v>
      </c>
      <c r="H22" s="453">
        <v>179.75</v>
      </c>
      <c r="I22" s="454">
        <v>195</v>
      </c>
      <c r="J22" s="433" t="s">
        <v>3805</v>
      </c>
      <c r="K22" s="433">
        <f t="shared" si="19"/>
        <v>10.75</v>
      </c>
      <c r="L22" s="443">
        <f t="shared" ref="L22" si="21">(F22*-0.8)/100</f>
        <v>-1.3520000000000001</v>
      </c>
      <c r="M22" s="436">
        <f t="shared" si="20"/>
        <v>5.56094674556213E-2</v>
      </c>
      <c r="N22" s="437" t="s">
        <v>599</v>
      </c>
      <c r="O22" s="463">
        <v>44155</v>
      </c>
      <c r="P22" s="413"/>
      <c r="Q22" s="64"/>
      <c r="R22" s="340" t="s">
        <v>3186</v>
      </c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38" s="5" customFormat="1" ht="14.25">
      <c r="A23" s="382">
        <v>14</v>
      </c>
      <c r="B23" s="404">
        <v>44153</v>
      </c>
      <c r="C23" s="405"/>
      <c r="D23" s="438" t="s">
        <v>116</v>
      </c>
      <c r="E23" s="410" t="s">
        <v>600</v>
      </c>
      <c r="F23" s="410" t="s">
        <v>3789</v>
      </c>
      <c r="G23" s="417">
        <v>2000</v>
      </c>
      <c r="H23" s="410"/>
      <c r="I23" s="406" t="s">
        <v>3790</v>
      </c>
      <c r="J23" s="412" t="s">
        <v>601</v>
      </c>
      <c r="K23" s="412"/>
      <c r="L23" s="446"/>
      <c r="M23" s="375"/>
      <c r="N23" s="385"/>
      <c r="O23" s="381"/>
      <c r="P23" s="413"/>
      <c r="Q23" s="64"/>
      <c r="R23" s="340" t="s">
        <v>602</v>
      </c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38" s="5" customFormat="1" ht="14.25">
      <c r="A24" s="382">
        <v>15</v>
      </c>
      <c r="B24" s="404">
        <v>44154</v>
      </c>
      <c r="C24" s="405"/>
      <c r="D24" s="438" t="s">
        <v>472</v>
      </c>
      <c r="E24" s="410" t="s">
        <v>600</v>
      </c>
      <c r="F24" s="410" t="s">
        <v>3799</v>
      </c>
      <c r="G24" s="417">
        <v>1515</v>
      </c>
      <c r="H24" s="410"/>
      <c r="I24" s="406" t="s">
        <v>3800</v>
      </c>
      <c r="J24" s="412" t="s">
        <v>601</v>
      </c>
      <c r="K24" s="412"/>
      <c r="L24" s="446"/>
      <c r="M24" s="375"/>
      <c r="N24" s="385"/>
      <c r="O24" s="381"/>
      <c r="P24" s="413"/>
      <c r="Q24" s="64"/>
      <c r="R24" s="340" t="s">
        <v>602</v>
      </c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38" s="5" customFormat="1" ht="14.25">
      <c r="A25" s="451">
        <v>16</v>
      </c>
      <c r="B25" s="434">
        <v>44154</v>
      </c>
      <c r="C25" s="452"/>
      <c r="D25" s="552" t="s">
        <v>3801</v>
      </c>
      <c r="E25" s="453" t="s">
        <v>600</v>
      </c>
      <c r="F25" s="435">
        <v>4995</v>
      </c>
      <c r="G25" s="453">
        <v>4650</v>
      </c>
      <c r="H25" s="453">
        <v>5310</v>
      </c>
      <c r="I25" s="454" t="s">
        <v>3802</v>
      </c>
      <c r="J25" s="433" t="s">
        <v>3832</v>
      </c>
      <c r="K25" s="433">
        <f t="shared" ref="K25" si="22">H25-F25</f>
        <v>315</v>
      </c>
      <c r="L25" s="443">
        <f t="shared" ref="L25" si="23">(F25*-0.8)/100</f>
        <v>-39.96</v>
      </c>
      <c r="M25" s="436">
        <f t="shared" ref="M25" si="24">(K25+L25)/F25</f>
        <v>5.5063063063063064E-2</v>
      </c>
      <c r="N25" s="437" t="s">
        <v>599</v>
      </c>
      <c r="O25" s="463">
        <v>44159</v>
      </c>
      <c r="P25" s="413"/>
      <c r="Q25" s="64"/>
      <c r="R25" s="340" t="s">
        <v>602</v>
      </c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38" s="5" customFormat="1" ht="14.25">
      <c r="A26" s="420">
        <v>17</v>
      </c>
      <c r="B26" s="421">
        <v>44154</v>
      </c>
      <c r="C26" s="422"/>
      <c r="D26" s="423" t="s">
        <v>252</v>
      </c>
      <c r="E26" s="424" t="s">
        <v>600</v>
      </c>
      <c r="F26" s="425">
        <v>2450</v>
      </c>
      <c r="G26" s="424">
        <v>2300</v>
      </c>
      <c r="H26" s="424">
        <v>2550</v>
      </c>
      <c r="I26" s="426">
        <v>2750</v>
      </c>
      <c r="J26" s="427" t="s">
        <v>3855</v>
      </c>
      <c r="K26" s="427">
        <f t="shared" ref="K26" si="25">H26-F26</f>
        <v>100</v>
      </c>
      <c r="L26" s="444">
        <f t="shared" ref="L26" si="26">(F26*-0.8)/100</f>
        <v>-19.600000000000001</v>
      </c>
      <c r="M26" s="428">
        <f t="shared" ref="M26" si="27">(K26+L26)/F26</f>
        <v>3.2816326530612248E-2</v>
      </c>
      <c r="N26" s="429" t="s">
        <v>599</v>
      </c>
      <c r="O26" s="430">
        <v>44160</v>
      </c>
      <c r="P26" s="413"/>
      <c r="Q26" s="64"/>
      <c r="R26" s="340" t="s">
        <v>3186</v>
      </c>
      <c r="S26" s="64"/>
      <c r="T26" s="64"/>
      <c r="U26" s="64"/>
      <c r="V26" s="64"/>
      <c r="W26" s="64"/>
      <c r="X26" s="64"/>
      <c r="Y26" s="64"/>
      <c r="Z26" s="64"/>
      <c r="AA26" s="64"/>
      <c r="AB26" s="64"/>
    </row>
    <row r="27" spans="1:38" s="5" customFormat="1" ht="14.25">
      <c r="A27" s="382"/>
      <c r="B27" s="404"/>
      <c r="C27" s="405"/>
      <c r="D27" s="438"/>
      <c r="E27" s="410"/>
      <c r="F27" s="410"/>
      <c r="G27" s="417"/>
      <c r="H27" s="410"/>
      <c r="I27" s="406"/>
      <c r="J27" s="412"/>
      <c r="K27" s="412"/>
      <c r="L27" s="446"/>
      <c r="M27" s="375"/>
      <c r="N27" s="385"/>
      <c r="O27" s="381"/>
      <c r="P27" s="413"/>
      <c r="Q27" s="64"/>
      <c r="R27" s="340"/>
      <c r="S27" s="64"/>
      <c r="T27" s="64"/>
      <c r="U27" s="64"/>
      <c r="V27" s="64"/>
      <c r="W27" s="64"/>
      <c r="X27" s="64"/>
      <c r="Y27" s="64"/>
      <c r="Z27" s="64"/>
      <c r="AA27" s="64"/>
      <c r="AB27" s="64"/>
    </row>
    <row r="28" spans="1:38" s="5" customFormat="1" ht="14.25">
      <c r="A28" s="382"/>
      <c r="B28" s="404"/>
      <c r="C28" s="405"/>
      <c r="D28" s="438"/>
      <c r="E28" s="410"/>
      <c r="F28" s="410"/>
      <c r="G28" s="417"/>
      <c r="H28" s="410"/>
      <c r="I28" s="406"/>
      <c r="J28" s="412"/>
      <c r="K28" s="412"/>
      <c r="L28" s="446"/>
      <c r="M28" s="375"/>
      <c r="N28" s="385"/>
      <c r="O28" s="381"/>
      <c r="P28" s="413"/>
      <c r="Q28" s="64"/>
      <c r="R28" s="340"/>
      <c r="S28" s="64"/>
      <c r="T28" s="64"/>
      <c r="U28" s="64"/>
      <c r="V28" s="64"/>
      <c r="W28" s="64"/>
      <c r="X28" s="64"/>
      <c r="Y28" s="64"/>
      <c r="Z28" s="64"/>
      <c r="AA28" s="64"/>
      <c r="AB28" s="64"/>
    </row>
    <row r="29" spans="1:38" s="5" customFormat="1" ht="14.25">
      <c r="A29" s="382"/>
      <c r="B29" s="404"/>
      <c r="C29" s="405"/>
      <c r="D29" s="438"/>
      <c r="E29" s="410"/>
      <c r="F29" s="410"/>
      <c r="G29" s="417"/>
      <c r="H29" s="410"/>
      <c r="I29" s="406"/>
      <c r="J29" s="412"/>
      <c r="K29" s="412"/>
      <c r="L29" s="446"/>
      <c r="M29" s="375"/>
      <c r="N29" s="385"/>
      <c r="O29" s="381"/>
      <c r="P29" s="413"/>
      <c r="Q29" s="64"/>
      <c r="R29" s="340"/>
      <c r="S29" s="64"/>
      <c r="T29" s="64"/>
      <c r="U29" s="64"/>
      <c r="V29" s="64"/>
      <c r="W29" s="64"/>
      <c r="X29" s="64"/>
      <c r="Y29" s="64"/>
      <c r="Z29" s="64"/>
      <c r="AA29" s="64"/>
      <c r="AB29" s="64"/>
    </row>
    <row r="30" spans="1:38" s="5" customFormat="1" ht="14.25">
      <c r="A30" s="525"/>
      <c r="B30" s="526"/>
      <c r="C30" s="527"/>
      <c r="D30" s="528"/>
      <c r="E30" s="529"/>
      <c r="F30" s="529"/>
      <c r="G30" s="470"/>
      <c r="H30" s="529"/>
      <c r="I30" s="530"/>
      <c r="J30" s="471"/>
      <c r="K30" s="471"/>
      <c r="L30" s="531"/>
      <c r="M30" s="79"/>
      <c r="N30" s="532"/>
      <c r="O30" s="533"/>
      <c r="P30" s="413"/>
      <c r="Q30" s="64"/>
      <c r="R30" s="340"/>
      <c r="S30" s="64"/>
      <c r="T30" s="64"/>
      <c r="U30" s="64"/>
      <c r="V30" s="64"/>
      <c r="W30" s="64"/>
      <c r="X30" s="64"/>
      <c r="Y30" s="64"/>
      <c r="Z30" s="64"/>
      <c r="AA30" s="64"/>
      <c r="AB30" s="64"/>
    </row>
    <row r="31" spans="1:38" s="5" customFormat="1" ht="14.25">
      <c r="A31" s="525"/>
      <c r="B31" s="526"/>
      <c r="C31" s="527"/>
      <c r="D31" s="528"/>
      <c r="E31" s="529"/>
      <c r="F31" s="529"/>
      <c r="G31" s="470"/>
      <c r="H31" s="529"/>
      <c r="I31" s="530"/>
      <c r="J31" s="471"/>
      <c r="K31" s="471"/>
      <c r="L31" s="531"/>
      <c r="M31" s="79"/>
      <c r="N31" s="532"/>
      <c r="O31" s="533"/>
      <c r="P31" s="413"/>
      <c r="Q31" s="64"/>
      <c r="R31" s="340"/>
      <c r="S31" s="64"/>
      <c r="T31" s="64"/>
      <c r="U31" s="64"/>
      <c r="V31" s="64"/>
      <c r="W31" s="64"/>
      <c r="X31" s="64"/>
      <c r="Y31" s="64"/>
      <c r="Z31" s="64"/>
      <c r="AA31" s="64"/>
      <c r="AB31" s="64"/>
    </row>
    <row r="32" spans="1:38" s="5" customFormat="1" ht="12" customHeight="1">
      <c r="A32" s="23" t="s">
        <v>603</v>
      </c>
      <c r="B32" s="24"/>
      <c r="C32" s="25"/>
      <c r="D32" s="26"/>
      <c r="E32" s="27"/>
      <c r="F32" s="28"/>
      <c r="G32" s="28"/>
      <c r="H32" s="28"/>
      <c r="I32" s="28"/>
      <c r="J32" s="65"/>
      <c r="K32" s="28"/>
      <c r="L32" s="447"/>
      <c r="M32" s="38"/>
      <c r="N32" s="65"/>
      <c r="O32" s="66"/>
      <c r="P32" s="8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38" s="5" customFormat="1" ht="12" customHeight="1">
      <c r="A33" s="29" t="s">
        <v>604</v>
      </c>
      <c r="B33" s="23"/>
      <c r="C33" s="23"/>
      <c r="D33" s="23"/>
      <c r="F33" s="30" t="s">
        <v>605</v>
      </c>
      <c r="G33" s="17"/>
      <c r="H33" s="31"/>
      <c r="I33" s="36"/>
      <c r="J33" s="67"/>
      <c r="K33" s="68"/>
      <c r="L33" s="448"/>
      <c r="M33" s="69"/>
      <c r="N33" s="16"/>
      <c r="O33" s="70"/>
      <c r="P33" s="8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s="5" customFormat="1" ht="12" customHeight="1">
      <c r="A34" s="23" t="s">
        <v>606</v>
      </c>
      <c r="B34" s="23"/>
      <c r="C34" s="23"/>
      <c r="D34" s="23"/>
      <c r="E34" s="32"/>
      <c r="F34" s="30" t="s">
        <v>607</v>
      </c>
      <c r="G34" s="17"/>
      <c r="H34" s="31"/>
      <c r="I34" s="36"/>
      <c r="J34" s="67"/>
      <c r="K34" s="68"/>
      <c r="L34" s="448"/>
      <c r="M34" s="69"/>
      <c r="N34" s="16"/>
      <c r="O34" s="70"/>
      <c r="P34" s="8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s="5" customFormat="1" ht="12" customHeight="1">
      <c r="A35" s="23"/>
      <c r="B35" s="23"/>
      <c r="C35" s="23"/>
      <c r="D35" s="23"/>
      <c r="E35" s="32"/>
      <c r="F35" s="17"/>
      <c r="G35" s="17"/>
      <c r="H35" s="31"/>
      <c r="I35" s="36"/>
      <c r="J35" s="71"/>
      <c r="K35" s="68"/>
      <c r="L35" s="448"/>
      <c r="M35" s="17"/>
      <c r="N35" s="72"/>
      <c r="O35" s="57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ht="15">
      <c r="A36" s="11"/>
      <c r="B36" s="33" t="s">
        <v>608</v>
      </c>
      <c r="C36" s="33"/>
      <c r="D36" s="33"/>
      <c r="E36" s="33"/>
      <c r="F36" s="34"/>
      <c r="G36" s="32"/>
      <c r="H36" s="32"/>
      <c r="I36" s="73"/>
      <c r="J36" s="74"/>
      <c r="K36" s="75"/>
      <c r="L36" s="449"/>
      <c r="M36" s="12"/>
      <c r="N36" s="11"/>
      <c r="O36" s="53"/>
      <c r="P36" s="7"/>
      <c r="R36" s="82"/>
      <c r="S36" s="16"/>
      <c r="T36" s="16"/>
      <c r="U36" s="16"/>
      <c r="V36" s="16"/>
      <c r="W36" s="16"/>
      <c r="X36" s="16"/>
      <c r="Y36" s="16"/>
      <c r="Z36" s="16"/>
    </row>
    <row r="37" spans="1:38" s="6" customFormat="1" ht="38.25">
      <c r="A37" s="20" t="s">
        <v>16</v>
      </c>
      <c r="B37" s="21" t="s">
        <v>575</v>
      </c>
      <c r="C37" s="21"/>
      <c r="D37" s="22" t="s">
        <v>588</v>
      </c>
      <c r="E37" s="21" t="s">
        <v>589</v>
      </c>
      <c r="F37" s="21" t="s">
        <v>590</v>
      </c>
      <c r="G37" s="21" t="s">
        <v>609</v>
      </c>
      <c r="H37" s="21" t="s">
        <v>592</v>
      </c>
      <c r="I37" s="21" t="s">
        <v>593</v>
      </c>
      <c r="J37" s="21" t="s">
        <v>594</v>
      </c>
      <c r="K37" s="62" t="s">
        <v>610</v>
      </c>
      <c r="L37" s="450" t="s">
        <v>3630</v>
      </c>
      <c r="M37" s="63" t="s">
        <v>3629</v>
      </c>
      <c r="N37" s="21" t="s">
        <v>597</v>
      </c>
      <c r="O37" s="78" t="s">
        <v>598</v>
      </c>
      <c r="P37" s="7"/>
      <c r="Q37" s="40"/>
      <c r="R37" s="38"/>
      <c r="S37" s="38"/>
      <c r="T37" s="38"/>
    </row>
    <row r="38" spans="1:38" s="9" customFormat="1" ht="15" customHeight="1">
      <c r="A38" s="501">
        <v>1</v>
      </c>
      <c r="B38" s="499">
        <v>44123</v>
      </c>
      <c r="C38" s="502"/>
      <c r="D38" s="503" t="s">
        <v>91</v>
      </c>
      <c r="E38" s="435" t="s">
        <v>600</v>
      </c>
      <c r="F38" s="435">
        <v>3150</v>
      </c>
      <c r="G38" s="504">
        <v>3040</v>
      </c>
      <c r="H38" s="504">
        <v>3225</v>
      </c>
      <c r="I38" s="435">
        <v>3350</v>
      </c>
      <c r="J38" s="433" t="s">
        <v>3685</v>
      </c>
      <c r="K38" s="433">
        <f t="shared" ref="K38" si="28">H38-F38</f>
        <v>75</v>
      </c>
      <c r="L38" s="443">
        <f t="shared" ref="L38" si="29">(F38*-0.7)/100</f>
        <v>-22.05</v>
      </c>
      <c r="M38" s="436">
        <f t="shared" ref="M38" si="30">(K38+L38)/F38</f>
        <v>1.6809523809523809E-2</v>
      </c>
      <c r="N38" s="437" t="s">
        <v>599</v>
      </c>
      <c r="O38" s="463">
        <v>44140</v>
      </c>
      <c r="P38" s="64"/>
      <c r="Q38" s="64"/>
      <c r="R38" s="408" t="s">
        <v>602</v>
      </c>
      <c r="S38" s="6"/>
      <c r="T38" s="6"/>
      <c r="U38" s="6"/>
      <c r="V38" s="6"/>
      <c r="W38" s="6"/>
      <c r="X38" s="6"/>
      <c r="Y38" s="6"/>
      <c r="Z38" s="6"/>
      <c r="AA38" s="6"/>
    </row>
    <row r="39" spans="1:38" s="400" customFormat="1" ht="15" customHeight="1">
      <c r="A39" s="501">
        <v>2</v>
      </c>
      <c r="B39" s="499">
        <v>44134</v>
      </c>
      <c r="C39" s="502"/>
      <c r="D39" s="503" t="s">
        <v>3648</v>
      </c>
      <c r="E39" s="435" t="s">
        <v>600</v>
      </c>
      <c r="F39" s="435">
        <v>2195</v>
      </c>
      <c r="G39" s="504">
        <v>2140</v>
      </c>
      <c r="H39" s="504">
        <v>2247.5</v>
      </c>
      <c r="I39" s="435">
        <v>2300</v>
      </c>
      <c r="J39" s="433" t="s">
        <v>3672</v>
      </c>
      <c r="K39" s="433">
        <f t="shared" ref="K39:K40" si="31">H39-F39</f>
        <v>52.5</v>
      </c>
      <c r="L39" s="443">
        <f t="shared" ref="L39:L40" si="32">(F39*-0.7)/100</f>
        <v>-15.365</v>
      </c>
      <c r="M39" s="436">
        <f t="shared" ref="M39:M40" si="33">(K39+L39)/F39</f>
        <v>1.6917995444191342E-2</v>
      </c>
      <c r="N39" s="437" t="s">
        <v>599</v>
      </c>
      <c r="O39" s="463">
        <v>44137</v>
      </c>
      <c r="P39" s="7"/>
      <c r="Q39" s="7"/>
      <c r="R39" s="343" t="s">
        <v>3186</v>
      </c>
      <c r="S39" s="40"/>
      <c r="T39" s="40"/>
      <c r="U39" s="40"/>
      <c r="V39" s="40"/>
      <c r="W39" s="40"/>
      <c r="X39" s="40"/>
      <c r="Y39" s="40"/>
      <c r="Z39" s="40"/>
      <c r="AA39" s="40"/>
    </row>
    <row r="40" spans="1:38" s="9" customFormat="1" ht="15" customHeight="1">
      <c r="A40" s="501">
        <v>3</v>
      </c>
      <c r="B40" s="499">
        <v>44134</v>
      </c>
      <c r="C40" s="502"/>
      <c r="D40" s="503" t="s">
        <v>3650</v>
      </c>
      <c r="E40" s="435" t="s">
        <v>600</v>
      </c>
      <c r="F40" s="435">
        <v>139.5</v>
      </c>
      <c r="G40" s="504">
        <v>134.9</v>
      </c>
      <c r="H40" s="504">
        <v>143</v>
      </c>
      <c r="I40" s="435" t="s">
        <v>3651</v>
      </c>
      <c r="J40" s="433" t="s">
        <v>3667</v>
      </c>
      <c r="K40" s="433">
        <f t="shared" si="31"/>
        <v>3.5</v>
      </c>
      <c r="L40" s="443">
        <f t="shared" si="32"/>
        <v>-0.97649999999999992</v>
      </c>
      <c r="M40" s="436">
        <f t="shared" si="33"/>
        <v>1.8089605734767027E-2</v>
      </c>
      <c r="N40" s="437" t="s">
        <v>599</v>
      </c>
      <c r="O40" s="463">
        <v>44138</v>
      </c>
      <c r="P40" s="7"/>
      <c r="Q40" s="7"/>
      <c r="R40" s="343" t="s">
        <v>602</v>
      </c>
      <c r="S40" s="40"/>
      <c r="T40" s="40"/>
      <c r="U40" s="40"/>
      <c r="V40" s="40"/>
      <c r="W40" s="40"/>
      <c r="X40" s="40"/>
      <c r="Y40" s="40"/>
      <c r="Z40" s="40"/>
      <c r="AA40" s="40"/>
      <c r="AB40" s="400"/>
    </row>
    <row r="41" spans="1:38" s="400" customFormat="1" ht="15" customHeight="1">
      <c r="A41" s="501">
        <v>4</v>
      </c>
      <c r="B41" s="499">
        <v>44134</v>
      </c>
      <c r="C41" s="502"/>
      <c r="D41" s="503" t="s">
        <v>3652</v>
      </c>
      <c r="E41" s="435" t="s">
        <v>600</v>
      </c>
      <c r="F41" s="435">
        <v>490.5</v>
      </c>
      <c r="G41" s="504">
        <v>477</v>
      </c>
      <c r="H41" s="504">
        <v>502</v>
      </c>
      <c r="I41" s="435">
        <v>520</v>
      </c>
      <c r="J41" s="433" t="s">
        <v>3666</v>
      </c>
      <c r="K41" s="433">
        <f t="shared" ref="K41" si="34">H41-F41</f>
        <v>11.5</v>
      </c>
      <c r="L41" s="443">
        <f t="shared" ref="L41" si="35">(F41*-0.7)/100</f>
        <v>-3.4334999999999996</v>
      </c>
      <c r="M41" s="436">
        <f t="shared" ref="M41" si="36">(K41+L41)/F41</f>
        <v>1.6445463812436292E-2</v>
      </c>
      <c r="N41" s="437" t="s">
        <v>599</v>
      </c>
      <c r="O41" s="463">
        <v>44138</v>
      </c>
      <c r="P41" s="7"/>
      <c r="Q41" s="7"/>
      <c r="R41" s="343" t="s">
        <v>602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38" s="400" customFormat="1" ht="15" customHeight="1">
      <c r="A42" s="517">
        <v>5</v>
      </c>
      <c r="B42" s="494">
        <v>44137</v>
      </c>
      <c r="C42" s="518"/>
      <c r="D42" s="464" t="s">
        <v>330</v>
      </c>
      <c r="E42" s="465" t="s">
        <v>600</v>
      </c>
      <c r="F42" s="465">
        <v>242</v>
      </c>
      <c r="G42" s="519">
        <v>235</v>
      </c>
      <c r="H42" s="519">
        <v>235</v>
      </c>
      <c r="I42" s="465" t="s">
        <v>3659</v>
      </c>
      <c r="J42" s="460" t="s">
        <v>3670</v>
      </c>
      <c r="K42" s="460">
        <f t="shared" ref="K42:K44" si="37">H42-F42</f>
        <v>-7</v>
      </c>
      <c r="L42" s="445">
        <f>(F42*-0.07)/100</f>
        <v>-0.16940000000000002</v>
      </c>
      <c r="M42" s="418">
        <f t="shared" ref="M42:M44" si="38">(K42+L42)/F42</f>
        <v>-2.9625619834710747E-2</v>
      </c>
      <c r="N42" s="431" t="s">
        <v>663</v>
      </c>
      <c r="O42" s="541">
        <v>44137</v>
      </c>
      <c r="P42" s="7"/>
      <c r="Q42" s="7"/>
      <c r="R42" s="343" t="s">
        <v>602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38" s="9" customFormat="1" ht="15" customHeight="1">
      <c r="A43" s="501">
        <v>6</v>
      </c>
      <c r="B43" s="499">
        <v>44137</v>
      </c>
      <c r="C43" s="502"/>
      <c r="D43" s="503" t="s">
        <v>47</v>
      </c>
      <c r="E43" s="435" t="s">
        <v>600</v>
      </c>
      <c r="F43" s="435">
        <v>2090</v>
      </c>
      <c r="G43" s="504">
        <v>2025</v>
      </c>
      <c r="H43" s="504">
        <v>2135</v>
      </c>
      <c r="I43" s="435">
        <v>2200</v>
      </c>
      <c r="J43" s="433" t="s">
        <v>3671</v>
      </c>
      <c r="K43" s="433">
        <f t="shared" si="37"/>
        <v>45</v>
      </c>
      <c r="L43" s="443">
        <f t="shared" ref="L43:L44" si="39">(F43*-0.7)/100</f>
        <v>-14.63</v>
      </c>
      <c r="M43" s="436">
        <f t="shared" si="38"/>
        <v>1.4531100478468898E-2</v>
      </c>
      <c r="N43" s="437" t="s">
        <v>599</v>
      </c>
      <c r="O43" s="463">
        <v>44138</v>
      </c>
      <c r="P43" s="7"/>
      <c r="Q43" s="7"/>
      <c r="R43" s="343" t="s">
        <v>3186</v>
      </c>
      <c r="S43" s="40"/>
      <c r="T43" s="40"/>
      <c r="U43" s="40"/>
      <c r="V43" s="40"/>
      <c r="W43" s="40"/>
      <c r="X43" s="40"/>
      <c r="Y43" s="40"/>
      <c r="Z43" s="40"/>
      <c r="AA43" s="40"/>
      <c r="AB43" s="400"/>
    </row>
    <row r="44" spans="1:38" s="400" customFormat="1" ht="15" customHeight="1">
      <c r="A44" s="501">
        <v>7</v>
      </c>
      <c r="B44" s="499">
        <v>44137</v>
      </c>
      <c r="C44" s="502"/>
      <c r="D44" s="503" t="s">
        <v>338</v>
      </c>
      <c r="E44" s="435" t="s">
        <v>600</v>
      </c>
      <c r="F44" s="435">
        <v>467.5</v>
      </c>
      <c r="G44" s="504">
        <v>455</v>
      </c>
      <c r="H44" s="504">
        <v>478</v>
      </c>
      <c r="I44" s="435" t="s">
        <v>3135</v>
      </c>
      <c r="J44" s="433" t="s">
        <v>3661</v>
      </c>
      <c r="K44" s="433">
        <f t="shared" si="37"/>
        <v>10.5</v>
      </c>
      <c r="L44" s="443">
        <f t="shared" si="39"/>
        <v>-3.2725</v>
      </c>
      <c r="M44" s="436">
        <f t="shared" si="38"/>
        <v>1.5459893048128342E-2</v>
      </c>
      <c r="N44" s="437" t="s">
        <v>599</v>
      </c>
      <c r="O44" s="463">
        <v>44144</v>
      </c>
      <c r="P44" s="7"/>
      <c r="Q44" s="7"/>
      <c r="R44" s="343" t="s">
        <v>602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38" s="400" customFormat="1" ht="15" customHeight="1">
      <c r="A45" s="501">
        <v>8</v>
      </c>
      <c r="B45" s="499">
        <v>44138</v>
      </c>
      <c r="C45" s="502"/>
      <c r="D45" s="503" t="s">
        <v>190</v>
      </c>
      <c r="E45" s="435" t="s">
        <v>600</v>
      </c>
      <c r="F45" s="435">
        <v>2574</v>
      </c>
      <c r="G45" s="504">
        <v>2495</v>
      </c>
      <c r="H45" s="504">
        <v>2632.5</v>
      </c>
      <c r="I45" s="435">
        <v>2700</v>
      </c>
      <c r="J45" s="433" t="s">
        <v>3692</v>
      </c>
      <c r="K45" s="433">
        <f t="shared" ref="K45" si="40">H45-F45</f>
        <v>58.5</v>
      </c>
      <c r="L45" s="443">
        <f t="shared" ref="L45" si="41">(F45*-0.7)/100</f>
        <v>-18.018000000000001</v>
      </c>
      <c r="M45" s="436">
        <f t="shared" ref="M45" si="42">(K45+L45)/F45</f>
        <v>1.5727272727272729E-2</v>
      </c>
      <c r="N45" s="437" t="s">
        <v>599</v>
      </c>
      <c r="O45" s="463">
        <v>44140</v>
      </c>
      <c r="P45" s="7"/>
      <c r="Q45" s="7"/>
      <c r="R45" s="343" t="s">
        <v>3186</v>
      </c>
      <c r="S45" s="40"/>
      <c r="T45" s="40"/>
      <c r="U45" s="40"/>
      <c r="V45" s="40"/>
      <c r="W45" s="40"/>
      <c r="X45" s="40"/>
      <c r="Y45" s="40"/>
      <c r="Z45" s="40"/>
      <c r="AA45" s="40"/>
    </row>
    <row r="46" spans="1:38" s="400" customFormat="1" ht="15" customHeight="1">
      <c r="A46" s="501">
        <v>9</v>
      </c>
      <c r="B46" s="499">
        <v>44138</v>
      </c>
      <c r="C46" s="502"/>
      <c r="D46" s="503" t="s">
        <v>3652</v>
      </c>
      <c r="E46" s="435" t="s">
        <v>600</v>
      </c>
      <c r="F46" s="435">
        <v>494</v>
      </c>
      <c r="G46" s="504">
        <v>479</v>
      </c>
      <c r="H46" s="504">
        <v>510</v>
      </c>
      <c r="I46" s="435">
        <v>520</v>
      </c>
      <c r="J46" s="433" t="s">
        <v>3703</v>
      </c>
      <c r="K46" s="433">
        <f t="shared" ref="K46" si="43">H46-F46</f>
        <v>16</v>
      </c>
      <c r="L46" s="443">
        <f t="shared" ref="L46" si="44">(F46*-0.7)/100</f>
        <v>-3.4579999999999997</v>
      </c>
      <c r="M46" s="436">
        <f t="shared" ref="M46" si="45">(K46+L46)/F46</f>
        <v>2.5388663967611337E-2</v>
      </c>
      <c r="N46" s="437" t="s">
        <v>599</v>
      </c>
      <c r="O46" s="463">
        <v>44141</v>
      </c>
      <c r="P46" s="7"/>
      <c r="Q46" s="7"/>
      <c r="R46" s="343" t="s">
        <v>602</v>
      </c>
      <c r="S46" s="40"/>
      <c r="T46" s="40"/>
      <c r="U46" s="40"/>
      <c r="V46" s="40"/>
      <c r="W46" s="40"/>
      <c r="X46" s="40"/>
      <c r="Y46" s="40"/>
      <c r="Z46" s="40"/>
      <c r="AA46" s="40"/>
    </row>
    <row r="47" spans="1:38" s="400" customFormat="1" ht="15" customHeight="1">
      <c r="A47" s="517">
        <v>10</v>
      </c>
      <c r="B47" s="494">
        <v>44139</v>
      </c>
      <c r="C47" s="518"/>
      <c r="D47" s="464" t="s">
        <v>268</v>
      </c>
      <c r="E47" s="465" t="s">
        <v>600</v>
      </c>
      <c r="F47" s="465">
        <v>1380</v>
      </c>
      <c r="G47" s="519">
        <v>1335</v>
      </c>
      <c r="H47" s="519">
        <v>1335</v>
      </c>
      <c r="I47" s="465" t="s">
        <v>3679</v>
      </c>
      <c r="J47" s="460" t="s">
        <v>3704</v>
      </c>
      <c r="K47" s="460">
        <f t="shared" ref="K47" si="46">H47-F47</f>
        <v>-45</v>
      </c>
      <c r="L47" s="445">
        <f t="shared" ref="L47:L49" si="47">(F47*-0.7)/100</f>
        <v>-9.6599999999999984</v>
      </c>
      <c r="M47" s="418">
        <f t="shared" ref="M47:M49" si="48">(K47+L47)/F47</f>
        <v>-3.9608695652173911E-2</v>
      </c>
      <c r="N47" s="431" t="s">
        <v>663</v>
      </c>
      <c r="O47" s="419">
        <v>44141</v>
      </c>
      <c r="P47" s="7"/>
      <c r="Q47" s="7"/>
      <c r="R47" s="343" t="s">
        <v>3186</v>
      </c>
      <c r="S47" s="40"/>
      <c r="T47" s="40"/>
      <c r="U47" s="40"/>
      <c r="V47" s="40"/>
      <c r="W47" s="40"/>
      <c r="X47" s="40"/>
      <c r="Y47" s="40"/>
      <c r="Z47" s="40"/>
      <c r="AA47" s="40"/>
    </row>
    <row r="48" spans="1:38" s="400" customFormat="1" ht="15" customHeight="1">
      <c r="A48" s="517">
        <v>11</v>
      </c>
      <c r="B48" s="494">
        <v>44139</v>
      </c>
      <c r="C48" s="518"/>
      <c r="D48" s="464" t="s">
        <v>106</v>
      </c>
      <c r="E48" s="465" t="s">
        <v>3627</v>
      </c>
      <c r="F48" s="465">
        <v>798.5</v>
      </c>
      <c r="G48" s="519">
        <v>822</v>
      </c>
      <c r="H48" s="519">
        <v>822.5</v>
      </c>
      <c r="I48" s="465" t="s">
        <v>3688</v>
      </c>
      <c r="J48" s="460" t="s">
        <v>3726</v>
      </c>
      <c r="K48" s="460">
        <f>F48-H48</f>
        <v>-24</v>
      </c>
      <c r="L48" s="445">
        <f t="shared" si="47"/>
        <v>-5.5894999999999992</v>
      </c>
      <c r="M48" s="418">
        <f t="shared" si="48"/>
        <v>-3.7056355666875394E-2</v>
      </c>
      <c r="N48" s="431" t="s">
        <v>663</v>
      </c>
      <c r="O48" s="419">
        <v>44141</v>
      </c>
      <c r="P48" s="7"/>
      <c r="Q48" s="7"/>
      <c r="R48" s="343" t="s">
        <v>602</v>
      </c>
      <c r="S48" s="40"/>
      <c r="T48" s="40"/>
      <c r="U48" s="40"/>
      <c r="V48" s="40"/>
      <c r="W48" s="40"/>
      <c r="X48" s="40"/>
      <c r="Y48" s="40"/>
      <c r="Z48" s="40"/>
      <c r="AA48" s="40"/>
    </row>
    <row r="49" spans="1:27" s="400" customFormat="1" ht="15" customHeight="1">
      <c r="A49" s="501">
        <v>12</v>
      </c>
      <c r="B49" s="499">
        <v>44140</v>
      </c>
      <c r="C49" s="502"/>
      <c r="D49" s="503" t="s">
        <v>85</v>
      </c>
      <c r="E49" s="435" t="s">
        <v>600</v>
      </c>
      <c r="F49" s="435">
        <v>1477.5</v>
      </c>
      <c r="G49" s="504">
        <v>1435</v>
      </c>
      <c r="H49" s="504">
        <v>1510</v>
      </c>
      <c r="I49" s="435" t="s">
        <v>3693</v>
      </c>
      <c r="J49" s="433" t="s">
        <v>740</v>
      </c>
      <c r="K49" s="433">
        <f t="shared" ref="K49" si="49">H49-F49</f>
        <v>32.5</v>
      </c>
      <c r="L49" s="443">
        <f t="shared" si="47"/>
        <v>-10.342499999999999</v>
      </c>
      <c r="M49" s="436">
        <f t="shared" si="48"/>
        <v>1.4996615905245345E-2</v>
      </c>
      <c r="N49" s="437" t="s">
        <v>599</v>
      </c>
      <c r="O49" s="463">
        <v>44141</v>
      </c>
      <c r="P49" s="7"/>
      <c r="Q49" s="7"/>
      <c r="R49" s="343" t="s">
        <v>3186</v>
      </c>
      <c r="S49" s="40"/>
      <c r="T49" s="40"/>
      <c r="U49" s="40"/>
      <c r="V49" s="40"/>
      <c r="W49" s="40"/>
      <c r="X49" s="40"/>
      <c r="Y49" s="40"/>
      <c r="Z49" s="40"/>
      <c r="AA49" s="40"/>
    </row>
    <row r="50" spans="1:27" s="400" customFormat="1" ht="15" customHeight="1">
      <c r="A50" s="501">
        <v>13</v>
      </c>
      <c r="B50" s="499">
        <v>44140</v>
      </c>
      <c r="C50" s="502"/>
      <c r="D50" s="503" t="s">
        <v>91</v>
      </c>
      <c r="E50" s="435" t="s">
        <v>600</v>
      </c>
      <c r="F50" s="435">
        <v>3190</v>
      </c>
      <c r="G50" s="504">
        <v>3090</v>
      </c>
      <c r="H50" s="504">
        <v>3420</v>
      </c>
      <c r="I50" s="435" t="s">
        <v>3696</v>
      </c>
      <c r="J50" s="433" t="s">
        <v>3714</v>
      </c>
      <c r="K50" s="433">
        <f t="shared" ref="K50" si="50">H50-F50</f>
        <v>230</v>
      </c>
      <c r="L50" s="443">
        <f t="shared" ref="L50" si="51">(F50*-0.7)/100</f>
        <v>-22.33</v>
      </c>
      <c r="M50" s="436">
        <f t="shared" ref="M50" si="52">(K50+L50)/F50</f>
        <v>6.5100313479623834E-2</v>
      </c>
      <c r="N50" s="437" t="s">
        <v>599</v>
      </c>
      <c r="O50" s="463">
        <v>44144</v>
      </c>
      <c r="P50" s="7"/>
      <c r="Q50" s="7"/>
      <c r="R50" s="343" t="s">
        <v>602</v>
      </c>
      <c r="S50" s="40"/>
      <c r="T50" s="40"/>
      <c r="U50" s="40"/>
      <c r="V50" s="40"/>
      <c r="W50" s="40"/>
      <c r="X50" s="40"/>
      <c r="Y50" s="40"/>
      <c r="Z50" s="40"/>
      <c r="AA50" s="40"/>
    </row>
    <row r="51" spans="1:27" s="400" customFormat="1" ht="15" customHeight="1">
      <c r="A51" s="501">
        <v>14</v>
      </c>
      <c r="B51" s="499">
        <v>44140</v>
      </c>
      <c r="C51" s="502"/>
      <c r="D51" s="503" t="s">
        <v>75</v>
      </c>
      <c r="E51" s="435" t="s">
        <v>600</v>
      </c>
      <c r="F51" s="435">
        <v>3467.5</v>
      </c>
      <c r="G51" s="504">
        <v>3350</v>
      </c>
      <c r="H51" s="504">
        <v>3550</v>
      </c>
      <c r="I51" s="435" t="s">
        <v>3697</v>
      </c>
      <c r="J51" s="433" t="s">
        <v>3705</v>
      </c>
      <c r="K51" s="433">
        <f t="shared" ref="K51:K52" si="53">H51-F51</f>
        <v>82.5</v>
      </c>
      <c r="L51" s="443">
        <f t="shared" ref="L51:L52" si="54">(F51*-0.7)/100</f>
        <v>-24.272500000000001</v>
      </c>
      <c r="M51" s="436">
        <f t="shared" ref="M51:M52" si="55">(K51+L51)/F51</f>
        <v>1.6792357606344628E-2</v>
      </c>
      <c r="N51" s="437" t="s">
        <v>599</v>
      </c>
      <c r="O51" s="463">
        <v>44141</v>
      </c>
      <c r="P51" s="7"/>
      <c r="Q51" s="7"/>
      <c r="R51" s="343" t="s">
        <v>602</v>
      </c>
      <c r="S51" s="40"/>
      <c r="T51" s="40"/>
      <c r="U51" s="40"/>
      <c r="V51" s="40"/>
      <c r="W51" s="40"/>
      <c r="X51" s="40"/>
      <c r="Y51" s="40"/>
      <c r="Z51" s="40"/>
      <c r="AA51" s="40"/>
    </row>
    <row r="52" spans="1:27" s="400" customFormat="1" ht="15" customHeight="1">
      <c r="A52" s="517">
        <v>15</v>
      </c>
      <c r="B52" s="494">
        <v>44141</v>
      </c>
      <c r="C52" s="518"/>
      <c r="D52" s="464" t="s">
        <v>412</v>
      </c>
      <c r="E52" s="465" t="s">
        <v>600</v>
      </c>
      <c r="F52" s="465">
        <v>124.5</v>
      </c>
      <c r="G52" s="519">
        <v>120.4</v>
      </c>
      <c r="H52" s="519">
        <v>120.4</v>
      </c>
      <c r="I52" s="465" t="s">
        <v>3712</v>
      </c>
      <c r="J52" s="460" t="s">
        <v>3727</v>
      </c>
      <c r="K52" s="460">
        <f t="shared" si="53"/>
        <v>-4.0999999999999943</v>
      </c>
      <c r="L52" s="445">
        <f t="shared" si="54"/>
        <v>-0.87149999999999994</v>
      </c>
      <c r="M52" s="418">
        <f t="shared" si="55"/>
        <v>-3.9931726907630478E-2</v>
      </c>
      <c r="N52" s="431" t="s">
        <v>663</v>
      </c>
      <c r="O52" s="419">
        <v>44144</v>
      </c>
      <c r="P52" s="7"/>
      <c r="Q52" s="7"/>
      <c r="R52" s="343" t="s">
        <v>602</v>
      </c>
      <c r="S52" s="40"/>
      <c r="T52" s="40"/>
      <c r="U52" s="40"/>
      <c r="V52" s="40"/>
      <c r="W52" s="40"/>
      <c r="X52" s="40"/>
      <c r="Y52" s="40"/>
      <c r="Z52" s="40"/>
      <c r="AA52" s="40"/>
    </row>
    <row r="53" spans="1:27" s="400" customFormat="1" ht="15" customHeight="1">
      <c r="A53" s="517">
        <v>16</v>
      </c>
      <c r="B53" s="494">
        <v>44144</v>
      </c>
      <c r="C53" s="518"/>
      <c r="D53" s="464" t="s">
        <v>190</v>
      </c>
      <c r="E53" s="465" t="s">
        <v>600</v>
      </c>
      <c r="F53" s="465">
        <v>2560</v>
      </c>
      <c r="G53" s="519">
        <v>2485</v>
      </c>
      <c r="H53" s="519">
        <v>2485</v>
      </c>
      <c r="I53" s="465" t="s">
        <v>3719</v>
      </c>
      <c r="J53" s="460" t="s">
        <v>3729</v>
      </c>
      <c r="K53" s="460">
        <f t="shared" ref="K53" si="56">H53-F53</f>
        <v>-75</v>
      </c>
      <c r="L53" s="445">
        <f t="shared" ref="L53" si="57">(F53*-0.7)/100</f>
        <v>-17.920000000000002</v>
      </c>
      <c r="M53" s="418">
        <f t="shared" ref="M53" si="58">(K53+L53)/F53</f>
        <v>-3.6296874999999999E-2</v>
      </c>
      <c r="N53" s="431" t="s">
        <v>663</v>
      </c>
      <c r="O53" s="419">
        <v>44145</v>
      </c>
      <c r="P53" s="7"/>
      <c r="Q53" s="7"/>
      <c r="R53" s="343" t="s">
        <v>3186</v>
      </c>
      <c r="S53" s="40"/>
      <c r="T53" s="40"/>
      <c r="U53" s="40"/>
      <c r="V53" s="40"/>
      <c r="W53" s="40"/>
      <c r="X53" s="40"/>
      <c r="Y53" s="40"/>
      <c r="Z53" s="40"/>
      <c r="AA53" s="40"/>
    </row>
    <row r="54" spans="1:27" s="400" customFormat="1" ht="15" customHeight="1">
      <c r="A54" s="501">
        <v>17</v>
      </c>
      <c r="B54" s="499">
        <v>44144</v>
      </c>
      <c r="C54" s="502"/>
      <c r="D54" s="503" t="s">
        <v>2931</v>
      </c>
      <c r="E54" s="435" t="s">
        <v>600</v>
      </c>
      <c r="F54" s="435">
        <v>1314</v>
      </c>
      <c r="G54" s="504">
        <v>1274</v>
      </c>
      <c r="H54" s="504">
        <v>1380</v>
      </c>
      <c r="I54" s="435" t="s">
        <v>3720</v>
      </c>
      <c r="J54" s="433" t="s">
        <v>3728</v>
      </c>
      <c r="K54" s="433">
        <f t="shared" ref="K54:K55" si="59">H54-F54</f>
        <v>66</v>
      </c>
      <c r="L54" s="443">
        <f t="shared" ref="L54:L55" si="60">(F54*-0.7)/100</f>
        <v>-9.1980000000000004</v>
      </c>
      <c r="M54" s="436">
        <f t="shared" ref="M54:M55" si="61">(K54+L54)/F54</f>
        <v>4.3228310502283103E-2</v>
      </c>
      <c r="N54" s="437" t="s">
        <v>599</v>
      </c>
      <c r="O54" s="463">
        <v>44145</v>
      </c>
      <c r="P54" s="7"/>
      <c r="Q54" s="7"/>
      <c r="R54" s="343" t="s">
        <v>602</v>
      </c>
      <c r="S54" s="40"/>
      <c r="T54" s="40"/>
      <c r="U54" s="40"/>
      <c r="V54" s="40"/>
      <c r="W54" s="40"/>
      <c r="X54" s="40"/>
      <c r="Y54" s="40"/>
      <c r="Z54" s="40"/>
      <c r="AA54" s="40"/>
    </row>
    <row r="55" spans="1:27" s="400" customFormat="1" ht="15" customHeight="1">
      <c r="A55" s="517">
        <v>18</v>
      </c>
      <c r="B55" s="494">
        <v>44144</v>
      </c>
      <c r="C55" s="518"/>
      <c r="D55" s="464" t="s">
        <v>47</v>
      </c>
      <c r="E55" s="465" t="s">
        <v>600</v>
      </c>
      <c r="F55" s="465">
        <v>2060</v>
      </c>
      <c r="G55" s="519">
        <v>1995</v>
      </c>
      <c r="H55" s="519">
        <v>1995</v>
      </c>
      <c r="I55" s="465" t="s">
        <v>3725</v>
      </c>
      <c r="J55" s="460" t="s">
        <v>3730</v>
      </c>
      <c r="K55" s="460">
        <f t="shared" si="59"/>
        <v>-65</v>
      </c>
      <c r="L55" s="445">
        <f t="shared" si="60"/>
        <v>-14.42</v>
      </c>
      <c r="M55" s="418">
        <f t="shared" si="61"/>
        <v>-3.8553398058252426E-2</v>
      </c>
      <c r="N55" s="431" t="s">
        <v>663</v>
      </c>
      <c r="O55" s="419">
        <v>44145</v>
      </c>
      <c r="P55" s="7"/>
      <c r="Q55" s="7"/>
      <c r="R55" s="343" t="s">
        <v>3186</v>
      </c>
      <c r="S55" s="40"/>
      <c r="T55" s="40"/>
      <c r="U55" s="40"/>
      <c r="V55" s="40"/>
      <c r="W55" s="40"/>
      <c r="X55" s="40"/>
      <c r="Y55" s="40"/>
      <c r="Z55" s="40"/>
      <c r="AA55" s="40"/>
    </row>
    <row r="56" spans="1:27" s="400" customFormat="1" ht="15" customHeight="1">
      <c r="A56" s="501">
        <v>19</v>
      </c>
      <c r="B56" s="499">
        <v>44145</v>
      </c>
      <c r="C56" s="502"/>
      <c r="D56" s="503" t="s">
        <v>75</v>
      </c>
      <c r="E56" s="435" t="s">
        <v>600</v>
      </c>
      <c r="F56" s="435">
        <v>3457.5</v>
      </c>
      <c r="G56" s="504">
        <v>3350</v>
      </c>
      <c r="H56" s="504">
        <v>3512.5</v>
      </c>
      <c r="I56" s="435" t="s">
        <v>3697</v>
      </c>
      <c r="J56" s="433" t="s">
        <v>723</v>
      </c>
      <c r="K56" s="433">
        <f t="shared" ref="K56" si="62">H56-F56</f>
        <v>55</v>
      </c>
      <c r="L56" s="443">
        <f>(F56*-0.07)/100</f>
        <v>-2.4202500000000002</v>
      </c>
      <c r="M56" s="436">
        <f t="shared" ref="M56" si="63">(K56+L56)/F56</f>
        <v>1.5207447577729573E-2</v>
      </c>
      <c r="N56" s="437" t="s">
        <v>599</v>
      </c>
      <c r="O56" s="546">
        <v>44145</v>
      </c>
      <c r="P56" s="7"/>
      <c r="Q56" s="7"/>
      <c r="R56" s="343" t="s">
        <v>602</v>
      </c>
      <c r="S56" s="40"/>
      <c r="T56" s="40"/>
      <c r="U56" s="40"/>
      <c r="V56" s="40"/>
      <c r="W56" s="40"/>
      <c r="X56" s="40"/>
      <c r="Y56" s="40"/>
      <c r="Z56" s="40"/>
      <c r="AA56" s="40"/>
    </row>
    <row r="57" spans="1:27" s="400" customFormat="1" ht="15" customHeight="1">
      <c r="A57" s="501">
        <v>20</v>
      </c>
      <c r="B57" s="499">
        <v>44146</v>
      </c>
      <c r="C57" s="502"/>
      <c r="D57" s="503" t="s">
        <v>475</v>
      </c>
      <c r="E57" s="435" t="s">
        <v>600</v>
      </c>
      <c r="F57" s="435">
        <v>334</v>
      </c>
      <c r="G57" s="504">
        <v>322</v>
      </c>
      <c r="H57" s="504">
        <v>346</v>
      </c>
      <c r="I57" s="435">
        <v>355</v>
      </c>
      <c r="J57" s="433" t="s">
        <v>3741</v>
      </c>
      <c r="K57" s="433">
        <f t="shared" ref="K57:K58" si="64">H57-F57</f>
        <v>12</v>
      </c>
      <c r="L57" s="443">
        <f>(F57*-0.07)/100</f>
        <v>-0.23380000000000004</v>
      </c>
      <c r="M57" s="436">
        <f t="shared" ref="M57:M58" si="65">(K57+L57)/F57</f>
        <v>3.522814371257485E-2</v>
      </c>
      <c r="N57" s="437" t="s">
        <v>599</v>
      </c>
      <c r="O57" s="546">
        <v>44146</v>
      </c>
      <c r="P57" s="7"/>
      <c r="Q57" s="7"/>
      <c r="R57" s="343" t="s">
        <v>3186</v>
      </c>
      <c r="S57" s="40"/>
      <c r="T57" s="40"/>
      <c r="U57" s="40"/>
      <c r="V57" s="40"/>
      <c r="W57" s="40"/>
      <c r="X57" s="40"/>
      <c r="Y57" s="40"/>
      <c r="Z57" s="40"/>
      <c r="AA57" s="40"/>
    </row>
    <row r="58" spans="1:27" s="400" customFormat="1" ht="15" customHeight="1">
      <c r="A58" s="501">
        <v>21</v>
      </c>
      <c r="B58" s="499">
        <v>44146</v>
      </c>
      <c r="C58" s="502"/>
      <c r="D58" s="503" t="s">
        <v>75</v>
      </c>
      <c r="E58" s="435" t="s">
        <v>600</v>
      </c>
      <c r="F58" s="435">
        <v>3465</v>
      </c>
      <c r="G58" s="504">
        <v>3450</v>
      </c>
      <c r="H58" s="504">
        <v>3545</v>
      </c>
      <c r="I58" s="435" t="s">
        <v>3697</v>
      </c>
      <c r="J58" s="433" t="s">
        <v>3778</v>
      </c>
      <c r="K58" s="433">
        <f t="shared" si="64"/>
        <v>80</v>
      </c>
      <c r="L58" s="443">
        <f t="shared" ref="L58" si="66">(F58*-0.7)/100</f>
        <v>-24.254999999999999</v>
      </c>
      <c r="M58" s="436">
        <f t="shared" si="65"/>
        <v>1.6088023088023089E-2</v>
      </c>
      <c r="N58" s="437" t="s">
        <v>599</v>
      </c>
      <c r="O58" s="463">
        <v>44152</v>
      </c>
      <c r="P58" s="7"/>
      <c r="Q58" s="7"/>
      <c r="R58" s="343" t="s">
        <v>602</v>
      </c>
      <c r="S58" s="40"/>
      <c r="T58" s="40"/>
      <c r="U58" s="40"/>
      <c r="V58" s="40"/>
      <c r="W58" s="40"/>
      <c r="X58" s="40"/>
      <c r="Y58" s="40"/>
      <c r="Z58" s="40"/>
      <c r="AA58" s="40"/>
    </row>
    <row r="59" spans="1:27" s="400" customFormat="1" ht="15" customHeight="1">
      <c r="A59" s="501">
        <v>22</v>
      </c>
      <c r="B59" s="499">
        <v>44146</v>
      </c>
      <c r="C59" s="502"/>
      <c r="D59" s="503" t="s">
        <v>3743</v>
      </c>
      <c r="E59" s="435" t="s">
        <v>600</v>
      </c>
      <c r="F59" s="435">
        <v>2010</v>
      </c>
      <c r="G59" s="504">
        <v>1950</v>
      </c>
      <c r="H59" s="504">
        <v>2047.5</v>
      </c>
      <c r="I59" s="435">
        <v>2100</v>
      </c>
      <c r="J59" s="433" t="s">
        <v>3744</v>
      </c>
      <c r="K59" s="433">
        <f t="shared" ref="K59" si="67">H59-F59</f>
        <v>37.5</v>
      </c>
      <c r="L59" s="443">
        <f>(F59*-0.07)/100</f>
        <v>-1.4070000000000003</v>
      </c>
      <c r="M59" s="436">
        <f t="shared" ref="M59" si="68">(K59+L59)/F59</f>
        <v>1.7956716417910447E-2</v>
      </c>
      <c r="N59" s="437" t="s">
        <v>599</v>
      </c>
      <c r="O59" s="546">
        <v>44146</v>
      </c>
      <c r="P59" s="7"/>
      <c r="Q59" s="7"/>
      <c r="R59" s="343" t="s">
        <v>602</v>
      </c>
      <c r="S59" s="40"/>
      <c r="T59" s="40"/>
      <c r="U59" s="40"/>
      <c r="V59" s="40"/>
      <c r="W59" s="40"/>
      <c r="X59" s="40"/>
      <c r="Y59" s="40"/>
      <c r="Z59" s="40"/>
      <c r="AA59" s="40"/>
    </row>
    <row r="60" spans="1:27" s="400" customFormat="1" ht="15" customHeight="1">
      <c r="A60" s="501">
        <v>23</v>
      </c>
      <c r="B60" s="499">
        <v>44146</v>
      </c>
      <c r="C60" s="502"/>
      <c r="D60" s="503" t="s">
        <v>266</v>
      </c>
      <c r="E60" s="435" t="s">
        <v>600</v>
      </c>
      <c r="F60" s="435">
        <v>2907.5</v>
      </c>
      <c r="G60" s="504">
        <v>2830</v>
      </c>
      <c r="H60" s="504">
        <v>2960</v>
      </c>
      <c r="I60" s="435" t="s">
        <v>3745</v>
      </c>
      <c r="J60" s="433" t="s">
        <v>3672</v>
      </c>
      <c r="K60" s="433">
        <f t="shared" ref="K60" si="69">H60-F60</f>
        <v>52.5</v>
      </c>
      <c r="L60" s="443">
        <f>(F60*-0.07)/100</f>
        <v>-2.03525</v>
      </c>
      <c r="M60" s="436">
        <f t="shared" ref="M60:M62" si="70">(K60+L60)/F60</f>
        <v>1.7356749785038695E-2</v>
      </c>
      <c r="N60" s="437" t="s">
        <v>599</v>
      </c>
      <c r="O60" s="546">
        <v>44146</v>
      </c>
      <c r="P60" s="7"/>
      <c r="Q60" s="7"/>
      <c r="R60" s="343" t="s">
        <v>602</v>
      </c>
      <c r="S60" s="40"/>
      <c r="T60" s="40"/>
      <c r="U60" s="40"/>
      <c r="V60" s="40"/>
      <c r="W60" s="40"/>
      <c r="X60" s="40"/>
      <c r="Y60" s="40"/>
      <c r="Z60" s="40"/>
      <c r="AA60" s="40"/>
    </row>
    <row r="61" spans="1:27" s="400" customFormat="1" ht="15" customHeight="1">
      <c r="A61" s="501">
        <v>24</v>
      </c>
      <c r="B61" s="499">
        <v>44147</v>
      </c>
      <c r="C61" s="502"/>
      <c r="D61" s="503" t="s">
        <v>172</v>
      </c>
      <c r="E61" s="435" t="s">
        <v>3627</v>
      </c>
      <c r="F61" s="435">
        <v>231</v>
      </c>
      <c r="G61" s="504">
        <v>237</v>
      </c>
      <c r="H61" s="504">
        <v>227.4</v>
      </c>
      <c r="I61" s="435">
        <v>220</v>
      </c>
      <c r="J61" s="433" t="s">
        <v>3757</v>
      </c>
      <c r="K61" s="433">
        <f>F61-H61</f>
        <v>3.5999999999999943</v>
      </c>
      <c r="L61" s="443">
        <f>(F61*-0.07)/100</f>
        <v>-0.16170000000000001</v>
      </c>
      <c r="M61" s="436">
        <f t="shared" si="70"/>
        <v>1.4884415584415559E-2</v>
      </c>
      <c r="N61" s="437" t="s">
        <v>599</v>
      </c>
      <c r="O61" s="546">
        <v>44147</v>
      </c>
      <c r="P61" s="7"/>
      <c r="Q61" s="7"/>
      <c r="R61" s="343" t="s">
        <v>602</v>
      </c>
      <c r="S61" s="40"/>
      <c r="T61" s="40"/>
      <c r="U61" s="40"/>
      <c r="V61" s="40"/>
      <c r="W61" s="40"/>
      <c r="X61" s="40"/>
      <c r="Y61" s="40"/>
      <c r="Z61" s="40"/>
      <c r="AA61" s="40"/>
    </row>
    <row r="62" spans="1:27" s="400" customFormat="1" ht="15" customHeight="1">
      <c r="A62" s="517">
        <v>25</v>
      </c>
      <c r="B62" s="494">
        <v>44147</v>
      </c>
      <c r="C62" s="518"/>
      <c r="D62" s="464" t="s">
        <v>189</v>
      </c>
      <c r="E62" s="465" t="s">
        <v>3627</v>
      </c>
      <c r="F62" s="465">
        <v>1285</v>
      </c>
      <c r="G62" s="519">
        <v>1325</v>
      </c>
      <c r="H62" s="519">
        <v>1325</v>
      </c>
      <c r="I62" s="465" t="s">
        <v>3756</v>
      </c>
      <c r="J62" s="460" t="s">
        <v>3795</v>
      </c>
      <c r="K62" s="460">
        <f>F62-H62</f>
        <v>-40</v>
      </c>
      <c r="L62" s="445">
        <f t="shared" ref="L62" si="71">(F62*-0.7)/100</f>
        <v>-8.9949999999999992</v>
      </c>
      <c r="M62" s="418">
        <f t="shared" si="70"/>
        <v>-3.81284046692607E-2</v>
      </c>
      <c r="N62" s="431" t="s">
        <v>663</v>
      </c>
      <c r="O62" s="419">
        <v>44154</v>
      </c>
      <c r="P62" s="7"/>
      <c r="Q62" s="7"/>
      <c r="R62" s="343" t="s">
        <v>602</v>
      </c>
      <c r="S62" s="40"/>
      <c r="T62" s="40"/>
      <c r="U62" s="40"/>
      <c r="V62" s="40"/>
      <c r="W62" s="40"/>
      <c r="X62" s="40"/>
      <c r="Y62" s="40"/>
      <c r="Z62" s="40"/>
      <c r="AA62" s="40"/>
    </row>
    <row r="63" spans="1:27" s="400" customFormat="1" ht="15" customHeight="1">
      <c r="A63" s="501">
        <v>26</v>
      </c>
      <c r="B63" s="499">
        <v>44147</v>
      </c>
      <c r="C63" s="502"/>
      <c r="D63" s="503" t="s">
        <v>533</v>
      </c>
      <c r="E63" s="435" t="s">
        <v>600</v>
      </c>
      <c r="F63" s="435">
        <v>1405</v>
      </c>
      <c r="G63" s="504">
        <v>1360</v>
      </c>
      <c r="H63" s="504">
        <v>1438</v>
      </c>
      <c r="I63" s="435">
        <v>1490</v>
      </c>
      <c r="J63" s="433" t="s">
        <v>3779</v>
      </c>
      <c r="K63" s="433">
        <f t="shared" ref="K63" si="72">H63-F63</f>
        <v>33</v>
      </c>
      <c r="L63" s="443">
        <f t="shared" ref="L63" si="73">(F63*-0.7)/100</f>
        <v>-9.8349999999999991</v>
      </c>
      <c r="M63" s="436">
        <f t="shared" ref="M63" si="74">(K63+L63)/F63</f>
        <v>1.6487544483985764E-2</v>
      </c>
      <c r="N63" s="437" t="s">
        <v>599</v>
      </c>
      <c r="O63" s="463">
        <v>44152</v>
      </c>
      <c r="P63" s="7"/>
      <c r="Q63" s="7"/>
      <c r="R63" s="343" t="s">
        <v>3186</v>
      </c>
      <c r="S63" s="40"/>
      <c r="T63" s="40"/>
      <c r="U63" s="40"/>
      <c r="V63" s="40"/>
      <c r="W63" s="40"/>
      <c r="X63" s="40"/>
      <c r="Y63" s="40"/>
      <c r="Z63" s="40"/>
      <c r="AA63" s="40"/>
    </row>
    <row r="64" spans="1:27" s="400" customFormat="1" ht="15" customHeight="1">
      <c r="A64" s="458">
        <v>27</v>
      </c>
      <c r="B64" s="490">
        <v>44147</v>
      </c>
      <c r="C64" s="505"/>
      <c r="D64" s="439" t="s">
        <v>1220</v>
      </c>
      <c r="E64" s="442" t="s">
        <v>600</v>
      </c>
      <c r="F64" s="442" t="s">
        <v>3758</v>
      </c>
      <c r="G64" s="506">
        <v>680</v>
      </c>
      <c r="H64" s="506"/>
      <c r="I64" s="442" t="s">
        <v>3759</v>
      </c>
      <c r="J64" s="376" t="s">
        <v>601</v>
      </c>
      <c r="K64" s="376"/>
      <c r="L64" s="474"/>
      <c r="M64" s="472"/>
      <c r="N64" s="412"/>
      <c r="O64" s="457"/>
      <c r="P64" s="7"/>
      <c r="Q64" s="7"/>
      <c r="R64" s="343" t="s">
        <v>602</v>
      </c>
      <c r="S64" s="40"/>
      <c r="T64" s="40"/>
      <c r="U64" s="40"/>
      <c r="V64" s="40"/>
      <c r="W64" s="40"/>
      <c r="X64" s="40"/>
      <c r="Y64" s="40"/>
      <c r="Z64" s="40"/>
      <c r="AA64" s="40"/>
    </row>
    <row r="65" spans="1:28" s="400" customFormat="1" ht="15" customHeight="1">
      <c r="A65" s="517">
        <v>28</v>
      </c>
      <c r="B65" s="494">
        <v>44152</v>
      </c>
      <c r="C65" s="518"/>
      <c r="D65" s="464" t="s">
        <v>55</v>
      </c>
      <c r="E65" s="465" t="s">
        <v>3627</v>
      </c>
      <c r="F65" s="465">
        <v>613.5</v>
      </c>
      <c r="G65" s="519">
        <v>632</v>
      </c>
      <c r="H65" s="519">
        <v>633</v>
      </c>
      <c r="I65" s="465" t="s">
        <v>3773</v>
      </c>
      <c r="J65" s="460" t="s">
        <v>3783</v>
      </c>
      <c r="K65" s="460">
        <f>F65-H65</f>
        <v>-19.5</v>
      </c>
      <c r="L65" s="445">
        <f t="shared" ref="L65:L66" si="75">(F65*-0.7)/100</f>
        <v>-4.2945000000000002</v>
      </c>
      <c r="M65" s="418">
        <f t="shared" ref="M65:M66" si="76">(K65+L65)/F65</f>
        <v>-3.8784841075794621E-2</v>
      </c>
      <c r="N65" s="431" t="s">
        <v>663</v>
      </c>
      <c r="O65" s="419">
        <v>44153</v>
      </c>
      <c r="P65" s="7"/>
      <c r="Q65" s="7"/>
      <c r="R65" s="343" t="s">
        <v>602</v>
      </c>
      <c r="S65" s="40"/>
      <c r="T65" s="40"/>
      <c r="U65" s="40"/>
      <c r="V65" s="40"/>
      <c r="W65" s="40"/>
      <c r="X65" s="40"/>
      <c r="Y65" s="40"/>
      <c r="Z65" s="40"/>
      <c r="AA65" s="40"/>
    </row>
    <row r="66" spans="1:28" s="400" customFormat="1" ht="15" customHeight="1">
      <c r="A66" s="501">
        <v>29</v>
      </c>
      <c r="B66" s="499">
        <v>44152</v>
      </c>
      <c r="C66" s="502"/>
      <c r="D66" s="503" t="s">
        <v>285</v>
      </c>
      <c r="E66" s="435" t="s">
        <v>600</v>
      </c>
      <c r="F66" s="435">
        <v>305</v>
      </c>
      <c r="G66" s="504">
        <v>295</v>
      </c>
      <c r="H66" s="504">
        <v>314.5</v>
      </c>
      <c r="I66" s="435">
        <v>325</v>
      </c>
      <c r="J66" s="433" t="s">
        <v>3769</v>
      </c>
      <c r="K66" s="433">
        <f t="shared" ref="K66" si="77">H66-F66</f>
        <v>9.5</v>
      </c>
      <c r="L66" s="443">
        <f t="shared" si="75"/>
        <v>-2.1349999999999998</v>
      </c>
      <c r="M66" s="436">
        <f t="shared" si="76"/>
        <v>2.4147540983606559E-2</v>
      </c>
      <c r="N66" s="437" t="s">
        <v>599</v>
      </c>
      <c r="O66" s="463">
        <v>44154</v>
      </c>
      <c r="P66" s="7"/>
      <c r="Q66" s="7"/>
      <c r="R66" s="343" t="s">
        <v>602</v>
      </c>
      <c r="S66" s="40"/>
      <c r="T66" s="40"/>
      <c r="U66" s="40"/>
      <c r="V66" s="40"/>
      <c r="W66" s="40"/>
      <c r="X66" s="40"/>
      <c r="Y66" s="40"/>
      <c r="Z66" s="40"/>
      <c r="AA66" s="40"/>
    </row>
    <row r="67" spans="1:28" s="400" customFormat="1" ht="15" customHeight="1">
      <c r="A67" s="458">
        <v>30</v>
      </c>
      <c r="B67" s="490">
        <v>44153</v>
      </c>
      <c r="C67" s="505"/>
      <c r="D67" s="439" t="s">
        <v>3784</v>
      </c>
      <c r="E67" s="442" t="s">
        <v>600</v>
      </c>
      <c r="F67" s="442" t="s">
        <v>3785</v>
      </c>
      <c r="G67" s="506">
        <v>367</v>
      </c>
      <c r="H67" s="506"/>
      <c r="I67" s="442">
        <v>396</v>
      </c>
      <c r="J67" s="376" t="s">
        <v>601</v>
      </c>
      <c r="K67" s="376"/>
      <c r="L67" s="474"/>
      <c r="M67" s="472"/>
      <c r="N67" s="412"/>
      <c r="O67" s="457"/>
      <c r="P67" s="7"/>
      <c r="Q67" s="7"/>
      <c r="R67" s="343" t="s">
        <v>602</v>
      </c>
      <c r="S67" s="40"/>
      <c r="T67" s="40"/>
      <c r="U67" s="40"/>
      <c r="V67" s="40"/>
      <c r="W67" s="40"/>
      <c r="X67" s="40"/>
      <c r="Y67" s="40"/>
      <c r="Z67" s="40"/>
      <c r="AA67" s="40"/>
    </row>
    <row r="68" spans="1:28" s="400" customFormat="1" ht="15" customHeight="1">
      <c r="A68" s="501">
        <v>31</v>
      </c>
      <c r="B68" s="499">
        <v>44154</v>
      </c>
      <c r="C68" s="502"/>
      <c r="D68" s="503" t="s">
        <v>191</v>
      </c>
      <c r="E68" s="435" t="s">
        <v>600</v>
      </c>
      <c r="F68" s="435">
        <v>303.5</v>
      </c>
      <c r="G68" s="504">
        <v>293</v>
      </c>
      <c r="H68" s="504">
        <v>312.5</v>
      </c>
      <c r="I68" s="435">
        <v>325</v>
      </c>
      <c r="J68" s="433" t="s">
        <v>3405</v>
      </c>
      <c r="K68" s="433">
        <f t="shared" ref="K68" si="78">H68-F68</f>
        <v>9</v>
      </c>
      <c r="L68" s="443">
        <f t="shared" ref="L68" si="79">(F68*-0.7)/100</f>
        <v>-2.1244999999999998</v>
      </c>
      <c r="M68" s="436">
        <f t="shared" ref="M68" si="80">(K68+L68)/F68</f>
        <v>2.265403624382208E-2</v>
      </c>
      <c r="N68" s="437" t="s">
        <v>599</v>
      </c>
      <c r="O68" s="463">
        <v>44158</v>
      </c>
      <c r="P68" s="7"/>
      <c r="Q68" s="7"/>
      <c r="R68" s="343" t="s">
        <v>3186</v>
      </c>
      <c r="S68" s="40"/>
      <c r="T68" s="40"/>
      <c r="U68" s="40"/>
      <c r="V68" s="40"/>
      <c r="W68" s="40"/>
      <c r="X68" s="40"/>
      <c r="Y68" s="40"/>
      <c r="Z68" s="40"/>
      <c r="AA68" s="40"/>
    </row>
    <row r="69" spans="1:28" s="400" customFormat="1" ht="15" customHeight="1">
      <c r="A69" s="517">
        <v>32</v>
      </c>
      <c r="B69" s="494">
        <v>44154</v>
      </c>
      <c r="C69" s="518"/>
      <c r="D69" s="464" t="s">
        <v>130</v>
      </c>
      <c r="E69" s="465" t="s">
        <v>600</v>
      </c>
      <c r="F69" s="465">
        <v>341</v>
      </c>
      <c r="G69" s="519">
        <v>330</v>
      </c>
      <c r="H69" s="519">
        <v>330.5</v>
      </c>
      <c r="I69" s="465">
        <v>360</v>
      </c>
      <c r="J69" s="460" t="s">
        <v>3797</v>
      </c>
      <c r="K69" s="460">
        <f t="shared" ref="K69:K70" si="81">H69-F69</f>
        <v>-10.5</v>
      </c>
      <c r="L69" s="445">
        <f>(F69*-0.07)/100</f>
        <v>-0.23870000000000002</v>
      </c>
      <c r="M69" s="418">
        <f t="shared" ref="M69:M70" si="82">(K69+L69)/F69</f>
        <v>-3.1491788856304985E-2</v>
      </c>
      <c r="N69" s="431" t="s">
        <v>663</v>
      </c>
      <c r="O69" s="541">
        <v>44154</v>
      </c>
      <c r="P69" s="7"/>
      <c r="Q69" s="7"/>
      <c r="R69" s="343" t="s">
        <v>3186</v>
      </c>
      <c r="S69" s="40"/>
      <c r="T69" s="40"/>
      <c r="U69" s="40"/>
      <c r="V69" s="40"/>
      <c r="W69" s="40"/>
      <c r="X69" s="40"/>
      <c r="Y69" s="40"/>
      <c r="Z69" s="40"/>
      <c r="AA69" s="40"/>
    </row>
    <row r="70" spans="1:28" s="400" customFormat="1" ht="15" customHeight="1">
      <c r="A70" s="501">
        <v>33</v>
      </c>
      <c r="B70" s="499">
        <v>44154</v>
      </c>
      <c r="C70" s="502"/>
      <c r="D70" s="503" t="s">
        <v>271</v>
      </c>
      <c r="E70" s="435" t="s">
        <v>600</v>
      </c>
      <c r="F70" s="435">
        <v>457.5</v>
      </c>
      <c r="G70" s="504">
        <v>445</v>
      </c>
      <c r="H70" s="504">
        <v>469.5</v>
      </c>
      <c r="I70" s="435">
        <v>485</v>
      </c>
      <c r="J70" s="433" t="s">
        <v>3741</v>
      </c>
      <c r="K70" s="433">
        <f t="shared" si="81"/>
        <v>12</v>
      </c>
      <c r="L70" s="443">
        <f t="shared" ref="L70" si="83">(F70*-0.7)/100</f>
        <v>-3.2025000000000001</v>
      </c>
      <c r="M70" s="436">
        <f t="shared" si="82"/>
        <v>1.9229508196721309E-2</v>
      </c>
      <c r="N70" s="437" t="s">
        <v>599</v>
      </c>
      <c r="O70" s="463">
        <v>44155</v>
      </c>
      <c r="P70" s="7"/>
      <c r="Q70" s="7"/>
      <c r="R70" s="343" t="s">
        <v>3186</v>
      </c>
      <c r="S70" s="40"/>
      <c r="T70" s="40"/>
      <c r="U70" s="40"/>
      <c r="V70" s="40"/>
      <c r="W70" s="40"/>
      <c r="X70" s="40"/>
      <c r="Y70" s="40"/>
      <c r="Z70" s="40"/>
      <c r="AA70" s="40"/>
    </row>
    <row r="71" spans="1:28" s="400" customFormat="1" ht="15" customHeight="1">
      <c r="A71" s="458">
        <v>34</v>
      </c>
      <c r="B71" s="568">
        <v>44154</v>
      </c>
      <c r="C71" s="505"/>
      <c r="D71" s="439" t="s">
        <v>351</v>
      </c>
      <c r="E71" s="442" t="s">
        <v>600</v>
      </c>
      <c r="F71" s="442" t="s">
        <v>3803</v>
      </c>
      <c r="G71" s="506">
        <v>790</v>
      </c>
      <c r="H71" s="506"/>
      <c r="I71" s="442">
        <v>875</v>
      </c>
      <c r="J71" s="376" t="s">
        <v>601</v>
      </c>
      <c r="K71" s="376"/>
      <c r="L71" s="474"/>
      <c r="M71" s="472"/>
      <c r="N71" s="412"/>
      <c r="O71" s="457"/>
      <c r="P71" s="7"/>
      <c r="Q71" s="7"/>
      <c r="R71" s="343" t="s">
        <v>3186</v>
      </c>
      <c r="S71" s="40"/>
      <c r="T71" s="40"/>
      <c r="U71" s="40"/>
      <c r="V71" s="40"/>
      <c r="W71" s="40"/>
      <c r="X71" s="40"/>
      <c r="Y71" s="40"/>
      <c r="Z71" s="40"/>
      <c r="AA71" s="40"/>
    </row>
    <row r="72" spans="1:28" s="400" customFormat="1" ht="15" customHeight="1">
      <c r="A72" s="517">
        <v>35</v>
      </c>
      <c r="B72" s="494">
        <v>44155</v>
      </c>
      <c r="C72" s="518"/>
      <c r="D72" s="464" t="s">
        <v>58</v>
      </c>
      <c r="E72" s="465" t="s">
        <v>3627</v>
      </c>
      <c r="F72" s="465">
        <v>8050</v>
      </c>
      <c r="G72" s="519">
        <v>8290</v>
      </c>
      <c r="H72" s="519">
        <v>8290</v>
      </c>
      <c r="I72" s="465">
        <v>7600</v>
      </c>
      <c r="J72" s="460" t="s">
        <v>3806</v>
      </c>
      <c r="K72" s="460">
        <f>F72-H72</f>
        <v>-240</v>
      </c>
      <c r="L72" s="445">
        <f>(F72*-0.07)/100</f>
        <v>-5.6349999999999998</v>
      </c>
      <c r="M72" s="418">
        <f t="shared" ref="M72:M73" si="84">(K72+L72)/F72</f>
        <v>-3.0513664596273291E-2</v>
      </c>
      <c r="N72" s="431" t="s">
        <v>663</v>
      </c>
      <c r="O72" s="541">
        <v>44155</v>
      </c>
      <c r="P72" s="7"/>
      <c r="Q72" s="7"/>
      <c r="R72" s="343" t="s">
        <v>602</v>
      </c>
      <c r="S72" s="40"/>
      <c r="T72" s="40"/>
      <c r="U72" s="40"/>
      <c r="V72" s="40"/>
      <c r="W72" s="40"/>
      <c r="X72" s="40"/>
      <c r="Y72" s="40"/>
      <c r="Z72" s="40"/>
      <c r="AA72" s="40"/>
    </row>
    <row r="73" spans="1:28" s="400" customFormat="1" ht="15" customHeight="1">
      <c r="A73" s="501">
        <v>36</v>
      </c>
      <c r="B73" s="499">
        <v>44155</v>
      </c>
      <c r="C73" s="502"/>
      <c r="D73" s="503" t="s">
        <v>69</v>
      </c>
      <c r="E73" s="435" t="s">
        <v>600</v>
      </c>
      <c r="F73" s="435">
        <v>468</v>
      </c>
      <c r="G73" s="504">
        <v>454</v>
      </c>
      <c r="H73" s="504">
        <v>476</v>
      </c>
      <c r="I73" s="435" t="s">
        <v>3135</v>
      </c>
      <c r="J73" s="433" t="s">
        <v>3691</v>
      </c>
      <c r="K73" s="433">
        <f t="shared" ref="K73" si="85">H73-F73</f>
        <v>8</v>
      </c>
      <c r="L73" s="443">
        <f>(F73*-0.07)/100</f>
        <v>-0.32760000000000006</v>
      </c>
      <c r="M73" s="436">
        <f t="shared" si="84"/>
        <v>1.6394017094017093E-2</v>
      </c>
      <c r="N73" s="437" t="s">
        <v>599</v>
      </c>
      <c r="O73" s="546">
        <v>44155</v>
      </c>
      <c r="P73" s="7"/>
      <c r="Q73" s="7"/>
      <c r="R73" s="343" t="s">
        <v>602</v>
      </c>
      <c r="S73" s="40"/>
      <c r="T73" s="40"/>
      <c r="U73" s="40"/>
      <c r="V73" s="40"/>
      <c r="W73" s="40"/>
      <c r="X73" s="40"/>
      <c r="Y73" s="40"/>
      <c r="Z73" s="40"/>
      <c r="AA73" s="40"/>
    </row>
    <row r="74" spans="1:28" s="400" customFormat="1" ht="15" customHeight="1">
      <c r="A74" s="517">
        <v>37</v>
      </c>
      <c r="B74" s="494">
        <v>44155</v>
      </c>
      <c r="C74" s="518"/>
      <c r="D74" s="464" t="s">
        <v>3812</v>
      </c>
      <c r="E74" s="465" t="s">
        <v>3627</v>
      </c>
      <c r="F74" s="465">
        <v>376</v>
      </c>
      <c r="G74" s="519">
        <v>387</v>
      </c>
      <c r="H74" s="519">
        <v>386</v>
      </c>
      <c r="I74" s="465" t="s">
        <v>3814</v>
      </c>
      <c r="J74" s="460" t="s">
        <v>3834</v>
      </c>
      <c r="K74" s="460">
        <f>F74-H74</f>
        <v>-10</v>
      </c>
      <c r="L74" s="445">
        <f>(F74*-0.07)/100</f>
        <v>-0.26320000000000005</v>
      </c>
      <c r="M74" s="418">
        <f t="shared" ref="M74" si="86">(K74+L74)/F74</f>
        <v>-2.7295744680851063E-2</v>
      </c>
      <c r="N74" s="431" t="s">
        <v>663</v>
      </c>
      <c r="O74" s="419">
        <v>44159</v>
      </c>
      <c r="P74" s="7"/>
      <c r="Q74" s="7"/>
      <c r="R74" s="343" t="s">
        <v>602</v>
      </c>
      <c r="S74" s="40"/>
      <c r="T74" s="40"/>
      <c r="U74" s="40"/>
      <c r="V74" s="40"/>
      <c r="W74" s="40"/>
      <c r="X74" s="40"/>
      <c r="Y74" s="40"/>
      <c r="Z74" s="40"/>
      <c r="AA74" s="40"/>
    </row>
    <row r="75" spans="1:28" s="400" customFormat="1" ht="15" customHeight="1">
      <c r="A75" s="517">
        <v>38</v>
      </c>
      <c r="B75" s="494">
        <v>44155</v>
      </c>
      <c r="C75" s="518"/>
      <c r="D75" s="464" t="s">
        <v>38</v>
      </c>
      <c r="E75" s="465" t="s">
        <v>3627</v>
      </c>
      <c r="F75" s="465">
        <v>1692.5</v>
      </c>
      <c r="G75" s="519">
        <v>1730</v>
      </c>
      <c r="H75" s="519">
        <v>1730</v>
      </c>
      <c r="I75" s="465" t="s">
        <v>3813</v>
      </c>
      <c r="J75" s="460" t="s">
        <v>3665</v>
      </c>
      <c r="K75" s="460">
        <f>F75-H75</f>
        <v>-37.5</v>
      </c>
      <c r="L75" s="445">
        <f>(F75*-0.7)/100</f>
        <v>-11.8475</v>
      </c>
      <c r="M75" s="418">
        <f t="shared" ref="M75:M77" si="87">(K75+L75)/F75</f>
        <v>-2.9156573116691283E-2</v>
      </c>
      <c r="N75" s="431" t="s">
        <v>663</v>
      </c>
      <c r="O75" s="419">
        <v>44158</v>
      </c>
      <c r="P75" s="7"/>
      <c r="Q75" s="7"/>
      <c r="R75" s="343" t="s">
        <v>602</v>
      </c>
      <c r="S75" s="40"/>
      <c r="T75" s="40"/>
      <c r="U75" s="40"/>
      <c r="V75" s="40"/>
      <c r="W75" s="40"/>
      <c r="X75" s="40"/>
      <c r="Y75" s="40"/>
      <c r="Z75" s="40"/>
      <c r="AA75" s="40"/>
    </row>
    <row r="76" spans="1:28" s="400" customFormat="1" ht="15" customHeight="1">
      <c r="A76" s="517">
        <v>39</v>
      </c>
      <c r="B76" s="494">
        <v>44158</v>
      </c>
      <c r="C76" s="518"/>
      <c r="D76" s="464" t="s">
        <v>86</v>
      </c>
      <c r="E76" s="465" t="s">
        <v>600</v>
      </c>
      <c r="F76" s="465">
        <v>412.5</v>
      </c>
      <c r="G76" s="519">
        <v>400</v>
      </c>
      <c r="H76" s="519">
        <v>400</v>
      </c>
      <c r="I76" s="465">
        <v>435</v>
      </c>
      <c r="J76" s="460" t="s">
        <v>3844</v>
      </c>
      <c r="K76" s="460">
        <f t="shared" ref="K76:K77" si="88">H76-F76</f>
        <v>-12.5</v>
      </c>
      <c r="L76" s="445">
        <f t="shared" ref="L76:L77" si="89">(F76*-0.7)/100</f>
        <v>-2.8875000000000002</v>
      </c>
      <c r="M76" s="418">
        <f t="shared" si="87"/>
        <v>-3.7303030303030303E-2</v>
      </c>
      <c r="N76" s="431" t="s">
        <v>663</v>
      </c>
      <c r="O76" s="419">
        <v>44160</v>
      </c>
      <c r="P76" s="7"/>
      <c r="Q76" s="7"/>
      <c r="R76" s="343" t="s">
        <v>3186</v>
      </c>
      <c r="S76" s="40"/>
      <c r="T76" s="40"/>
      <c r="U76" s="40"/>
      <c r="V76" s="40"/>
      <c r="W76" s="40"/>
      <c r="X76" s="40"/>
      <c r="Y76" s="40"/>
      <c r="Z76" s="40"/>
      <c r="AA76" s="40"/>
    </row>
    <row r="77" spans="1:28" s="400" customFormat="1" ht="15" customHeight="1">
      <c r="A77" s="517">
        <v>40</v>
      </c>
      <c r="B77" s="494">
        <v>44158</v>
      </c>
      <c r="C77" s="518"/>
      <c r="D77" s="464" t="s">
        <v>69</v>
      </c>
      <c r="E77" s="465" t="s">
        <v>600</v>
      </c>
      <c r="F77" s="465">
        <v>475.5</v>
      </c>
      <c r="G77" s="519">
        <v>461</v>
      </c>
      <c r="H77" s="519">
        <v>461</v>
      </c>
      <c r="I77" s="465" t="s">
        <v>3135</v>
      </c>
      <c r="J77" s="460" t="s">
        <v>3845</v>
      </c>
      <c r="K77" s="460">
        <f t="shared" si="88"/>
        <v>-14.5</v>
      </c>
      <c r="L77" s="445">
        <f t="shared" si="89"/>
        <v>-3.3284999999999996</v>
      </c>
      <c r="M77" s="418">
        <f t="shared" si="87"/>
        <v>-3.7494216614090428E-2</v>
      </c>
      <c r="N77" s="431" t="s">
        <v>663</v>
      </c>
      <c r="O77" s="419">
        <v>44160</v>
      </c>
      <c r="P77" s="7"/>
      <c r="Q77" s="7"/>
      <c r="R77" s="343" t="s">
        <v>602</v>
      </c>
      <c r="S77" s="40"/>
      <c r="T77" s="40"/>
      <c r="U77" s="40"/>
      <c r="V77" s="40"/>
      <c r="W77" s="40"/>
      <c r="X77" s="40"/>
      <c r="Y77" s="40"/>
      <c r="Z77" s="40"/>
      <c r="AA77" s="40"/>
    </row>
    <row r="78" spans="1:28" s="400" customFormat="1" ht="15" customHeight="1">
      <c r="A78" s="458">
        <v>41</v>
      </c>
      <c r="B78" s="490">
        <v>44160</v>
      </c>
      <c r="C78" s="505"/>
      <c r="D78" s="439" t="s">
        <v>271</v>
      </c>
      <c r="E78" s="442" t="s">
        <v>600</v>
      </c>
      <c r="F78" s="442" t="s">
        <v>3854</v>
      </c>
      <c r="G78" s="506">
        <v>440</v>
      </c>
      <c r="H78" s="506"/>
      <c r="I78" s="442">
        <v>475</v>
      </c>
      <c r="J78" s="376" t="s">
        <v>601</v>
      </c>
      <c r="K78" s="376"/>
      <c r="L78" s="474"/>
      <c r="M78" s="472"/>
      <c r="N78" s="412"/>
      <c r="O78" s="457"/>
      <c r="P78" s="7"/>
      <c r="Q78" s="7"/>
      <c r="R78" s="343"/>
      <c r="S78" s="40"/>
      <c r="T78" s="40"/>
      <c r="U78" s="40"/>
      <c r="V78" s="40"/>
      <c r="W78" s="40"/>
      <c r="X78" s="40"/>
      <c r="Y78" s="40"/>
      <c r="Z78" s="40"/>
      <c r="AA78" s="40"/>
    </row>
    <row r="79" spans="1:28" s="400" customFormat="1" ht="15" customHeight="1">
      <c r="A79" s="458"/>
      <c r="B79" s="490"/>
      <c r="C79" s="505"/>
      <c r="D79" s="439"/>
      <c r="E79" s="442"/>
      <c r="F79" s="442"/>
      <c r="G79" s="506"/>
      <c r="H79" s="506"/>
      <c r="I79" s="442"/>
      <c r="J79" s="376"/>
      <c r="K79" s="376"/>
      <c r="L79" s="474"/>
      <c r="M79" s="472"/>
      <c r="N79" s="412"/>
      <c r="O79" s="457"/>
      <c r="P79" s="7"/>
      <c r="Q79" s="7"/>
      <c r="R79" s="343"/>
      <c r="S79" s="40"/>
      <c r="T79" s="40"/>
      <c r="U79" s="40"/>
      <c r="V79" s="40"/>
      <c r="W79" s="40"/>
      <c r="X79" s="40"/>
      <c r="Y79" s="40"/>
      <c r="Z79" s="40"/>
      <c r="AA79" s="40"/>
    </row>
    <row r="80" spans="1:28" ht="44.25" customHeight="1">
      <c r="A80" s="23" t="s">
        <v>603</v>
      </c>
      <c r="B80" s="39"/>
      <c r="C80" s="39"/>
      <c r="D80" s="40"/>
      <c r="E80" s="36"/>
      <c r="F80" s="36"/>
      <c r="G80" s="35"/>
      <c r="H80" s="35" t="s">
        <v>3632</v>
      </c>
      <c r="I80" s="36"/>
      <c r="J80" s="17"/>
      <c r="K80" s="79"/>
      <c r="L80" s="80"/>
      <c r="M80" s="79"/>
      <c r="N80" s="81"/>
      <c r="O80" s="79"/>
      <c r="P80" s="7"/>
      <c r="Q80" s="480"/>
      <c r="R80" s="507"/>
      <c r="S80" s="480"/>
      <c r="T80" s="480"/>
      <c r="U80" s="480"/>
      <c r="V80" s="480"/>
      <c r="W80" s="480"/>
      <c r="X80" s="480"/>
      <c r="Y80" s="480"/>
      <c r="Z80" s="40"/>
      <c r="AA80" s="40"/>
      <c r="AB80" s="40"/>
    </row>
    <row r="81" spans="1:34" s="6" customFormat="1">
      <c r="A81" s="29" t="s">
        <v>604</v>
      </c>
      <c r="B81" s="23"/>
      <c r="C81" s="23"/>
      <c r="D81" s="23"/>
      <c r="E81" s="5"/>
      <c r="F81" s="30" t="s">
        <v>605</v>
      </c>
      <c r="G81" s="41"/>
      <c r="H81" s="42"/>
      <c r="I81" s="82"/>
      <c r="J81" s="17"/>
      <c r="K81" s="83"/>
      <c r="L81" s="84"/>
      <c r="M81" s="85"/>
      <c r="N81" s="86"/>
      <c r="O81" s="87"/>
      <c r="P81" s="5"/>
      <c r="Q81" s="4"/>
      <c r="R81" s="12"/>
      <c r="Z81" s="9"/>
      <c r="AA81" s="9"/>
      <c r="AB81" s="9"/>
      <c r="AC81" s="9"/>
      <c r="AD81" s="9"/>
      <c r="AE81" s="9"/>
      <c r="AF81" s="9"/>
      <c r="AG81" s="9"/>
      <c r="AH81" s="9"/>
    </row>
    <row r="82" spans="1:34" s="9" customFormat="1" ht="14.25" customHeight="1">
      <c r="A82" s="29"/>
      <c r="B82" s="23"/>
      <c r="C82" s="23"/>
      <c r="D82" s="23"/>
      <c r="E82" s="32"/>
      <c r="F82" s="30" t="s">
        <v>607</v>
      </c>
      <c r="G82" s="41"/>
      <c r="H82" s="42"/>
      <c r="I82" s="82"/>
      <c r="J82" s="17"/>
      <c r="K82" s="83"/>
      <c r="L82" s="84"/>
      <c r="M82" s="85"/>
      <c r="N82" s="86"/>
      <c r="O82" s="87"/>
      <c r="P82" s="5"/>
      <c r="Q82" s="4"/>
      <c r="R82" s="12"/>
      <c r="S82" s="6"/>
      <c r="Y82" s="6"/>
      <c r="Z82" s="6"/>
    </row>
    <row r="83" spans="1:34" s="9" customFormat="1" ht="14.25" customHeight="1">
      <c r="A83" s="23"/>
      <c r="B83" s="23"/>
      <c r="C83" s="23"/>
      <c r="D83" s="23"/>
      <c r="E83" s="32"/>
      <c r="F83" s="17"/>
      <c r="G83" s="17"/>
      <c r="H83" s="31"/>
      <c r="I83" s="36"/>
      <c r="J83" s="71"/>
      <c r="K83" s="68"/>
      <c r="L83" s="69"/>
      <c r="M83" s="17"/>
      <c r="N83" s="72"/>
      <c r="O83" s="57"/>
      <c r="P83" s="8"/>
      <c r="Q83" s="4"/>
      <c r="R83" s="12"/>
      <c r="S83" s="6"/>
      <c r="Y83" s="6"/>
      <c r="Z83" s="6"/>
    </row>
    <row r="84" spans="1:34" s="9" customFormat="1" ht="15">
      <c r="A84" s="43" t="s">
        <v>614</v>
      </c>
      <c r="B84" s="43"/>
      <c r="C84" s="43"/>
      <c r="D84" s="43"/>
      <c r="E84" s="32"/>
      <c r="F84" s="17"/>
      <c r="G84" s="12"/>
      <c r="H84" s="17"/>
      <c r="I84" s="12"/>
      <c r="J84" s="88"/>
      <c r="K84" s="12"/>
      <c r="L84" s="12"/>
      <c r="M84" s="12"/>
      <c r="N84" s="12"/>
      <c r="O84" s="89"/>
      <c r="P84"/>
      <c r="Q84" s="4"/>
      <c r="R84" s="12"/>
      <c r="S84" s="6"/>
      <c r="Y84" s="6"/>
      <c r="Z84" s="6"/>
    </row>
    <row r="85" spans="1:34" s="9" customFormat="1" ht="38.25">
      <c r="A85" s="21" t="s">
        <v>16</v>
      </c>
      <c r="B85" s="21" t="s">
        <v>575</v>
      </c>
      <c r="C85" s="21"/>
      <c r="D85" s="22" t="s">
        <v>588</v>
      </c>
      <c r="E85" s="21" t="s">
        <v>589</v>
      </c>
      <c r="F85" s="21" t="s">
        <v>590</v>
      </c>
      <c r="G85" s="21" t="s">
        <v>609</v>
      </c>
      <c r="H85" s="21" t="s">
        <v>592</v>
      </c>
      <c r="I85" s="21" t="s">
        <v>593</v>
      </c>
      <c r="J85" s="20" t="s">
        <v>594</v>
      </c>
      <c r="K85" s="77" t="s">
        <v>615</v>
      </c>
      <c r="L85" s="63" t="s">
        <v>3630</v>
      </c>
      <c r="M85" s="77" t="s">
        <v>611</v>
      </c>
      <c r="N85" s="21" t="s">
        <v>612</v>
      </c>
      <c r="O85" s="20" t="s">
        <v>597</v>
      </c>
      <c r="P85" s="90" t="s">
        <v>598</v>
      </c>
      <c r="Q85" s="4"/>
      <c r="R85" s="17"/>
      <c r="S85" s="6"/>
      <c r="Y85" s="6"/>
      <c r="Z85" s="6"/>
    </row>
    <row r="86" spans="1:34" s="400" customFormat="1" ht="13.9" customHeight="1">
      <c r="A86" s="493">
        <v>1</v>
      </c>
      <c r="B86" s="494">
        <v>44134</v>
      </c>
      <c r="C86" s="495"/>
      <c r="D86" s="496" t="s">
        <v>3647</v>
      </c>
      <c r="E86" s="488" t="s">
        <v>600</v>
      </c>
      <c r="F86" s="465">
        <v>1076</v>
      </c>
      <c r="G86" s="465">
        <v>1052</v>
      </c>
      <c r="H86" s="465">
        <v>1056</v>
      </c>
      <c r="I86" s="460">
        <v>1120</v>
      </c>
      <c r="J86" s="460" t="s">
        <v>3658</v>
      </c>
      <c r="K86" s="460">
        <f t="shared" ref="K86:K87" si="90">H86-F86</f>
        <v>-20</v>
      </c>
      <c r="L86" s="445">
        <f t="shared" ref="L86:L87" si="91">(H86*N86)*0.035%</f>
        <v>221.76000000000002</v>
      </c>
      <c r="M86" s="497">
        <f t="shared" ref="M86:M87" si="92">(K86*N86)-L86</f>
        <v>-12221.76</v>
      </c>
      <c r="N86" s="460">
        <v>600</v>
      </c>
      <c r="O86" s="431" t="s">
        <v>663</v>
      </c>
      <c r="P86" s="419">
        <v>44137</v>
      </c>
      <c r="Q86" s="387"/>
      <c r="R86" s="343" t="s">
        <v>3186</v>
      </c>
      <c r="S86" s="40"/>
      <c r="Y86" s="40"/>
      <c r="Z86" s="40"/>
    </row>
    <row r="87" spans="1:34" s="400" customFormat="1" ht="13.9" customHeight="1">
      <c r="A87" s="498">
        <v>2</v>
      </c>
      <c r="B87" s="499">
        <v>44134</v>
      </c>
      <c r="C87" s="500"/>
      <c r="D87" s="466" t="s">
        <v>3649</v>
      </c>
      <c r="E87" s="456" t="s">
        <v>600</v>
      </c>
      <c r="F87" s="435">
        <v>436.5</v>
      </c>
      <c r="G87" s="435">
        <v>425</v>
      </c>
      <c r="H87" s="435">
        <v>442.5</v>
      </c>
      <c r="I87" s="433">
        <v>460</v>
      </c>
      <c r="J87" s="433" t="s">
        <v>3668</v>
      </c>
      <c r="K87" s="433">
        <f t="shared" si="90"/>
        <v>6</v>
      </c>
      <c r="L87" s="443">
        <f t="shared" si="91"/>
        <v>185.85000000000002</v>
      </c>
      <c r="M87" s="489">
        <f t="shared" si="92"/>
        <v>7014.15</v>
      </c>
      <c r="N87" s="433">
        <v>1200</v>
      </c>
      <c r="O87" s="437" t="s">
        <v>599</v>
      </c>
      <c r="P87" s="463">
        <v>44138</v>
      </c>
      <c r="Q87" s="387"/>
      <c r="R87" s="343" t="s">
        <v>3186</v>
      </c>
      <c r="S87" s="40"/>
      <c r="Y87" s="40"/>
      <c r="Z87" s="40"/>
    </row>
    <row r="88" spans="1:34" s="400" customFormat="1" ht="13.9" customHeight="1">
      <c r="A88" s="498">
        <v>3</v>
      </c>
      <c r="B88" s="499">
        <v>44134</v>
      </c>
      <c r="C88" s="500"/>
      <c r="D88" s="466" t="s">
        <v>3640</v>
      </c>
      <c r="E88" s="456" t="s">
        <v>600</v>
      </c>
      <c r="F88" s="435">
        <v>2202.5</v>
      </c>
      <c r="G88" s="435">
        <v>2160</v>
      </c>
      <c r="H88" s="435">
        <v>2225</v>
      </c>
      <c r="I88" s="433" t="s">
        <v>3655</v>
      </c>
      <c r="J88" s="433" t="s">
        <v>3638</v>
      </c>
      <c r="K88" s="433">
        <f t="shared" ref="K88" si="93">H88-F88</f>
        <v>22.5</v>
      </c>
      <c r="L88" s="443">
        <f t="shared" ref="L88:L89" si="94">(H88*N88)*0.035%</f>
        <v>233.62500000000003</v>
      </c>
      <c r="M88" s="489">
        <f t="shared" ref="M88:M89" si="95">(K88*N88)-L88</f>
        <v>6516.375</v>
      </c>
      <c r="N88" s="433">
        <v>300</v>
      </c>
      <c r="O88" s="437" t="s">
        <v>599</v>
      </c>
      <c r="P88" s="463">
        <v>44137</v>
      </c>
      <c r="Q88" s="387"/>
      <c r="R88" s="343" t="s">
        <v>3186</v>
      </c>
      <c r="S88" s="40"/>
      <c r="Y88" s="40"/>
      <c r="Z88" s="40"/>
    </row>
    <row r="89" spans="1:34" s="400" customFormat="1" ht="13.9" customHeight="1">
      <c r="A89" s="498">
        <v>4</v>
      </c>
      <c r="B89" s="499">
        <v>44137</v>
      </c>
      <c r="C89" s="500"/>
      <c r="D89" s="466" t="s">
        <v>3662</v>
      </c>
      <c r="E89" s="456" t="s">
        <v>3627</v>
      </c>
      <c r="F89" s="435">
        <v>25080</v>
      </c>
      <c r="G89" s="435">
        <v>25400</v>
      </c>
      <c r="H89" s="435">
        <v>24890</v>
      </c>
      <c r="I89" s="433">
        <v>24500</v>
      </c>
      <c r="J89" s="433" t="s">
        <v>3663</v>
      </c>
      <c r="K89" s="433">
        <f>F89-H89</f>
        <v>190</v>
      </c>
      <c r="L89" s="443">
        <f t="shared" si="94"/>
        <v>217.78750000000002</v>
      </c>
      <c r="M89" s="489">
        <f t="shared" si="95"/>
        <v>4532.2124999999996</v>
      </c>
      <c r="N89" s="433">
        <v>25</v>
      </c>
      <c r="O89" s="437" t="s">
        <v>599</v>
      </c>
      <c r="P89" s="546">
        <v>44137</v>
      </c>
      <c r="Q89" s="387"/>
      <c r="R89" s="343" t="s">
        <v>602</v>
      </c>
      <c r="S89" s="40"/>
      <c r="Y89" s="40"/>
      <c r="Z89" s="40"/>
    </row>
    <row r="90" spans="1:34" s="400" customFormat="1" ht="13.9" customHeight="1">
      <c r="A90" s="498">
        <v>5</v>
      </c>
      <c r="B90" s="499">
        <v>44138</v>
      </c>
      <c r="C90" s="500"/>
      <c r="D90" s="466" t="s">
        <v>3640</v>
      </c>
      <c r="E90" s="456" t="s">
        <v>600</v>
      </c>
      <c r="F90" s="435">
        <v>2190</v>
      </c>
      <c r="G90" s="435">
        <v>2150</v>
      </c>
      <c r="H90" s="435">
        <v>2214</v>
      </c>
      <c r="I90" s="433" t="s">
        <v>3655</v>
      </c>
      <c r="J90" s="433" t="s">
        <v>3677</v>
      </c>
      <c r="K90" s="433">
        <f t="shared" ref="K90" si="96">H90-F90</f>
        <v>24</v>
      </c>
      <c r="L90" s="443">
        <f t="shared" ref="L90" si="97">(H90*N90)*0.035%</f>
        <v>232.47000000000003</v>
      </c>
      <c r="M90" s="489">
        <f t="shared" ref="M90" si="98">(K90*N90)-L90</f>
        <v>6967.53</v>
      </c>
      <c r="N90" s="433">
        <v>300</v>
      </c>
      <c r="O90" s="437" t="s">
        <v>599</v>
      </c>
      <c r="P90" s="463">
        <v>44139</v>
      </c>
      <c r="Q90" s="387"/>
      <c r="R90" s="343" t="s">
        <v>3186</v>
      </c>
      <c r="S90" s="40"/>
      <c r="Y90" s="40"/>
      <c r="Z90" s="40"/>
    </row>
    <row r="91" spans="1:34" s="400" customFormat="1" ht="13.9" customHeight="1">
      <c r="A91" s="498">
        <v>6</v>
      </c>
      <c r="B91" s="499">
        <v>44139</v>
      </c>
      <c r="C91" s="500"/>
      <c r="D91" s="466" t="s">
        <v>3675</v>
      </c>
      <c r="E91" s="456" t="s">
        <v>600</v>
      </c>
      <c r="F91" s="435">
        <v>1303</v>
      </c>
      <c r="G91" s="435">
        <v>1279</v>
      </c>
      <c r="H91" s="435">
        <v>1315.5</v>
      </c>
      <c r="I91" s="433" t="s">
        <v>3676</v>
      </c>
      <c r="J91" s="433" t="s">
        <v>3678</v>
      </c>
      <c r="K91" s="433">
        <f t="shared" ref="K91" si="99">H91-F91</f>
        <v>12.5</v>
      </c>
      <c r="L91" s="443">
        <f t="shared" ref="L91" si="100">(H91*N91)*0.035%</f>
        <v>253.23375000000004</v>
      </c>
      <c r="M91" s="489">
        <f t="shared" ref="M91" si="101">(K91*N91)-L91</f>
        <v>6621.7662499999997</v>
      </c>
      <c r="N91" s="433">
        <v>550</v>
      </c>
      <c r="O91" s="437" t="s">
        <v>599</v>
      </c>
      <c r="P91" s="546">
        <v>44139</v>
      </c>
      <c r="Q91" s="387"/>
      <c r="R91" s="343" t="s">
        <v>602</v>
      </c>
      <c r="S91" s="40"/>
      <c r="Y91" s="40"/>
      <c r="Z91" s="40"/>
    </row>
    <row r="92" spans="1:34" s="400" customFormat="1" ht="13.9" customHeight="1">
      <c r="A92" s="498">
        <v>7</v>
      </c>
      <c r="B92" s="499">
        <v>44139</v>
      </c>
      <c r="C92" s="500"/>
      <c r="D92" s="466" t="s">
        <v>3681</v>
      </c>
      <c r="E92" s="456" t="s">
        <v>600</v>
      </c>
      <c r="F92" s="435">
        <v>468</v>
      </c>
      <c r="G92" s="435">
        <v>459</v>
      </c>
      <c r="H92" s="435">
        <v>473.25</v>
      </c>
      <c r="I92" s="433">
        <v>487</v>
      </c>
      <c r="J92" s="433" t="s">
        <v>3682</v>
      </c>
      <c r="K92" s="433">
        <f t="shared" ref="K92" si="102">H92-F92</f>
        <v>5.25</v>
      </c>
      <c r="L92" s="443">
        <f t="shared" ref="L92:L94" si="103">(H92*N92)*0.035%</f>
        <v>248.45625000000004</v>
      </c>
      <c r="M92" s="489">
        <f t="shared" ref="M92:M94" si="104">(K92*N92)-L92</f>
        <v>7626.5437499999998</v>
      </c>
      <c r="N92" s="433">
        <v>1500</v>
      </c>
      <c r="O92" s="437" t="s">
        <v>599</v>
      </c>
      <c r="P92" s="546">
        <v>44139</v>
      </c>
      <c r="Q92" s="387"/>
      <c r="R92" s="343" t="s">
        <v>3186</v>
      </c>
      <c r="S92" s="40"/>
      <c r="Y92" s="40"/>
      <c r="Z92" s="40"/>
    </row>
    <row r="93" spans="1:34" s="400" customFormat="1" ht="13.9" customHeight="1">
      <c r="A93" s="498">
        <v>8</v>
      </c>
      <c r="B93" s="499">
        <v>44139</v>
      </c>
      <c r="C93" s="500"/>
      <c r="D93" s="466" t="s">
        <v>3683</v>
      </c>
      <c r="E93" s="456" t="s">
        <v>3627</v>
      </c>
      <c r="F93" s="435">
        <v>11910</v>
      </c>
      <c r="G93" s="435">
        <v>12040</v>
      </c>
      <c r="H93" s="435">
        <v>11835</v>
      </c>
      <c r="I93" s="433">
        <v>11700</v>
      </c>
      <c r="J93" s="433" t="s">
        <v>3685</v>
      </c>
      <c r="K93" s="433">
        <f>F93-H93</f>
        <v>75</v>
      </c>
      <c r="L93" s="443">
        <f t="shared" si="103"/>
        <v>310.66875000000005</v>
      </c>
      <c r="M93" s="489">
        <f t="shared" si="104"/>
        <v>5314.3312500000002</v>
      </c>
      <c r="N93" s="433">
        <v>75</v>
      </c>
      <c r="O93" s="437" t="s">
        <v>599</v>
      </c>
      <c r="P93" s="546">
        <v>44139</v>
      </c>
      <c r="Q93" s="387"/>
      <c r="R93" s="343" t="s">
        <v>602</v>
      </c>
      <c r="S93" s="40"/>
      <c r="Y93" s="40"/>
      <c r="Z93" s="40"/>
    </row>
    <row r="94" spans="1:34" s="400" customFormat="1" ht="13.9" customHeight="1">
      <c r="A94" s="498">
        <v>9</v>
      </c>
      <c r="B94" s="499">
        <v>44139</v>
      </c>
      <c r="C94" s="500"/>
      <c r="D94" s="466" t="s">
        <v>3684</v>
      </c>
      <c r="E94" s="456" t="s">
        <v>600</v>
      </c>
      <c r="F94" s="435">
        <v>464.5</v>
      </c>
      <c r="G94" s="435">
        <v>456</v>
      </c>
      <c r="H94" s="435">
        <v>472.5</v>
      </c>
      <c r="I94" s="433">
        <v>480</v>
      </c>
      <c r="J94" s="433" t="s">
        <v>3691</v>
      </c>
      <c r="K94" s="433">
        <f t="shared" ref="K94" si="105">H94-F94</f>
        <v>8</v>
      </c>
      <c r="L94" s="443">
        <f t="shared" si="103"/>
        <v>248.06250000000003</v>
      </c>
      <c r="M94" s="489">
        <f t="shared" si="104"/>
        <v>11751.9375</v>
      </c>
      <c r="N94" s="433">
        <v>1500</v>
      </c>
      <c r="O94" s="437" t="s">
        <v>599</v>
      </c>
      <c r="P94" s="463">
        <v>44140</v>
      </c>
      <c r="Q94" s="387"/>
      <c r="R94" s="343" t="s">
        <v>3186</v>
      </c>
      <c r="S94" s="40"/>
      <c r="Y94" s="40"/>
      <c r="Z94" s="40"/>
    </row>
    <row r="95" spans="1:34" s="400" customFormat="1" ht="13.9" customHeight="1">
      <c r="A95" s="498">
        <v>10</v>
      </c>
      <c r="B95" s="499">
        <v>44139</v>
      </c>
      <c r="C95" s="500"/>
      <c r="D95" s="466" t="s">
        <v>3683</v>
      </c>
      <c r="E95" s="456" t="s">
        <v>3627</v>
      </c>
      <c r="F95" s="435">
        <v>11900</v>
      </c>
      <c r="G95" s="435">
        <v>12030</v>
      </c>
      <c r="H95" s="435">
        <v>11835</v>
      </c>
      <c r="I95" s="433">
        <v>11700</v>
      </c>
      <c r="J95" s="433" t="s">
        <v>3686</v>
      </c>
      <c r="K95" s="433">
        <f>F95-H95</f>
        <v>65</v>
      </c>
      <c r="L95" s="443">
        <f t="shared" ref="L95:L96" si="106">(H95*N95)*0.035%</f>
        <v>310.66875000000005</v>
      </c>
      <c r="M95" s="489">
        <f t="shared" ref="M95:M96" si="107">(K95*N95)-L95</f>
        <v>4564.3312500000002</v>
      </c>
      <c r="N95" s="433">
        <v>75</v>
      </c>
      <c r="O95" s="437" t="s">
        <v>599</v>
      </c>
      <c r="P95" s="546">
        <v>44139</v>
      </c>
      <c r="Q95" s="387"/>
      <c r="R95" s="343" t="s">
        <v>602</v>
      </c>
      <c r="S95" s="40"/>
      <c r="Y95" s="40"/>
      <c r="Z95" s="40"/>
    </row>
    <row r="96" spans="1:34" s="400" customFormat="1" ht="13.9" customHeight="1">
      <c r="A96" s="498">
        <v>11</v>
      </c>
      <c r="B96" s="499">
        <v>44139</v>
      </c>
      <c r="C96" s="500"/>
      <c r="D96" s="466" t="s">
        <v>3640</v>
      </c>
      <c r="E96" s="456" t="s">
        <v>600</v>
      </c>
      <c r="F96" s="435">
        <v>2172</v>
      </c>
      <c r="G96" s="435">
        <v>2210</v>
      </c>
      <c r="H96" s="435">
        <v>2196.5</v>
      </c>
      <c r="I96" s="433" t="s">
        <v>3655</v>
      </c>
      <c r="J96" s="433" t="s">
        <v>3690</v>
      </c>
      <c r="K96" s="433">
        <f t="shared" ref="K96" si="108">H96-F96</f>
        <v>24.5</v>
      </c>
      <c r="L96" s="443">
        <f t="shared" si="106"/>
        <v>230.63250000000002</v>
      </c>
      <c r="M96" s="489">
        <f t="shared" si="107"/>
        <v>7119.3675000000003</v>
      </c>
      <c r="N96" s="433">
        <v>300</v>
      </c>
      <c r="O96" s="437" t="s">
        <v>599</v>
      </c>
      <c r="P96" s="463">
        <v>44140</v>
      </c>
      <c r="Q96" s="387"/>
      <c r="R96" s="343" t="s">
        <v>3186</v>
      </c>
      <c r="S96" s="40"/>
      <c r="Y96" s="40"/>
      <c r="Z96" s="40"/>
    </row>
    <row r="97" spans="1:26" s="400" customFormat="1" ht="13.9" customHeight="1">
      <c r="A97" s="498">
        <v>12</v>
      </c>
      <c r="B97" s="499">
        <v>44139</v>
      </c>
      <c r="C97" s="500"/>
      <c r="D97" s="466" t="s">
        <v>3687</v>
      </c>
      <c r="E97" s="456" t="s">
        <v>600</v>
      </c>
      <c r="F97" s="435">
        <v>2064</v>
      </c>
      <c r="G97" s="435">
        <v>2024</v>
      </c>
      <c r="H97" s="435">
        <v>2090</v>
      </c>
      <c r="I97" s="433">
        <v>2140</v>
      </c>
      <c r="J97" s="433" t="s">
        <v>3689</v>
      </c>
      <c r="K97" s="433">
        <f t="shared" ref="K97" si="109">H97-F97</f>
        <v>26</v>
      </c>
      <c r="L97" s="443">
        <f t="shared" ref="L97:L98" si="110">(H97*N97)*0.035%</f>
        <v>219.45000000000005</v>
      </c>
      <c r="M97" s="489">
        <f t="shared" ref="M97:M98" si="111">(K97*N97)-L97</f>
        <v>7580.55</v>
      </c>
      <c r="N97" s="433">
        <v>300</v>
      </c>
      <c r="O97" s="437" t="s">
        <v>599</v>
      </c>
      <c r="P97" s="463">
        <v>44140</v>
      </c>
      <c r="Q97" s="387"/>
      <c r="R97" s="343" t="s">
        <v>602</v>
      </c>
      <c r="S97" s="40"/>
      <c r="Y97" s="40"/>
      <c r="Z97" s="40"/>
    </row>
    <row r="98" spans="1:26" s="400" customFormat="1" ht="13.9" customHeight="1">
      <c r="A98" s="493">
        <v>13</v>
      </c>
      <c r="B98" s="494">
        <v>44140</v>
      </c>
      <c r="C98" s="495"/>
      <c r="D98" s="496" t="s">
        <v>3683</v>
      </c>
      <c r="E98" s="488" t="s">
        <v>3627</v>
      </c>
      <c r="F98" s="465">
        <v>12070</v>
      </c>
      <c r="G98" s="465">
        <v>12200</v>
      </c>
      <c r="H98" s="465">
        <v>12200</v>
      </c>
      <c r="I98" s="544">
        <v>11800</v>
      </c>
      <c r="J98" s="460" t="s">
        <v>3706</v>
      </c>
      <c r="K98" s="460">
        <f t="shared" ref="K98:K104" si="112">F98-H98</f>
        <v>-130</v>
      </c>
      <c r="L98" s="445">
        <f t="shared" si="110"/>
        <v>320.25000000000006</v>
      </c>
      <c r="M98" s="497">
        <f t="shared" si="111"/>
        <v>-10070.25</v>
      </c>
      <c r="N98" s="460">
        <v>75</v>
      </c>
      <c r="O98" s="431" t="s">
        <v>663</v>
      </c>
      <c r="P98" s="419">
        <v>44141</v>
      </c>
      <c r="Q98" s="387"/>
      <c r="R98" s="343" t="s">
        <v>602</v>
      </c>
      <c r="S98" s="40"/>
      <c r="Y98" s="40"/>
      <c r="Z98" s="40"/>
    </row>
    <row r="99" spans="1:26" s="400" customFormat="1" ht="13.9" customHeight="1">
      <c r="A99" s="493">
        <v>14</v>
      </c>
      <c r="B99" s="494">
        <v>44141</v>
      </c>
      <c r="C99" s="495"/>
      <c r="D99" s="496" t="s">
        <v>3707</v>
      </c>
      <c r="E99" s="488" t="s">
        <v>3627</v>
      </c>
      <c r="F99" s="465">
        <v>2003.5</v>
      </c>
      <c r="G99" s="465">
        <v>2024</v>
      </c>
      <c r="H99" s="465">
        <v>2020</v>
      </c>
      <c r="I99" s="544">
        <v>1960</v>
      </c>
      <c r="J99" s="460" t="s">
        <v>3708</v>
      </c>
      <c r="K99" s="460">
        <f t="shared" si="112"/>
        <v>-16.5</v>
      </c>
      <c r="L99" s="445">
        <f t="shared" ref="L99:L100" si="113">(H99*N99)*0.035%</f>
        <v>357.03500000000003</v>
      </c>
      <c r="M99" s="497">
        <f t="shared" ref="M99:M100" si="114">(K99*N99)-L99</f>
        <v>-8689.5349999999999</v>
      </c>
      <c r="N99" s="460">
        <v>505</v>
      </c>
      <c r="O99" s="431" t="s">
        <v>663</v>
      </c>
      <c r="P99" s="419">
        <v>44141</v>
      </c>
      <c r="Q99" s="387"/>
      <c r="R99" s="343" t="s">
        <v>602</v>
      </c>
      <c r="S99" s="40"/>
      <c r="Y99" s="40"/>
      <c r="Z99" s="40"/>
    </row>
    <row r="100" spans="1:26" s="400" customFormat="1" ht="13.9" customHeight="1">
      <c r="A100" s="493">
        <v>15</v>
      </c>
      <c r="B100" s="494">
        <v>44144</v>
      </c>
      <c r="C100" s="495"/>
      <c r="D100" s="496" t="s">
        <v>3683</v>
      </c>
      <c r="E100" s="488" t="s">
        <v>3627</v>
      </c>
      <c r="F100" s="465">
        <v>12440</v>
      </c>
      <c r="G100" s="465">
        <v>12550</v>
      </c>
      <c r="H100" s="465">
        <v>12610</v>
      </c>
      <c r="I100" s="544">
        <v>12200</v>
      </c>
      <c r="J100" s="460" t="s">
        <v>3732</v>
      </c>
      <c r="K100" s="460">
        <f t="shared" si="112"/>
        <v>-170</v>
      </c>
      <c r="L100" s="445">
        <f t="shared" si="113"/>
        <v>331.01250000000005</v>
      </c>
      <c r="M100" s="497">
        <f t="shared" si="114"/>
        <v>-13081.012500000001</v>
      </c>
      <c r="N100" s="460">
        <v>75</v>
      </c>
      <c r="O100" s="431" t="s">
        <v>663</v>
      </c>
      <c r="P100" s="419">
        <v>44145</v>
      </c>
      <c r="Q100" s="387"/>
      <c r="R100" s="343" t="s">
        <v>602</v>
      </c>
      <c r="S100" s="40"/>
      <c r="Y100" s="40"/>
      <c r="Z100" s="40"/>
    </row>
    <row r="101" spans="1:26" s="400" customFormat="1" ht="13.9" customHeight="1">
      <c r="A101" s="493">
        <v>16</v>
      </c>
      <c r="B101" s="494">
        <v>44144</v>
      </c>
      <c r="C101" s="495"/>
      <c r="D101" s="496" t="s">
        <v>3724</v>
      </c>
      <c r="E101" s="488" t="s">
        <v>3627</v>
      </c>
      <c r="F101" s="465">
        <v>220.5</v>
      </c>
      <c r="G101" s="465">
        <v>224.5</v>
      </c>
      <c r="H101" s="465">
        <v>224.25</v>
      </c>
      <c r="I101" s="544">
        <v>210</v>
      </c>
      <c r="J101" s="460" t="s">
        <v>3736</v>
      </c>
      <c r="K101" s="460">
        <f t="shared" si="112"/>
        <v>-3.75</v>
      </c>
      <c r="L101" s="445">
        <f t="shared" ref="L101:L103" si="115">(H101*N101)*0.035%</f>
        <v>235.46250000000003</v>
      </c>
      <c r="M101" s="497">
        <f t="shared" ref="M101:M102" si="116">(K101*N101)-L101</f>
        <v>-11485.4625</v>
      </c>
      <c r="N101" s="460">
        <v>3000</v>
      </c>
      <c r="O101" s="431" t="s">
        <v>663</v>
      </c>
      <c r="P101" s="419">
        <v>44145</v>
      </c>
      <c r="Q101" s="387"/>
      <c r="R101" s="343" t="s">
        <v>602</v>
      </c>
      <c r="S101" s="40"/>
      <c r="Y101" s="40"/>
      <c r="Z101" s="40"/>
    </row>
    <row r="102" spans="1:26" s="400" customFormat="1" ht="13.9" customHeight="1">
      <c r="A102" s="498">
        <v>17</v>
      </c>
      <c r="B102" s="499">
        <v>44146</v>
      </c>
      <c r="C102" s="500"/>
      <c r="D102" s="466" t="s">
        <v>3683</v>
      </c>
      <c r="E102" s="456" t="s">
        <v>3627</v>
      </c>
      <c r="F102" s="435">
        <v>11755</v>
      </c>
      <c r="G102" s="435">
        <v>11860</v>
      </c>
      <c r="H102" s="435">
        <v>11695</v>
      </c>
      <c r="I102" s="433">
        <v>11500</v>
      </c>
      <c r="J102" s="433" t="s">
        <v>3147</v>
      </c>
      <c r="K102" s="433">
        <f t="shared" si="112"/>
        <v>60</v>
      </c>
      <c r="L102" s="443">
        <f t="shared" si="115"/>
        <v>306.99375000000003</v>
      </c>
      <c r="M102" s="489">
        <f t="shared" si="116"/>
        <v>4193.0062500000004</v>
      </c>
      <c r="N102" s="433">
        <v>75</v>
      </c>
      <c r="O102" s="437" t="s">
        <v>599</v>
      </c>
      <c r="P102" s="546">
        <v>44146</v>
      </c>
      <c r="Q102" s="387"/>
      <c r="R102" s="343" t="s">
        <v>602</v>
      </c>
      <c r="S102" s="40"/>
      <c r="Y102" s="40"/>
      <c r="Z102" s="40"/>
    </row>
    <row r="103" spans="1:26" s="400" customFormat="1" ht="13.9" customHeight="1">
      <c r="A103" s="609">
        <v>18</v>
      </c>
      <c r="B103" s="607">
        <v>44146</v>
      </c>
      <c r="C103" s="500"/>
      <c r="D103" s="466" t="s">
        <v>3746</v>
      </c>
      <c r="E103" s="456" t="s">
        <v>3627</v>
      </c>
      <c r="F103" s="435">
        <v>1376</v>
      </c>
      <c r="G103" s="435">
        <v>1410</v>
      </c>
      <c r="H103" s="435">
        <v>1352</v>
      </c>
      <c r="I103" s="522">
        <v>1330</v>
      </c>
      <c r="J103" s="606" t="s">
        <v>3751</v>
      </c>
      <c r="K103" s="522">
        <f t="shared" si="112"/>
        <v>24</v>
      </c>
      <c r="L103" s="443">
        <f t="shared" si="115"/>
        <v>260.26000000000005</v>
      </c>
      <c r="M103" s="606">
        <v>12290</v>
      </c>
      <c r="N103" s="606">
        <v>550</v>
      </c>
      <c r="O103" s="606" t="s">
        <v>599</v>
      </c>
      <c r="P103" s="604">
        <v>44148</v>
      </c>
      <c r="Q103" s="387"/>
      <c r="R103" s="343" t="s">
        <v>602</v>
      </c>
      <c r="S103" s="40"/>
      <c r="Y103" s="40"/>
      <c r="Z103" s="40"/>
    </row>
    <row r="104" spans="1:26" s="400" customFormat="1" ht="13.9" customHeight="1">
      <c r="A104" s="610"/>
      <c r="B104" s="608"/>
      <c r="C104" s="500"/>
      <c r="D104" s="466" t="s">
        <v>3747</v>
      </c>
      <c r="E104" s="456" t="s">
        <v>3627</v>
      </c>
      <c r="F104" s="435">
        <v>22.5</v>
      </c>
      <c r="G104" s="435"/>
      <c r="H104" s="435">
        <v>23.5</v>
      </c>
      <c r="I104" s="522"/>
      <c r="J104" s="605"/>
      <c r="K104" s="522">
        <f t="shared" si="112"/>
        <v>-1</v>
      </c>
      <c r="L104" s="522">
        <v>100</v>
      </c>
      <c r="M104" s="605"/>
      <c r="N104" s="605"/>
      <c r="O104" s="605"/>
      <c r="P104" s="605"/>
      <c r="Q104" s="387"/>
      <c r="R104" s="343" t="s">
        <v>602</v>
      </c>
      <c r="S104" s="40"/>
      <c r="Y104" s="40"/>
      <c r="Z104" s="40"/>
    </row>
    <row r="105" spans="1:26" s="400" customFormat="1" ht="13.9" customHeight="1">
      <c r="A105" s="498">
        <v>19</v>
      </c>
      <c r="B105" s="553">
        <v>44146</v>
      </c>
      <c r="C105" s="554"/>
      <c r="D105" s="555" t="s">
        <v>3640</v>
      </c>
      <c r="E105" s="556" t="s">
        <v>600</v>
      </c>
      <c r="F105" s="557">
        <v>2171</v>
      </c>
      <c r="G105" s="557">
        <v>2130</v>
      </c>
      <c r="H105" s="557">
        <v>2194</v>
      </c>
      <c r="I105" s="558">
        <v>2250</v>
      </c>
      <c r="J105" s="558" t="s">
        <v>3751</v>
      </c>
      <c r="K105" s="558">
        <f t="shared" ref="K105:K106" si="117">H105-F105</f>
        <v>23</v>
      </c>
      <c r="L105" s="559">
        <f t="shared" ref="L105:L106" si="118">(H105*N105)*0.035%</f>
        <v>230.37000000000003</v>
      </c>
      <c r="M105" s="489">
        <f t="shared" ref="M105:M106" si="119">(K105*N105)-L105</f>
        <v>6669.63</v>
      </c>
      <c r="N105" s="433">
        <v>300</v>
      </c>
      <c r="O105" s="437" t="s">
        <v>599</v>
      </c>
      <c r="P105" s="546">
        <v>44146</v>
      </c>
      <c r="Q105" s="387"/>
      <c r="R105" s="343" t="s">
        <v>3186</v>
      </c>
      <c r="S105" s="40"/>
      <c r="Y105" s="40"/>
      <c r="Z105" s="40"/>
    </row>
    <row r="106" spans="1:26" s="400" customFormat="1" ht="13.9" customHeight="1">
      <c r="A106" s="498">
        <v>20</v>
      </c>
      <c r="B106" s="561">
        <v>44148</v>
      </c>
      <c r="C106" s="554"/>
      <c r="D106" s="555" t="s">
        <v>3762</v>
      </c>
      <c r="E106" s="556" t="s">
        <v>600</v>
      </c>
      <c r="F106" s="557">
        <v>474.5</v>
      </c>
      <c r="G106" s="557">
        <v>468</v>
      </c>
      <c r="H106" s="557">
        <v>484</v>
      </c>
      <c r="I106" s="560">
        <v>486</v>
      </c>
      <c r="J106" s="560" t="s">
        <v>3769</v>
      </c>
      <c r="K106" s="560">
        <f t="shared" si="117"/>
        <v>9.5</v>
      </c>
      <c r="L106" s="559">
        <f t="shared" si="118"/>
        <v>313.39000000000004</v>
      </c>
      <c r="M106" s="489">
        <f t="shared" si="119"/>
        <v>17261.61</v>
      </c>
      <c r="N106" s="433">
        <v>1850</v>
      </c>
      <c r="O106" s="437" t="s">
        <v>599</v>
      </c>
      <c r="P106" s="463">
        <v>44149</v>
      </c>
      <c r="Q106" s="387"/>
      <c r="R106" s="343" t="s">
        <v>602</v>
      </c>
      <c r="S106" s="40"/>
      <c r="Y106" s="40"/>
      <c r="Z106" s="40"/>
    </row>
    <row r="107" spans="1:26" s="400" customFormat="1" ht="13.9" customHeight="1">
      <c r="A107" s="498">
        <v>21</v>
      </c>
      <c r="B107" s="499">
        <v>44148</v>
      </c>
      <c r="C107" s="500"/>
      <c r="D107" s="466" t="s">
        <v>3763</v>
      </c>
      <c r="E107" s="456" t="s">
        <v>600</v>
      </c>
      <c r="F107" s="435">
        <v>168.75</v>
      </c>
      <c r="G107" s="435">
        <v>165.5</v>
      </c>
      <c r="H107" s="435">
        <v>171.25</v>
      </c>
      <c r="I107" s="433">
        <v>175</v>
      </c>
      <c r="J107" s="558" t="s">
        <v>3761</v>
      </c>
      <c r="K107" s="558">
        <f t="shared" ref="K107" si="120">H107-F107</f>
        <v>2.5</v>
      </c>
      <c r="L107" s="559">
        <f t="shared" ref="L107" si="121">(H107*N107)*0.035%</f>
        <v>215.77500000000003</v>
      </c>
      <c r="M107" s="489">
        <f t="shared" ref="M107" si="122">(K107*N107)-L107</f>
        <v>8784.2250000000004</v>
      </c>
      <c r="N107" s="433">
        <v>3600</v>
      </c>
      <c r="O107" s="437" t="s">
        <v>599</v>
      </c>
      <c r="P107" s="546">
        <v>44148</v>
      </c>
      <c r="Q107" s="387"/>
      <c r="R107" s="343" t="s">
        <v>602</v>
      </c>
      <c r="S107" s="40"/>
      <c r="Y107" s="40"/>
      <c r="Z107" s="40"/>
    </row>
    <row r="108" spans="1:26" s="400" customFormat="1" ht="13.9" customHeight="1">
      <c r="A108" s="498">
        <v>22</v>
      </c>
      <c r="B108" s="499">
        <v>44148</v>
      </c>
      <c r="C108" s="500"/>
      <c r="D108" s="466" t="s">
        <v>3649</v>
      </c>
      <c r="E108" s="456" t="s">
        <v>600</v>
      </c>
      <c r="F108" s="435">
        <v>473</v>
      </c>
      <c r="G108" s="435">
        <v>463</v>
      </c>
      <c r="H108" s="435">
        <v>482.5</v>
      </c>
      <c r="I108" s="433">
        <v>493</v>
      </c>
      <c r="J108" s="558" t="s">
        <v>3769</v>
      </c>
      <c r="K108" s="558">
        <f t="shared" ref="K108" si="123">H108-F108</f>
        <v>9.5</v>
      </c>
      <c r="L108" s="559">
        <f t="shared" ref="L108" si="124">(H108*N108)*0.035%</f>
        <v>202.65000000000003</v>
      </c>
      <c r="M108" s="489">
        <f t="shared" ref="M108" si="125">(K108*N108)-L108</f>
        <v>11197.35</v>
      </c>
      <c r="N108" s="433">
        <v>1200</v>
      </c>
      <c r="O108" s="437" t="s">
        <v>599</v>
      </c>
      <c r="P108" s="546">
        <v>44148</v>
      </c>
      <c r="Q108" s="387"/>
      <c r="R108" s="343" t="s">
        <v>3186</v>
      </c>
      <c r="S108" s="40"/>
      <c r="Y108" s="40"/>
      <c r="Z108" s="40"/>
    </row>
    <row r="109" spans="1:26" s="400" customFormat="1" ht="13.9" customHeight="1">
      <c r="A109" s="498">
        <v>23</v>
      </c>
      <c r="B109" s="499">
        <v>44148</v>
      </c>
      <c r="C109" s="500"/>
      <c r="D109" s="466" t="s">
        <v>3763</v>
      </c>
      <c r="E109" s="456" t="s">
        <v>600</v>
      </c>
      <c r="F109" s="435">
        <v>167.75</v>
      </c>
      <c r="G109" s="435">
        <v>165</v>
      </c>
      <c r="H109" s="435">
        <v>169.75</v>
      </c>
      <c r="I109" s="433">
        <v>175</v>
      </c>
      <c r="J109" s="558" t="s">
        <v>3768</v>
      </c>
      <c r="K109" s="558">
        <f t="shared" ref="K109" si="126">H109-F109</f>
        <v>2</v>
      </c>
      <c r="L109" s="559">
        <f t="shared" ref="L109:L110" si="127">(H109*N109)*0.035%</f>
        <v>213.88500000000002</v>
      </c>
      <c r="M109" s="489">
        <f t="shared" ref="M109:M110" si="128">(K109*N109)-L109</f>
        <v>6986.1149999999998</v>
      </c>
      <c r="N109" s="433">
        <v>3600</v>
      </c>
      <c r="O109" s="437" t="s">
        <v>599</v>
      </c>
      <c r="P109" s="546">
        <v>44148</v>
      </c>
      <c r="Q109" s="387"/>
      <c r="R109" s="343" t="s">
        <v>602</v>
      </c>
      <c r="S109" s="40"/>
      <c r="Y109" s="40"/>
      <c r="Z109" s="40"/>
    </row>
    <row r="110" spans="1:26" s="400" customFormat="1" ht="13.9" customHeight="1">
      <c r="A110" s="493">
        <v>24</v>
      </c>
      <c r="B110" s="494">
        <v>44152</v>
      </c>
      <c r="C110" s="495"/>
      <c r="D110" s="496" t="s">
        <v>3724</v>
      </c>
      <c r="E110" s="488" t="s">
        <v>3627</v>
      </c>
      <c r="F110" s="465">
        <v>237</v>
      </c>
      <c r="G110" s="465">
        <v>241</v>
      </c>
      <c r="H110" s="465">
        <v>240.5</v>
      </c>
      <c r="I110" s="544" t="s">
        <v>3774</v>
      </c>
      <c r="J110" s="460" t="s">
        <v>3775</v>
      </c>
      <c r="K110" s="460">
        <f t="shared" ref="K110" si="129">F110-H110</f>
        <v>-3.5</v>
      </c>
      <c r="L110" s="445">
        <f t="shared" si="127"/>
        <v>252.52500000000003</v>
      </c>
      <c r="M110" s="497">
        <f t="shared" si="128"/>
        <v>-10752.525</v>
      </c>
      <c r="N110" s="460">
        <v>3000</v>
      </c>
      <c r="O110" s="431" t="s">
        <v>663</v>
      </c>
      <c r="P110" s="541">
        <v>44152</v>
      </c>
      <c r="Q110" s="387"/>
      <c r="R110" s="343" t="s">
        <v>602</v>
      </c>
      <c r="S110" s="40"/>
      <c r="Y110" s="40"/>
      <c r="Z110" s="40"/>
    </row>
    <row r="111" spans="1:26" s="400" customFormat="1" ht="13.9" customHeight="1">
      <c r="A111" s="498">
        <v>25</v>
      </c>
      <c r="B111" s="563">
        <v>44152</v>
      </c>
      <c r="C111" s="554"/>
      <c r="D111" s="555" t="s">
        <v>3776</v>
      </c>
      <c r="E111" s="556" t="s">
        <v>600</v>
      </c>
      <c r="F111" s="557">
        <v>764</v>
      </c>
      <c r="G111" s="557">
        <v>752</v>
      </c>
      <c r="H111" s="557">
        <v>771.5</v>
      </c>
      <c r="I111" s="562">
        <v>790</v>
      </c>
      <c r="J111" s="562" t="s">
        <v>3715</v>
      </c>
      <c r="K111" s="562">
        <f t="shared" ref="K111" si="130">H111-F111</f>
        <v>7.5</v>
      </c>
      <c r="L111" s="559">
        <f t="shared" ref="L111:L112" si="131">(H111*N111)*0.035%</f>
        <v>270.02500000000003</v>
      </c>
      <c r="M111" s="489">
        <f t="shared" ref="M111:M112" si="132">(K111*N111)-L111</f>
        <v>7229.9750000000004</v>
      </c>
      <c r="N111" s="433">
        <v>1000</v>
      </c>
      <c r="O111" s="437" t="s">
        <v>599</v>
      </c>
      <c r="P111" s="546">
        <v>44152</v>
      </c>
      <c r="Q111" s="387"/>
      <c r="R111" s="343" t="s">
        <v>602</v>
      </c>
      <c r="S111" s="40"/>
      <c r="Y111" s="40"/>
      <c r="Z111" s="40"/>
    </row>
    <row r="112" spans="1:26" s="400" customFormat="1" ht="13.9" customHeight="1">
      <c r="A112" s="498">
        <v>26</v>
      </c>
      <c r="B112" s="565">
        <v>44153</v>
      </c>
      <c r="C112" s="554"/>
      <c r="D112" s="555" t="s">
        <v>3683</v>
      </c>
      <c r="E112" s="556" t="s">
        <v>3627</v>
      </c>
      <c r="F112" s="557">
        <v>12900</v>
      </c>
      <c r="G112" s="557">
        <v>13020</v>
      </c>
      <c r="H112" s="557">
        <v>12850</v>
      </c>
      <c r="I112" s="564">
        <v>12700</v>
      </c>
      <c r="J112" s="433" t="s">
        <v>3793</v>
      </c>
      <c r="K112" s="433">
        <f t="shared" ref="K112" si="133">F112-H112</f>
        <v>50</v>
      </c>
      <c r="L112" s="443">
        <f t="shared" si="131"/>
        <v>337.31250000000006</v>
      </c>
      <c r="M112" s="489">
        <f t="shared" si="132"/>
        <v>3412.6875</v>
      </c>
      <c r="N112" s="433">
        <v>75</v>
      </c>
      <c r="O112" s="437" t="s">
        <v>599</v>
      </c>
      <c r="P112" s="546">
        <v>44153</v>
      </c>
      <c r="Q112" s="387"/>
      <c r="R112" s="343" t="s">
        <v>602</v>
      </c>
      <c r="S112" s="40"/>
      <c r="Y112" s="40"/>
      <c r="Z112" s="40"/>
    </row>
    <row r="113" spans="1:34" s="400" customFormat="1" ht="13.9" customHeight="1">
      <c r="A113" s="498">
        <v>27</v>
      </c>
      <c r="B113" s="567">
        <v>44154</v>
      </c>
      <c r="C113" s="554"/>
      <c r="D113" s="555" t="s">
        <v>3683</v>
      </c>
      <c r="E113" s="556" t="s">
        <v>3627</v>
      </c>
      <c r="F113" s="557">
        <v>12905</v>
      </c>
      <c r="G113" s="557">
        <v>13020</v>
      </c>
      <c r="H113" s="557">
        <v>12850</v>
      </c>
      <c r="I113" s="566">
        <v>12700</v>
      </c>
      <c r="J113" s="433" t="s">
        <v>723</v>
      </c>
      <c r="K113" s="433">
        <f t="shared" ref="K113" si="134">F113-H113</f>
        <v>55</v>
      </c>
      <c r="L113" s="443">
        <f t="shared" ref="L113:L115" si="135">(H113*N113)*0.035%</f>
        <v>337.31250000000006</v>
      </c>
      <c r="M113" s="489">
        <f t="shared" ref="M113:M115" si="136">(K113*N113)-L113</f>
        <v>3787.6875</v>
      </c>
      <c r="N113" s="433">
        <v>75</v>
      </c>
      <c r="O113" s="437" t="s">
        <v>599</v>
      </c>
      <c r="P113" s="546">
        <v>44154</v>
      </c>
      <c r="Q113" s="387"/>
      <c r="R113" s="343" t="s">
        <v>602</v>
      </c>
      <c r="S113" s="40"/>
      <c r="Y113" s="40"/>
      <c r="Z113" s="40"/>
    </row>
    <row r="114" spans="1:34" s="400" customFormat="1" ht="13.9" customHeight="1">
      <c r="A114" s="498">
        <v>28</v>
      </c>
      <c r="B114" s="570">
        <v>44154</v>
      </c>
      <c r="C114" s="554"/>
      <c r="D114" s="555" t="s">
        <v>3796</v>
      </c>
      <c r="E114" s="556" t="s">
        <v>600</v>
      </c>
      <c r="F114" s="557">
        <v>507</v>
      </c>
      <c r="G114" s="557">
        <v>497</v>
      </c>
      <c r="H114" s="557">
        <v>512.5</v>
      </c>
      <c r="I114" s="569">
        <v>530</v>
      </c>
      <c r="J114" s="569" t="s">
        <v>3760</v>
      </c>
      <c r="K114" s="569">
        <f t="shared" ref="K114" si="137">H114-F114</f>
        <v>5.5</v>
      </c>
      <c r="L114" s="559">
        <f t="shared" si="135"/>
        <v>215.25000000000003</v>
      </c>
      <c r="M114" s="489">
        <f t="shared" si="136"/>
        <v>6384.75</v>
      </c>
      <c r="N114" s="433">
        <v>1200</v>
      </c>
      <c r="O114" s="437" t="s">
        <v>599</v>
      </c>
      <c r="P114" s="463">
        <v>44155</v>
      </c>
      <c r="Q114" s="387"/>
      <c r="R114" s="343" t="s">
        <v>602</v>
      </c>
      <c r="S114" s="40"/>
      <c r="Y114" s="40"/>
      <c r="Z114" s="40"/>
    </row>
    <row r="115" spans="1:34" s="400" customFormat="1" ht="13.9" customHeight="1">
      <c r="A115" s="498">
        <v>29</v>
      </c>
      <c r="B115" s="570">
        <v>44155</v>
      </c>
      <c r="C115" s="554"/>
      <c r="D115" s="555" t="s">
        <v>3683</v>
      </c>
      <c r="E115" s="556" t="s">
        <v>3627</v>
      </c>
      <c r="F115" s="557">
        <v>12840</v>
      </c>
      <c r="G115" s="557">
        <v>12950</v>
      </c>
      <c r="H115" s="557">
        <v>12785</v>
      </c>
      <c r="I115" s="569">
        <v>12650</v>
      </c>
      <c r="J115" s="433" t="s">
        <v>723</v>
      </c>
      <c r="K115" s="433">
        <f t="shared" ref="K115" si="138">F115-H115</f>
        <v>55</v>
      </c>
      <c r="L115" s="443">
        <f t="shared" si="135"/>
        <v>335.60625000000005</v>
      </c>
      <c r="M115" s="489">
        <f t="shared" si="136"/>
        <v>3789.3937500000002</v>
      </c>
      <c r="N115" s="433">
        <v>75</v>
      </c>
      <c r="O115" s="437" t="s">
        <v>599</v>
      </c>
      <c r="P115" s="546">
        <v>44155</v>
      </c>
      <c r="Q115" s="387"/>
      <c r="R115" s="343" t="s">
        <v>602</v>
      </c>
      <c r="S115" s="40"/>
      <c r="Y115" s="40"/>
      <c r="Z115" s="40"/>
    </row>
    <row r="116" spans="1:34" s="400" customFormat="1" ht="13.9" customHeight="1">
      <c r="A116" s="571">
        <v>30</v>
      </c>
      <c r="B116" s="581">
        <v>44155</v>
      </c>
      <c r="C116" s="572"/>
      <c r="D116" s="573" t="s">
        <v>3683</v>
      </c>
      <c r="E116" s="574" t="s">
        <v>3627</v>
      </c>
      <c r="F116" s="575">
        <v>12870</v>
      </c>
      <c r="G116" s="575">
        <v>12950</v>
      </c>
      <c r="H116" s="575">
        <v>12870</v>
      </c>
      <c r="I116" s="576">
        <v>12650</v>
      </c>
      <c r="J116" s="577" t="s">
        <v>708</v>
      </c>
      <c r="K116" s="577">
        <f t="shared" ref="K116:K117" si="139">F116-H116</f>
        <v>0</v>
      </c>
      <c r="L116" s="578">
        <f t="shared" ref="L116:L120" si="140">(H116*N116)*0.035%</f>
        <v>337.83750000000003</v>
      </c>
      <c r="M116" s="579">
        <f t="shared" ref="M116:M120" si="141">(K116*N116)-L116</f>
        <v>-337.83750000000003</v>
      </c>
      <c r="N116" s="577">
        <v>75</v>
      </c>
      <c r="O116" s="577" t="s">
        <v>708</v>
      </c>
      <c r="P116" s="580">
        <v>44155</v>
      </c>
      <c r="Q116" s="387"/>
      <c r="R116" s="343" t="s">
        <v>602</v>
      </c>
      <c r="S116" s="40"/>
      <c r="Y116" s="40"/>
      <c r="Z116" s="40"/>
    </row>
    <row r="117" spans="1:34" s="400" customFormat="1" ht="13.9" customHeight="1">
      <c r="A117" s="498">
        <v>31</v>
      </c>
      <c r="B117" s="583">
        <v>44158</v>
      </c>
      <c r="C117" s="554"/>
      <c r="D117" s="555" t="s">
        <v>3683</v>
      </c>
      <c r="E117" s="556" t="s">
        <v>3627</v>
      </c>
      <c r="F117" s="557">
        <v>12950</v>
      </c>
      <c r="G117" s="557">
        <v>13050</v>
      </c>
      <c r="H117" s="557">
        <v>12890</v>
      </c>
      <c r="I117" s="582">
        <v>12700</v>
      </c>
      <c r="J117" s="433" t="s">
        <v>3147</v>
      </c>
      <c r="K117" s="433">
        <f t="shared" si="139"/>
        <v>60</v>
      </c>
      <c r="L117" s="443">
        <f t="shared" si="140"/>
        <v>338.36250000000007</v>
      </c>
      <c r="M117" s="489">
        <f t="shared" si="141"/>
        <v>4161.6374999999998</v>
      </c>
      <c r="N117" s="433">
        <v>75</v>
      </c>
      <c r="O117" s="437" t="s">
        <v>599</v>
      </c>
      <c r="P117" s="546">
        <v>44158</v>
      </c>
      <c r="Q117" s="387"/>
      <c r="R117" s="343" t="s">
        <v>602</v>
      </c>
      <c r="S117" s="40"/>
      <c r="Y117" s="40"/>
      <c r="Z117" s="40"/>
    </row>
    <row r="118" spans="1:34" s="400" customFormat="1" ht="13.9" customHeight="1">
      <c r="A118" s="498">
        <v>32</v>
      </c>
      <c r="B118" s="583">
        <v>23</v>
      </c>
      <c r="C118" s="554"/>
      <c r="D118" s="555" t="s">
        <v>3821</v>
      </c>
      <c r="E118" s="556" t="s">
        <v>600</v>
      </c>
      <c r="F118" s="557">
        <v>189.25</v>
      </c>
      <c r="G118" s="557">
        <v>185</v>
      </c>
      <c r="H118" s="557">
        <v>191.4</v>
      </c>
      <c r="I118" s="582" t="s">
        <v>3822</v>
      </c>
      <c r="J118" s="582" t="s">
        <v>3823</v>
      </c>
      <c r="K118" s="582">
        <f t="shared" ref="K118" si="142">H118-F118</f>
        <v>2.1500000000000057</v>
      </c>
      <c r="L118" s="559">
        <f t="shared" si="140"/>
        <v>214.36800000000002</v>
      </c>
      <c r="M118" s="489">
        <f t="shared" si="141"/>
        <v>6665.6320000000178</v>
      </c>
      <c r="N118" s="433">
        <v>3200</v>
      </c>
      <c r="O118" s="437" t="s">
        <v>599</v>
      </c>
      <c r="P118" s="546">
        <v>44158</v>
      </c>
      <c r="Q118" s="387"/>
      <c r="R118" s="343" t="s">
        <v>602</v>
      </c>
      <c r="S118" s="40"/>
      <c r="Y118" s="40"/>
      <c r="Z118" s="40"/>
    </row>
    <row r="119" spans="1:34" s="400" customFormat="1" ht="13.9" customHeight="1">
      <c r="A119" s="493">
        <v>33</v>
      </c>
      <c r="B119" s="494">
        <v>44159</v>
      </c>
      <c r="C119" s="495"/>
      <c r="D119" s="496" t="s">
        <v>3683</v>
      </c>
      <c r="E119" s="488" t="s">
        <v>3627</v>
      </c>
      <c r="F119" s="465">
        <v>13025</v>
      </c>
      <c r="G119" s="465">
        <v>13110</v>
      </c>
      <c r="H119" s="465">
        <v>13125</v>
      </c>
      <c r="I119" s="544">
        <v>12800</v>
      </c>
      <c r="J119" s="460" t="s">
        <v>3846</v>
      </c>
      <c r="K119" s="460">
        <f t="shared" ref="K119" si="143">F119-H119</f>
        <v>-100</v>
      </c>
      <c r="L119" s="445">
        <f t="shared" si="140"/>
        <v>344.53125000000006</v>
      </c>
      <c r="M119" s="497">
        <f t="shared" si="141"/>
        <v>-7844.53125</v>
      </c>
      <c r="N119" s="460">
        <v>75</v>
      </c>
      <c r="O119" s="431" t="s">
        <v>663</v>
      </c>
      <c r="P119" s="419">
        <v>44160</v>
      </c>
      <c r="Q119" s="387"/>
      <c r="R119" s="343" t="s">
        <v>602</v>
      </c>
      <c r="S119" s="40"/>
      <c r="Y119" s="40"/>
      <c r="Z119" s="40"/>
    </row>
    <row r="120" spans="1:34" s="400" customFormat="1" ht="13.9" customHeight="1">
      <c r="A120" s="493">
        <v>34</v>
      </c>
      <c r="B120" s="494">
        <v>44160</v>
      </c>
      <c r="C120" s="495"/>
      <c r="D120" s="496" t="s">
        <v>3847</v>
      </c>
      <c r="E120" s="488" t="s">
        <v>600</v>
      </c>
      <c r="F120" s="465">
        <v>521</v>
      </c>
      <c r="G120" s="465">
        <v>512</v>
      </c>
      <c r="H120" s="465">
        <v>512.5</v>
      </c>
      <c r="I120" s="544">
        <v>540</v>
      </c>
      <c r="J120" s="460" t="s">
        <v>3848</v>
      </c>
      <c r="K120" s="460">
        <f t="shared" ref="K120" si="144">H120-F120</f>
        <v>-8.5</v>
      </c>
      <c r="L120" s="445">
        <f t="shared" si="140"/>
        <v>251.12500000000003</v>
      </c>
      <c r="M120" s="497">
        <f t="shared" si="141"/>
        <v>-12151.125</v>
      </c>
      <c r="N120" s="460">
        <v>1400</v>
      </c>
      <c r="O120" s="431" t="s">
        <v>663</v>
      </c>
      <c r="P120" s="419">
        <v>44160</v>
      </c>
      <c r="Q120" s="387"/>
      <c r="R120" s="343"/>
      <c r="S120" s="40"/>
      <c r="Y120" s="40"/>
      <c r="Z120" s="40"/>
    </row>
    <row r="121" spans="1:34" s="400" customFormat="1" ht="13.9" customHeight="1">
      <c r="A121" s="492">
        <v>35</v>
      </c>
      <c r="B121" s="568">
        <v>44160</v>
      </c>
      <c r="C121" s="584"/>
      <c r="D121" s="585" t="s">
        <v>3849</v>
      </c>
      <c r="E121" s="586" t="s">
        <v>600</v>
      </c>
      <c r="F121" s="587" t="s">
        <v>3850</v>
      </c>
      <c r="G121" s="587">
        <v>497</v>
      </c>
      <c r="H121" s="587"/>
      <c r="I121" s="475" t="s">
        <v>3851</v>
      </c>
      <c r="J121" s="475" t="s">
        <v>601</v>
      </c>
      <c r="K121" s="475"/>
      <c r="L121" s="476"/>
      <c r="M121" s="588"/>
      <c r="N121" s="475"/>
      <c r="O121" s="477"/>
      <c r="P121" s="457"/>
      <c r="Q121" s="387"/>
      <c r="R121" s="343"/>
      <c r="S121" s="40"/>
      <c r="Y121" s="40"/>
      <c r="Z121" s="40"/>
    </row>
    <row r="122" spans="1:34" s="400" customFormat="1" ht="13.9" customHeight="1">
      <c r="A122" s="492"/>
      <c r="B122" s="568"/>
      <c r="C122" s="584"/>
      <c r="D122" s="585"/>
      <c r="E122" s="586"/>
      <c r="F122" s="587"/>
      <c r="G122" s="587"/>
      <c r="H122" s="587"/>
      <c r="I122" s="475"/>
      <c r="J122" s="475"/>
      <c r="K122" s="475"/>
      <c r="L122" s="476"/>
      <c r="M122" s="588"/>
      <c r="N122" s="475"/>
      <c r="O122" s="477"/>
      <c r="P122" s="457"/>
      <c r="Q122" s="387"/>
      <c r="R122" s="343"/>
      <c r="S122" s="40"/>
      <c r="Y122" s="40"/>
      <c r="Z122" s="40"/>
    </row>
    <row r="123" spans="1:34" s="400" customFormat="1" ht="13.9" customHeight="1">
      <c r="A123" s="492"/>
      <c r="B123" s="490"/>
      <c r="C123" s="491"/>
      <c r="D123" s="482"/>
      <c r="E123" s="483"/>
      <c r="F123" s="442"/>
      <c r="G123" s="442"/>
      <c r="H123" s="442"/>
      <c r="I123" s="376"/>
      <c r="J123" s="376"/>
      <c r="K123" s="376"/>
      <c r="L123" s="376"/>
      <c r="M123" s="376"/>
      <c r="N123" s="376"/>
      <c r="O123" s="376"/>
      <c r="P123" s="376"/>
      <c r="Q123" s="387"/>
      <c r="R123" s="343"/>
      <c r="S123" s="40"/>
      <c r="Y123" s="40"/>
      <c r="Z123" s="40"/>
    </row>
    <row r="124" spans="1:34" s="400" customFormat="1" ht="13.9" customHeight="1">
      <c r="A124" s="514"/>
      <c r="B124" s="508"/>
      <c r="C124" s="515"/>
      <c r="D124" s="516"/>
      <c r="E124" s="377"/>
      <c r="F124" s="469"/>
      <c r="G124" s="469"/>
      <c r="H124" s="469"/>
      <c r="I124" s="459"/>
      <c r="J124" s="459"/>
      <c r="K124" s="459"/>
      <c r="L124" s="459"/>
      <c r="M124" s="459"/>
      <c r="N124" s="459"/>
      <c r="O124" s="459"/>
      <c r="P124" s="459"/>
      <c r="Q124" s="387"/>
      <c r="R124" s="343"/>
      <c r="S124" s="40"/>
      <c r="Y124" s="40"/>
      <c r="Z124" s="40"/>
    </row>
    <row r="125" spans="1:34" s="6" customFormat="1">
      <c r="A125" s="44"/>
      <c r="B125" s="45"/>
      <c r="C125" s="46"/>
      <c r="D125" s="47"/>
      <c r="E125" s="48"/>
      <c r="F125" s="49"/>
      <c r="G125" s="49"/>
      <c r="H125" s="49"/>
      <c r="I125" s="49"/>
      <c r="J125" s="17"/>
      <c r="K125" s="91"/>
      <c r="L125" s="91"/>
      <c r="M125" s="17"/>
      <c r="N125" s="16"/>
      <c r="O125" s="92"/>
      <c r="P125" s="5"/>
      <c r="Q125" s="4"/>
      <c r="R125" s="17"/>
      <c r="Z125" s="9"/>
      <c r="AA125" s="9"/>
      <c r="AB125" s="9"/>
      <c r="AC125" s="9"/>
      <c r="AD125" s="9"/>
      <c r="AE125" s="9"/>
      <c r="AF125" s="9"/>
      <c r="AG125" s="9"/>
      <c r="AH125" s="9"/>
    </row>
    <row r="126" spans="1:34" s="6" customFormat="1" ht="15">
      <c r="A126" s="50" t="s">
        <v>616</v>
      </c>
      <c r="B126" s="50"/>
      <c r="C126" s="50"/>
      <c r="D126" s="50"/>
      <c r="E126" s="51"/>
      <c r="F126" s="49"/>
      <c r="G126" s="49"/>
      <c r="H126" s="49"/>
      <c r="I126" s="49"/>
      <c r="J126" s="53"/>
      <c r="K126" s="12"/>
      <c r="L126" s="12"/>
      <c r="M126" s="12"/>
      <c r="N126" s="11"/>
      <c r="O126" s="53"/>
      <c r="P126" s="5"/>
      <c r="Q126" s="4"/>
      <c r="R126" s="17"/>
      <c r="Z126" s="9"/>
      <c r="AA126" s="9"/>
      <c r="AB126" s="9"/>
      <c r="AC126" s="9"/>
      <c r="AD126" s="9"/>
      <c r="AE126" s="9"/>
      <c r="AF126" s="9"/>
      <c r="AG126" s="9"/>
      <c r="AH126" s="9"/>
    </row>
    <row r="127" spans="1:34" s="6" customFormat="1" ht="38.25">
      <c r="A127" s="21" t="s">
        <v>16</v>
      </c>
      <c r="B127" s="21" t="s">
        <v>575</v>
      </c>
      <c r="C127" s="21"/>
      <c r="D127" s="22" t="s">
        <v>588</v>
      </c>
      <c r="E127" s="21" t="s">
        <v>589</v>
      </c>
      <c r="F127" s="21" t="s">
        <v>590</v>
      </c>
      <c r="G127" s="52" t="s">
        <v>609</v>
      </c>
      <c r="H127" s="21" t="s">
        <v>592</v>
      </c>
      <c r="I127" s="21" t="s">
        <v>593</v>
      </c>
      <c r="J127" s="20" t="s">
        <v>594</v>
      </c>
      <c r="K127" s="20" t="s">
        <v>617</v>
      </c>
      <c r="L127" s="63" t="s">
        <v>3630</v>
      </c>
      <c r="M127" s="77" t="s">
        <v>611</v>
      </c>
      <c r="N127" s="21" t="s">
        <v>612</v>
      </c>
      <c r="O127" s="21" t="s">
        <v>597</v>
      </c>
      <c r="P127" s="22" t="s">
        <v>598</v>
      </c>
      <c r="Q127" s="4"/>
      <c r="R127" s="17"/>
      <c r="Z127" s="9"/>
      <c r="AA127" s="9"/>
      <c r="AB127" s="9"/>
      <c r="AC127" s="9"/>
      <c r="AD127" s="9"/>
      <c r="AE127" s="9"/>
      <c r="AF127" s="9"/>
      <c r="AG127" s="9"/>
      <c r="AH127" s="9"/>
    </row>
    <row r="128" spans="1:34" s="40" customFormat="1" ht="14.25">
      <c r="A128" s="520">
        <v>1</v>
      </c>
      <c r="B128" s="521">
        <v>44134</v>
      </c>
      <c r="C128" s="521"/>
      <c r="D128" s="503" t="s">
        <v>3646</v>
      </c>
      <c r="E128" s="435" t="s">
        <v>600</v>
      </c>
      <c r="F128" s="435">
        <v>13.2</v>
      </c>
      <c r="G128" s="455">
        <v>8</v>
      </c>
      <c r="H128" s="455">
        <v>17</v>
      </c>
      <c r="I128" s="455">
        <v>22</v>
      </c>
      <c r="J128" s="522" t="s">
        <v>3656</v>
      </c>
      <c r="K128" s="522">
        <f t="shared" ref="K128" si="145">H128-F128</f>
        <v>3.8000000000000007</v>
      </c>
      <c r="L128" s="523">
        <v>100</v>
      </c>
      <c r="M128" s="522">
        <f t="shared" ref="M128" si="146">(K128*N128)-100</f>
        <v>5125.0000000000009</v>
      </c>
      <c r="N128" s="522">
        <v>1375</v>
      </c>
      <c r="O128" s="524" t="s">
        <v>599</v>
      </c>
      <c r="P128" s="463">
        <v>44137</v>
      </c>
      <c r="Q128" s="387"/>
      <c r="R128" s="343" t="s">
        <v>602</v>
      </c>
      <c r="Z128" s="400"/>
      <c r="AA128" s="400"/>
      <c r="AB128" s="400"/>
      <c r="AC128" s="400"/>
      <c r="AD128" s="400"/>
      <c r="AE128" s="400"/>
      <c r="AF128" s="400"/>
      <c r="AG128" s="400"/>
      <c r="AH128" s="400"/>
    </row>
    <row r="129" spans="1:34" s="40" customFormat="1" ht="14.25">
      <c r="A129" s="520">
        <v>2</v>
      </c>
      <c r="B129" s="521">
        <v>44137</v>
      </c>
      <c r="C129" s="521"/>
      <c r="D129" s="503" t="s">
        <v>3657</v>
      </c>
      <c r="E129" s="435" t="s">
        <v>600</v>
      </c>
      <c r="F129" s="435">
        <v>12.5</v>
      </c>
      <c r="G129" s="455">
        <v>8</v>
      </c>
      <c r="H129" s="455">
        <v>15.25</v>
      </c>
      <c r="I129" s="455">
        <v>20</v>
      </c>
      <c r="J129" s="522" t="s">
        <v>3673</v>
      </c>
      <c r="K129" s="522">
        <f t="shared" ref="K129" si="147">H129-F129</f>
        <v>2.75</v>
      </c>
      <c r="L129" s="523">
        <v>100</v>
      </c>
      <c r="M129" s="522">
        <f t="shared" ref="M129" si="148">(K129*N129)-100</f>
        <v>3612.5</v>
      </c>
      <c r="N129" s="522">
        <v>1350</v>
      </c>
      <c r="O129" s="524" t="s">
        <v>599</v>
      </c>
      <c r="P129" s="463">
        <v>44138</v>
      </c>
      <c r="Q129" s="387"/>
      <c r="R129" s="343" t="s">
        <v>602</v>
      </c>
      <c r="Z129" s="400"/>
      <c r="AA129" s="400"/>
      <c r="AB129" s="400"/>
      <c r="AC129" s="400"/>
      <c r="AD129" s="400"/>
      <c r="AE129" s="400"/>
      <c r="AF129" s="400"/>
      <c r="AG129" s="400"/>
      <c r="AH129" s="400"/>
    </row>
    <row r="130" spans="1:34" s="40" customFormat="1" ht="14.25">
      <c r="A130" s="520">
        <v>3</v>
      </c>
      <c r="B130" s="521">
        <v>44137</v>
      </c>
      <c r="C130" s="521"/>
      <c r="D130" s="503" t="s">
        <v>3660</v>
      </c>
      <c r="E130" s="435" t="s">
        <v>600</v>
      </c>
      <c r="F130" s="435">
        <v>72</v>
      </c>
      <c r="G130" s="455">
        <v>30</v>
      </c>
      <c r="H130" s="455">
        <v>82.5</v>
      </c>
      <c r="I130" s="455">
        <v>130</v>
      </c>
      <c r="J130" s="522" t="s">
        <v>3661</v>
      </c>
      <c r="K130" s="522">
        <f t="shared" ref="K130" si="149">H130-F130</f>
        <v>10.5</v>
      </c>
      <c r="L130" s="523">
        <v>100</v>
      </c>
      <c r="M130" s="522">
        <f t="shared" ref="M130" si="150">(K130*N130)-100</f>
        <v>687.5</v>
      </c>
      <c r="N130" s="522">
        <v>75</v>
      </c>
      <c r="O130" s="524" t="s">
        <v>599</v>
      </c>
      <c r="P130" s="463">
        <v>44137</v>
      </c>
      <c r="Q130" s="387"/>
      <c r="R130" s="343" t="s">
        <v>3186</v>
      </c>
      <c r="Z130" s="400"/>
      <c r="AA130" s="400"/>
      <c r="AB130" s="400"/>
      <c r="AC130" s="400"/>
      <c r="AD130" s="400"/>
      <c r="AE130" s="400"/>
      <c r="AF130" s="400"/>
      <c r="AG130" s="400"/>
      <c r="AH130" s="400"/>
    </row>
    <row r="131" spans="1:34" s="40" customFormat="1" ht="14.25">
      <c r="A131" s="542">
        <v>4</v>
      </c>
      <c r="B131" s="543">
        <v>44138</v>
      </c>
      <c r="C131" s="543"/>
      <c r="D131" s="464" t="s">
        <v>3669</v>
      </c>
      <c r="E131" s="465" t="s">
        <v>600</v>
      </c>
      <c r="F131" s="465">
        <v>105</v>
      </c>
      <c r="G131" s="539">
        <v>60</v>
      </c>
      <c r="H131" s="539">
        <v>60</v>
      </c>
      <c r="I131" s="539">
        <v>180</v>
      </c>
      <c r="J131" s="544" t="s">
        <v>3674</v>
      </c>
      <c r="K131" s="544">
        <f t="shared" ref="K131:K134" si="151">H131-F131</f>
        <v>-45</v>
      </c>
      <c r="L131" s="545">
        <v>100</v>
      </c>
      <c r="M131" s="544">
        <f t="shared" ref="M131:M134" si="152">(K131*N131)-100</f>
        <v>-3475</v>
      </c>
      <c r="N131" s="544">
        <v>75</v>
      </c>
      <c r="O131" s="431" t="s">
        <v>663</v>
      </c>
      <c r="P131" s="419">
        <v>44139</v>
      </c>
      <c r="Q131" s="387"/>
      <c r="R131" s="343" t="s">
        <v>3186</v>
      </c>
      <c r="Z131" s="400"/>
      <c r="AA131" s="400"/>
      <c r="AB131" s="400"/>
      <c r="AC131" s="400"/>
      <c r="AD131" s="400"/>
      <c r="AE131" s="400"/>
      <c r="AF131" s="400"/>
      <c r="AG131" s="400"/>
      <c r="AH131" s="400"/>
    </row>
    <row r="132" spans="1:34" s="40" customFormat="1" ht="14.25">
      <c r="A132" s="520">
        <v>5</v>
      </c>
      <c r="B132" s="521">
        <v>44140</v>
      </c>
      <c r="C132" s="521"/>
      <c r="D132" s="503" t="s">
        <v>3698</v>
      </c>
      <c r="E132" s="435" t="s">
        <v>600</v>
      </c>
      <c r="F132" s="435">
        <v>15</v>
      </c>
      <c r="G132" s="455">
        <v>10</v>
      </c>
      <c r="H132" s="455">
        <v>17.2</v>
      </c>
      <c r="I132" s="455">
        <v>23</v>
      </c>
      <c r="J132" s="522" t="s">
        <v>3699</v>
      </c>
      <c r="K132" s="522">
        <f t="shared" si="151"/>
        <v>2.1999999999999993</v>
      </c>
      <c r="L132" s="523">
        <v>100</v>
      </c>
      <c r="M132" s="522">
        <f t="shared" si="152"/>
        <v>2869.9999999999991</v>
      </c>
      <c r="N132" s="522">
        <v>1350</v>
      </c>
      <c r="O132" s="524" t="s">
        <v>599</v>
      </c>
      <c r="P132" s="546">
        <v>44140</v>
      </c>
      <c r="Q132" s="387"/>
      <c r="R132" s="343" t="s">
        <v>602</v>
      </c>
      <c r="Z132" s="400"/>
      <c r="AA132" s="400"/>
      <c r="AB132" s="400"/>
      <c r="AC132" s="400"/>
      <c r="AD132" s="400"/>
      <c r="AE132" s="400"/>
      <c r="AF132" s="400"/>
      <c r="AG132" s="400"/>
      <c r="AH132" s="400"/>
    </row>
    <row r="133" spans="1:34" s="40" customFormat="1" ht="14.25">
      <c r="A133" s="520">
        <v>6</v>
      </c>
      <c r="B133" s="521">
        <v>44140</v>
      </c>
      <c r="C133" s="521"/>
      <c r="D133" s="503" t="s">
        <v>3701</v>
      </c>
      <c r="E133" s="435" t="s">
        <v>600</v>
      </c>
      <c r="F133" s="435">
        <v>45</v>
      </c>
      <c r="G133" s="455">
        <v>29</v>
      </c>
      <c r="H133" s="455">
        <v>52</v>
      </c>
      <c r="I133" s="455">
        <v>70</v>
      </c>
      <c r="J133" s="522" t="s">
        <v>3710</v>
      </c>
      <c r="K133" s="522">
        <f t="shared" si="151"/>
        <v>7</v>
      </c>
      <c r="L133" s="523">
        <v>100</v>
      </c>
      <c r="M133" s="522">
        <f t="shared" si="152"/>
        <v>2000</v>
      </c>
      <c r="N133" s="522">
        <v>300</v>
      </c>
      <c r="O133" s="524" t="s">
        <v>599</v>
      </c>
      <c r="P133" s="463">
        <v>44141</v>
      </c>
      <c r="Q133" s="387"/>
      <c r="R133" s="343" t="s">
        <v>602</v>
      </c>
      <c r="Z133" s="400"/>
      <c r="AA133" s="400"/>
      <c r="AB133" s="400"/>
      <c r="AC133" s="400"/>
      <c r="AD133" s="400"/>
      <c r="AE133" s="400"/>
      <c r="AF133" s="400"/>
      <c r="AG133" s="400"/>
      <c r="AH133" s="400"/>
    </row>
    <row r="134" spans="1:34" s="40" customFormat="1" ht="14.25">
      <c r="A134" s="520">
        <v>7</v>
      </c>
      <c r="B134" s="521">
        <v>44141</v>
      </c>
      <c r="C134" s="521"/>
      <c r="D134" s="503" t="s">
        <v>3698</v>
      </c>
      <c r="E134" s="435" t="s">
        <v>600</v>
      </c>
      <c r="F134" s="435">
        <v>16.5</v>
      </c>
      <c r="G134" s="455">
        <v>11.5</v>
      </c>
      <c r="H134" s="455">
        <v>18.25</v>
      </c>
      <c r="I134" s="455">
        <v>25</v>
      </c>
      <c r="J134" s="522" t="s">
        <v>3716</v>
      </c>
      <c r="K134" s="522">
        <f t="shared" si="151"/>
        <v>1.75</v>
      </c>
      <c r="L134" s="523">
        <v>100</v>
      </c>
      <c r="M134" s="522">
        <f t="shared" si="152"/>
        <v>2262.5</v>
      </c>
      <c r="N134" s="522">
        <v>1350</v>
      </c>
      <c r="O134" s="524" t="s">
        <v>599</v>
      </c>
      <c r="P134" s="463">
        <v>44144</v>
      </c>
      <c r="Q134" s="387"/>
      <c r="R134" s="343" t="s">
        <v>602</v>
      </c>
      <c r="Z134" s="400"/>
      <c r="AA134" s="400"/>
      <c r="AB134" s="400"/>
      <c r="AC134" s="400"/>
      <c r="AD134" s="400"/>
      <c r="AE134" s="400"/>
      <c r="AF134" s="400"/>
      <c r="AG134" s="400"/>
      <c r="AH134" s="400"/>
    </row>
    <row r="135" spans="1:34" s="40" customFormat="1" ht="14.25">
      <c r="A135" s="520">
        <v>8</v>
      </c>
      <c r="B135" s="521">
        <v>44141</v>
      </c>
      <c r="C135" s="521"/>
      <c r="D135" s="503" t="s">
        <v>3709</v>
      </c>
      <c r="E135" s="435" t="s">
        <v>600</v>
      </c>
      <c r="F135" s="435">
        <v>46</v>
      </c>
      <c r="G135" s="455">
        <v>30</v>
      </c>
      <c r="H135" s="455">
        <v>53</v>
      </c>
      <c r="I135" s="455">
        <v>70</v>
      </c>
      <c r="J135" s="522" t="s">
        <v>3710</v>
      </c>
      <c r="K135" s="522">
        <f t="shared" ref="K135:K136" si="153">H135-F135</f>
        <v>7</v>
      </c>
      <c r="L135" s="523">
        <v>100</v>
      </c>
      <c r="M135" s="522">
        <f t="shared" ref="M135:M136" si="154">(K135*N135)-100</f>
        <v>2000</v>
      </c>
      <c r="N135" s="522">
        <v>300</v>
      </c>
      <c r="O135" s="524" t="s">
        <v>599</v>
      </c>
      <c r="P135" s="546">
        <v>44141</v>
      </c>
      <c r="Q135" s="387"/>
      <c r="R135" s="343" t="s">
        <v>3186</v>
      </c>
      <c r="Z135" s="400"/>
      <c r="AA135" s="400"/>
      <c r="AB135" s="400"/>
      <c r="AC135" s="400"/>
      <c r="AD135" s="400"/>
      <c r="AE135" s="400"/>
      <c r="AF135" s="400"/>
      <c r="AG135" s="400"/>
      <c r="AH135" s="400"/>
    </row>
    <row r="136" spans="1:34" s="6" customFormat="1" ht="14.25">
      <c r="A136" s="520">
        <v>9</v>
      </c>
      <c r="B136" s="521">
        <v>44141</v>
      </c>
      <c r="C136" s="521"/>
      <c r="D136" s="503" t="s">
        <v>3713</v>
      </c>
      <c r="E136" s="435" t="s">
        <v>600</v>
      </c>
      <c r="F136" s="435">
        <v>44.5</v>
      </c>
      <c r="G136" s="455">
        <v>29</v>
      </c>
      <c r="H136" s="455">
        <v>52</v>
      </c>
      <c r="I136" s="455">
        <v>70</v>
      </c>
      <c r="J136" s="522" t="s">
        <v>3715</v>
      </c>
      <c r="K136" s="522">
        <f t="shared" si="153"/>
        <v>7.5</v>
      </c>
      <c r="L136" s="523">
        <v>100</v>
      </c>
      <c r="M136" s="522">
        <f t="shared" si="154"/>
        <v>2150</v>
      </c>
      <c r="N136" s="522">
        <v>300</v>
      </c>
      <c r="O136" s="524" t="s">
        <v>599</v>
      </c>
      <c r="P136" s="463">
        <v>44144</v>
      </c>
      <c r="Q136" s="4"/>
      <c r="R136" s="408" t="s">
        <v>602</v>
      </c>
      <c r="Z136" s="9"/>
      <c r="AA136" s="9"/>
      <c r="AB136" s="9"/>
      <c r="AC136" s="9"/>
      <c r="AD136" s="9"/>
      <c r="AE136" s="9"/>
      <c r="AF136" s="9"/>
      <c r="AG136" s="9"/>
      <c r="AH136" s="9"/>
    </row>
    <row r="137" spans="1:34" s="549" customFormat="1" ht="14.25">
      <c r="A137" s="520">
        <v>10</v>
      </c>
      <c r="B137" s="521">
        <v>44144</v>
      </c>
      <c r="C137" s="521"/>
      <c r="D137" s="503" t="s">
        <v>3717</v>
      </c>
      <c r="E137" s="435" t="s">
        <v>600</v>
      </c>
      <c r="F137" s="435">
        <v>2.4</v>
      </c>
      <c r="G137" s="455">
        <v>1</v>
      </c>
      <c r="H137" s="455">
        <v>2.95</v>
      </c>
      <c r="I137" s="455" t="s">
        <v>3718</v>
      </c>
      <c r="J137" s="522" t="s">
        <v>3731</v>
      </c>
      <c r="K137" s="522">
        <f t="shared" ref="K137:K139" si="155">H137-F137</f>
        <v>0.55000000000000027</v>
      </c>
      <c r="L137" s="523">
        <v>100</v>
      </c>
      <c r="M137" s="522">
        <f t="shared" ref="M137:M139" si="156">(K137*N137)-100</f>
        <v>1935.0000000000009</v>
      </c>
      <c r="N137" s="522">
        <v>3700</v>
      </c>
      <c r="O137" s="524" t="s">
        <v>599</v>
      </c>
      <c r="P137" s="463">
        <v>44145</v>
      </c>
      <c r="Q137" s="547"/>
      <c r="R137" s="548" t="s">
        <v>602</v>
      </c>
      <c r="Z137" s="550"/>
      <c r="AA137" s="550"/>
      <c r="AB137" s="550"/>
      <c r="AC137" s="550"/>
      <c r="AD137" s="550"/>
      <c r="AE137" s="550"/>
      <c r="AF137" s="550"/>
      <c r="AG137" s="550"/>
      <c r="AH137" s="550"/>
    </row>
    <row r="138" spans="1:34" s="549" customFormat="1" ht="14.25">
      <c r="A138" s="542">
        <v>11</v>
      </c>
      <c r="B138" s="543">
        <v>44144</v>
      </c>
      <c r="C138" s="543"/>
      <c r="D138" s="464" t="s">
        <v>3722</v>
      </c>
      <c r="E138" s="465" t="s">
        <v>600</v>
      </c>
      <c r="F138" s="465">
        <v>320</v>
      </c>
      <c r="G138" s="539">
        <v>140</v>
      </c>
      <c r="H138" s="539">
        <v>95</v>
      </c>
      <c r="I138" s="539" t="s">
        <v>3723</v>
      </c>
      <c r="J138" s="544" t="s">
        <v>3737</v>
      </c>
      <c r="K138" s="544">
        <f t="shared" si="155"/>
        <v>-225</v>
      </c>
      <c r="L138" s="545">
        <v>100</v>
      </c>
      <c r="M138" s="544">
        <f t="shared" si="156"/>
        <v>-5725</v>
      </c>
      <c r="N138" s="544">
        <v>25</v>
      </c>
      <c r="O138" s="431" t="s">
        <v>663</v>
      </c>
      <c r="P138" s="419">
        <v>44145</v>
      </c>
      <c r="Q138" s="547"/>
      <c r="R138" s="548" t="s">
        <v>602</v>
      </c>
      <c r="Z138" s="550"/>
      <c r="AA138" s="550"/>
      <c r="AB138" s="550"/>
      <c r="AC138" s="550"/>
      <c r="AD138" s="550"/>
      <c r="AE138" s="550"/>
      <c r="AF138" s="550"/>
      <c r="AG138" s="550"/>
      <c r="AH138" s="550"/>
    </row>
    <row r="139" spans="1:34" s="549" customFormat="1" ht="14.25">
      <c r="A139" s="520">
        <v>12</v>
      </c>
      <c r="B139" s="521">
        <v>44145</v>
      </c>
      <c r="C139" s="521"/>
      <c r="D139" s="503" t="s">
        <v>3657</v>
      </c>
      <c r="E139" s="435" t="s">
        <v>600</v>
      </c>
      <c r="F139" s="435">
        <v>11.5</v>
      </c>
      <c r="G139" s="455">
        <v>6.5</v>
      </c>
      <c r="H139" s="455">
        <v>13.35</v>
      </c>
      <c r="I139" s="455">
        <v>20</v>
      </c>
      <c r="J139" s="522" t="s">
        <v>3753</v>
      </c>
      <c r="K139" s="522">
        <f t="shared" si="155"/>
        <v>1.8499999999999996</v>
      </c>
      <c r="L139" s="523">
        <v>100</v>
      </c>
      <c r="M139" s="522">
        <f t="shared" si="156"/>
        <v>2397.4999999999995</v>
      </c>
      <c r="N139" s="522">
        <v>1350</v>
      </c>
      <c r="O139" s="524" t="s">
        <v>599</v>
      </c>
      <c r="P139" s="463">
        <v>44147</v>
      </c>
      <c r="Q139" s="547"/>
      <c r="R139" s="548" t="s">
        <v>602</v>
      </c>
      <c r="Z139" s="550"/>
      <c r="AA139" s="550"/>
      <c r="AB139" s="550"/>
      <c r="AC139" s="550"/>
      <c r="AD139" s="550"/>
      <c r="AE139" s="550"/>
      <c r="AF139" s="550"/>
      <c r="AG139" s="550"/>
      <c r="AH139" s="550"/>
    </row>
    <row r="140" spans="1:34" s="549" customFormat="1" ht="14.25">
      <c r="A140" s="542">
        <v>13</v>
      </c>
      <c r="B140" s="543">
        <v>44145</v>
      </c>
      <c r="C140" s="543"/>
      <c r="D140" s="464" t="s">
        <v>3722</v>
      </c>
      <c r="E140" s="465" t="s">
        <v>600</v>
      </c>
      <c r="F140" s="465">
        <v>320</v>
      </c>
      <c r="G140" s="539">
        <v>140</v>
      </c>
      <c r="H140" s="539">
        <v>140</v>
      </c>
      <c r="I140" s="539" t="s">
        <v>3723</v>
      </c>
      <c r="J140" s="544" t="s">
        <v>3733</v>
      </c>
      <c r="K140" s="544">
        <f t="shared" ref="K140:K142" si="157">H140-F140</f>
        <v>-180</v>
      </c>
      <c r="L140" s="545">
        <v>100</v>
      </c>
      <c r="M140" s="544">
        <f t="shared" ref="M140:M142" si="158">(K140*N140)-100</f>
        <v>-4600</v>
      </c>
      <c r="N140" s="544">
        <v>25</v>
      </c>
      <c r="O140" s="431" t="s">
        <v>663</v>
      </c>
      <c r="P140" s="419">
        <v>44145</v>
      </c>
      <c r="Q140" s="547"/>
      <c r="R140" s="548" t="s">
        <v>602</v>
      </c>
      <c r="Z140" s="550"/>
      <c r="AA140" s="550"/>
      <c r="AB140" s="550"/>
      <c r="AC140" s="550"/>
      <c r="AD140" s="550"/>
      <c r="AE140" s="550"/>
      <c r="AF140" s="550"/>
      <c r="AG140" s="550"/>
      <c r="AH140" s="550"/>
    </row>
    <row r="141" spans="1:34" s="549" customFormat="1" ht="14.25">
      <c r="A141" s="520">
        <v>14</v>
      </c>
      <c r="B141" s="521">
        <v>44145</v>
      </c>
      <c r="C141" s="521"/>
      <c r="D141" s="503" t="s">
        <v>3734</v>
      </c>
      <c r="E141" s="435" t="s">
        <v>600</v>
      </c>
      <c r="F141" s="435">
        <v>39.5</v>
      </c>
      <c r="G141" s="455"/>
      <c r="H141" s="455">
        <v>54</v>
      </c>
      <c r="I141" s="455">
        <v>95</v>
      </c>
      <c r="J141" s="522" t="s">
        <v>3735</v>
      </c>
      <c r="K141" s="522">
        <f t="shared" si="157"/>
        <v>14.5</v>
      </c>
      <c r="L141" s="523">
        <v>100</v>
      </c>
      <c r="M141" s="522">
        <f t="shared" si="158"/>
        <v>987.5</v>
      </c>
      <c r="N141" s="522">
        <v>75</v>
      </c>
      <c r="O141" s="524" t="s">
        <v>599</v>
      </c>
      <c r="P141" s="546">
        <v>44145</v>
      </c>
      <c r="Q141" s="547"/>
      <c r="R141" s="548" t="s">
        <v>3186</v>
      </c>
      <c r="Z141" s="550"/>
      <c r="AA141" s="550"/>
      <c r="AB141" s="550"/>
      <c r="AC141" s="550"/>
      <c r="AD141" s="550"/>
      <c r="AE141" s="550"/>
      <c r="AF141" s="550"/>
      <c r="AG141" s="550"/>
      <c r="AH141" s="550"/>
    </row>
    <row r="142" spans="1:34" s="549" customFormat="1" ht="14.25">
      <c r="A142" s="520">
        <v>15</v>
      </c>
      <c r="B142" s="521">
        <v>44146</v>
      </c>
      <c r="C142" s="521"/>
      <c r="D142" s="503" t="s">
        <v>3739</v>
      </c>
      <c r="E142" s="435" t="s">
        <v>600</v>
      </c>
      <c r="F142" s="435">
        <v>44</v>
      </c>
      <c r="G142" s="455">
        <v>29</v>
      </c>
      <c r="H142" s="455">
        <v>56.5</v>
      </c>
      <c r="I142" s="455">
        <v>70</v>
      </c>
      <c r="J142" s="522" t="s">
        <v>3678</v>
      </c>
      <c r="K142" s="522">
        <f t="shared" si="157"/>
        <v>12.5</v>
      </c>
      <c r="L142" s="523">
        <v>100</v>
      </c>
      <c r="M142" s="522">
        <f t="shared" si="158"/>
        <v>3650</v>
      </c>
      <c r="N142" s="522">
        <v>300</v>
      </c>
      <c r="O142" s="524" t="s">
        <v>599</v>
      </c>
      <c r="P142" s="463">
        <v>44147</v>
      </c>
      <c r="Q142" s="547"/>
      <c r="R142" s="548" t="s">
        <v>3186</v>
      </c>
      <c r="Z142" s="550"/>
      <c r="AA142" s="550"/>
      <c r="AB142" s="550"/>
      <c r="AC142" s="550"/>
      <c r="AD142" s="550"/>
      <c r="AE142" s="550"/>
      <c r="AF142" s="550"/>
      <c r="AG142" s="550"/>
      <c r="AH142" s="550"/>
    </row>
    <row r="143" spans="1:34" s="549" customFormat="1" ht="14.25">
      <c r="A143" s="520">
        <v>16</v>
      </c>
      <c r="B143" s="521">
        <v>44146</v>
      </c>
      <c r="C143" s="521"/>
      <c r="D143" s="503" t="s">
        <v>3740</v>
      </c>
      <c r="E143" s="435" t="s">
        <v>600</v>
      </c>
      <c r="F143" s="435">
        <v>45.5</v>
      </c>
      <c r="G143" s="455"/>
      <c r="H143" s="455">
        <v>59</v>
      </c>
      <c r="I143" s="455">
        <v>95</v>
      </c>
      <c r="J143" s="522" t="s">
        <v>3742</v>
      </c>
      <c r="K143" s="522">
        <f t="shared" ref="K143" si="159">H143-F143</f>
        <v>13.5</v>
      </c>
      <c r="L143" s="523">
        <v>100</v>
      </c>
      <c r="M143" s="522">
        <f t="shared" ref="M143" si="160">(K143*N143)-100</f>
        <v>912.5</v>
      </c>
      <c r="N143" s="522">
        <v>75</v>
      </c>
      <c r="O143" s="524" t="s">
        <v>599</v>
      </c>
      <c r="P143" s="546">
        <v>44146</v>
      </c>
      <c r="Q143" s="547"/>
      <c r="R143" s="548" t="s">
        <v>3186</v>
      </c>
      <c r="Z143" s="550"/>
      <c r="AA143" s="550"/>
      <c r="AB143" s="550"/>
      <c r="AC143" s="550"/>
      <c r="AD143" s="550"/>
      <c r="AE143" s="550"/>
      <c r="AF143" s="550"/>
      <c r="AG143" s="550"/>
      <c r="AH143" s="550"/>
    </row>
    <row r="144" spans="1:34" s="549" customFormat="1" ht="14.25">
      <c r="A144" s="520">
        <v>17</v>
      </c>
      <c r="B144" s="521">
        <v>44146</v>
      </c>
      <c r="C144" s="521"/>
      <c r="D144" s="503" t="s">
        <v>3748</v>
      </c>
      <c r="E144" s="435" t="s">
        <v>3627</v>
      </c>
      <c r="F144" s="435">
        <v>88</v>
      </c>
      <c r="G144" s="455">
        <v>140</v>
      </c>
      <c r="H144" s="455">
        <v>65</v>
      </c>
      <c r="I144" s="455">
        <v>1</v>
      </c>
      <c r="J144" s="522" t="s">
        <v>3751</v>
      </c>
      <c r="K144" s="522">
        <f>F144-H144</f>
        <v>23</v>
      </c>
      <c r="L144" s="523">
        <v>100</v>
      </c>
      <c r="M144" s="522">
        <f t="shared" ref="M144" si="161">(K144*N144)-100</f>
        <v>1625</v>
      </c>
      <c r="N144" s="522">
        <v>75</v>
      </c>
      <c r="O144" s="524" t="s">
        <v>599</v>
      </c>
      <c r="P144" s="463">
        <v>44147</v>
      </c>
      <c r="Q144" s="547"/>
      <c r="R144" s="548" t="s">
        <v>602</v>
      </c>
      <c r="Z144" s="550"/>
      <c r="AA144" s="550"/>
      <c r="AB144" s="550"/>
      <c r="AC144" s="550"/>
      <c r="AD144" s="550"/>
      <c r="AE144" s="550"/>
      <c r="AF144" s="550"/>
      <c r="AG144" s="550"/>
      <c r="AH144" s="550"/>
    </row>
    <row r="145" spans="1:34" s="549" customFormat="1" ht="14.25">
      <c r="A145" s="520">
        <v>18</v>
      </c>
      <c r="B145" s="521">
        <v>44146</v>
      </c>
      <c r="C145" s="521"/>
      <c r="D145" s="503" t="s">
        <v>3749</v>
      </c>
      <c r="E145" s="435" t="s">
        <v>600</v>
      </c>
      <c r="F145" s="435">
        <v>29</v>
      </c>
      <c r="G145" s="455"/>
      <c r="H145" s="455">
        <v>41</v>
      </c>
      <c r="I145" s="455" t="s">
        <v>3750</v>
      </c>
      <c r="J145" s="522" t="s">
        <v>3741</v>
      </c>
      <c r="K145" s="522">
        <f t="shared" ref="K145:K147" si="162">H145-F145</f>
        <v>12</v>
      </c>
      <c r="L145" s="523">
        <v>100</v>
      </c>
      <c r="M145" s="522">
        <f t="shared" ref="M145:M147" si="163">(K145*N145)-100</f>
        <v>800</v>
      </c>
      <c r="N145" s="522">
        <v>75</v>
      </c>
      <c r="O145" s="524" t="s">
        <v>599</v>
      </c>
      <c r="P145" s="546">
        <v>44146</v>
      </c>
      <c r="Q145" s="547"/>
      <c r="R145" s="548" t="s">
        <v>3186</v>
      </c>
      <c r="Z145" s="550"/>
      <c r="AA145" s="550"/>
      <c r="AB145" s="550"/>
      <c r="AC145" s="550"/>
      <c r="AD145" s="550"/>
      <c r="AE145" s="550"/>
      <c r="AF145" s="550"/>
      <c r="AG145" s="550"/>
      <c r="AH145" s="550"/>
    </row>
    <row r="146" spans="1:34" s="549" customFormat="1" ht="14.25">
      <c r="A146" s="520">
        <v>19</v>
      </c>
      <c r="B146" s="521">
        <v>44147</v>
      </c>
      <c r="C146" s="521"/>
      <c r="D146" s="503" t="s">
        <v>3754</v>
      </c>
      <c r="E146" s="435" t="s">
        <v>600</v>
      </c>
      <c r="F146" s="435">
        <v>25</v>
      </c>
      <c r="G146" s="455">
        <v>16</v>
      </c>
      <c r="H146" s="455">
        <v>30.5</v>
      </c>
      <c r="I146" s="455" t="s">
        <v>3755</v>
      </c>
      <c r="J146" s="522" t="s">
        <v>3760</v>
      </c>
      <c r="K146" s="522">
        <f t="shared" si="162"/>
        <v>5.5</v>
      </c>
      <c r="L146" s="523">
        <v>100</v>
      </c>
      <c r="M146" s="522">
        <f t="shared" si="163"/>
        <v>2925</v>
      </c>
      <c r="N146" s="522">
        <v>550</v>
      </c>
      <c r="O146" s="524" t="s">
        <v>599</v>
      </c>
      <c r="P146" s="546">
        <v>44147</v>
      </c>
      <c r="Q146" s="547"/>
      <c r="R146" s="548" t="s">
        <v>602</v>
      </c>
      <c r="Z146" s="550"/>
      <c r="AA146" s="550"/>
      <c r="AB146" s="550"/>
      <c r="AC146" s="550"/>
      <c r="AD146" s="550"/>
      <c r="AE146" s="550"/>
      <c r="AF146" s="550"/>
      <c r="AG146" s="550"/>
      <c r="AH146" s="550"/>
    </row>
    <row r="147" spans="1:34" s="549" customFormat="1" ht="14.25">
      <c r="A147" s="520">
        <v>20</v>
      </c>
      <c r="B147" s="521">
        <v>44147</v>
      </c>
      <c r="C147" s="521"/>
      <c r="D147" s="503" t="s">
        <v>3698</v>
      </c>
      <c r="E147" s="435" t="s">
        <v>600</v>
      </c>
      <c r="F147" s="435">
        <v>11.75</v>
      </c>
      <c r="G147" s="455">
        <v>6.5</v>
      </c>
      <c r="H147" s="455">
        <v>13.5</v>
      </c>
      <c r="I147" s="455">
        <v>20</v>
      </c>
      <c r="J147" s="522" t="s">
        <v>3716</v>
      </c>
      <c r="K147" s="522">
        <f t="shared" si="162"/>
        <v>1.75</v>
      </c>
      <c r="L147" s="523">
        <v>100</v>
      </c>
      <c r="M147" s="522">
        <f t="shared" si="163"/>
        <v>2262.5</v>
      </c>
      <c r="N147" s="522">
        <v>1350</v>
      </c>
      <c r="O147" s="524" t="s">
        <v>599</v>
      </c>
      <c r="P147" s="463">
        <v>44148</v>
      </c>
      <c r="Q147" s="547"/>
      <c r="R147" s="548" t="s">
        <v>602</v>
      </c>
      <c r="Z147" s="550"/>
      <c r="AA147" s="550"/>
      <c r="AB147" s="550"/>
      <c r="AC147" s="550"/>
      <c r="AD147" s="550"/>
      <c r="AE147" s="550"/>
      <c r="AF147" s="550"/>
      <c r="AG147" s="550"/>
      <c r="AH147" s="550"/>
    </row>
    <row r="148" spans="1:34" s="549" customFormat="1" ht="14.25">
      <c r="A148" s="520">
        <v>21</v>
      </c>
      <c r="B148" s="521">
        <v>44147</v>
      </c>
      <c r="C148" s="521"/>
      <c r="D148" s="503" t="s">
        <v>3754</v>
      </c>
      <c r="E148" s="435" t="s">
        <v>600</v>
      </c>
      <c r="F148" s="435">
        <v>25</v>
      </c>
      <c r="G148" s="455">
        <v>16</v>
      </c>
      <c r="H148" s="455">
        <v>27.5</v>
      </c>
      <c r="I148" s="455" t="s">
        <v>3755</v>
      </c>
      <c r="J148" s="522" t="s">
        <v>3761</v>
      </c>
      <c r="K148" s="522">
        <f t="shared" ref="K148:K149" si="164">H148-F148</f>
        <v>2.5</v>
      </c>
      <c r="L148" s="523">
        <v>100</v>
      </c>
      <c r="M148" s="522">
        <f t="shared" ref="M148:M149" si="165">(K148*N148)-100</f>
        <v>1275</v>
      </c>
      <c r="N148" s="522">
        <v>550</v>
      </c>
      <c r="O148" s="524" t="s">
        <v>599</v>
      </c>
      <c r="P148" s="463">
        <v>44148</v>
      </c>
      <c r="Q148" s="547"/>
      <c r="R148" s="548" t="s">
        <v>602</v>
      </c>
      <c r="Z148" s="550"/>
      <c r="AA148" s="550"/>
      <c r="AB148" s="550"/>
      <c r="AC148" s="550"/>
      <c r="AD148" s="550"/>
      <c r="AE148" s="550"/>
      <c r="AF148" s="550"/>
      <c r="AG148" s="550"/>
      <c r="AH148" s="550"/>
    </row>
    <row r="149" spans="1:34" s="549" customFormat="1" ht="14.25">
      <c r="A149" s="520">
        <v>22</v>
      </c>
      <c r="B149" s="521">
        <v>44148</v>
      </c>
      <c r="C149" s="521"/>
      <c r="D149" s="503" t="s">
        <v>3764</v>
      </c>
      <c r="E149" s="435" t="s">
        <v>600</v>
      </c>
      <c r="F149" s="435">
        <v>44.5</v>
      </c>
      <c r="G149" s="455">
        <v>29</v>
      </c>
      <c r="H149" s="455">
        <v>52.5</v>
      </c>
      <c r="I149" s="455">
        <v>70</v>
      </c>
      <c r="J149" s="522" t="s">
        <v>3691</v>
      </c>
      <c r="K149" s="522">
        <f t="shared" si="164"/>
        <v>8</v>
      </c>
      <c r="L149" s="523">
        <v>100</v>
      </c>
      <c r="M149" s="522">
        <f t="shared" si="165"/>
        <v>2300</v>
      </c>
      <c r="N149" s="522">
        <v>300</v>
      </c>
      <c r="O149" s="524" t="s">
        <v>599</v>
      </c>
      <c r="P149" s="546">
        <v>44148</v>
      </c>
      <c r="Q149" s="547"/>
      <c r="R149" s="548" t="s">
        <v>602</v>
      </c>
      <c r="Z149" s="550"/>
      <c r="AA149" s="550"/>
      <c r="AB149" s="550"/>
      <c r="AC149" s="550"/>
      <c r="AD149" s="550"/>
      <c r="AE149" s="550"/>
      <c r="AF149" s="550"/>
      <c r="AG149" s="550"/>
      <c r="AH149" s="550"/>
    </row>
    <row r="150" spans="1:34" s="549" customFormat="1" ht="14.25">
      <c r="A150" s="520">
        <v>23</v>
      </c>
      <c r="B150" s="499">
        <v>44148</v>
      </c>
      <c r="C150" s="500"/>
      <c r="D150" s="466" t="s">
        <v>3765</v>
      </c>
      <c r="E150" s="456" t="s">
        <v>600</v>
      </c>
      <c r="F150" s="435">
        <v>29.5</v>
      </c>
      <c r="G150" s="435">
        <v>20</v>
      </c>
      <c r="H150" s="435">
        <v>33.5</v>
      </c>
      <c r="I150" s="522">
        <v>50</v>
      </c>
      <c r="J150" s="522" t="s">
        <v>3770</v>
      </c>
      <c r="K150" s="522">
        <f t="shared" ref="K150:K151" si="166">H150-F150</f>
        <v>4</v>
      </c>
      <c r="L150" s="523">
        <v>100</v>
      </c>
      <c r="M150" s="522">
        <f t="shared" ref="M150:M154" si="167">(K150*N150)-100</f>
        <v>2100</v>
      </c>
      <c r="N150" s="522">
        <v>550</v>
      </c>
      <c r="O150" s="524" t="s">
        <v>599</v>
      </c>
      <c r="P150" s="463">
        <v>44149</v>
      </c>
      <c r="Q150" s="547"/>
      <c r="R150" s="548" t="s">
        <v>3186</v>
      </c>
      <c r="Z150" s="550"/>
      <c r="AA150" s="550"/>
      <c r="AB150" s="550"/>
      <c r="AC150" s="550"/>
      <c r="AD150" s="550"/>
      <c r="AE150" s="550"/>
      <c r="AF150" s="550"/>
      <c r="AG150" s="550"/>
      <c r="AH150" s="550"/>
    </row>
    <row r="151" spans="1:34" s="549" customFormat="1" ht="14.25">
      <c r="A151" s="542">
        <v>24</v>
      </c>
      <c r="B151" s="494">
        <v>44148</v>
      </c>
      <c r="C151" s="495"/>
      <c r="D151" s="496" t="s">
        <v>3766</v>
      </c>
      <c r="E151" s="488" t="s">
        <v>600</v>
      </c>
      <c r="F151" s="465">
        <v>44</v>
      </c>
      <c r="G151" s="465">
        <v>29</v>
      </c>
      <c r="H151" s="465">
        <v>31</v>
      </c>
      <c r="I151" s="544">
        <v>70</v>
      </c>
      <c r="J151" s="544" t="s">
        <v>3771</v>
      </c>
      <c r="K151" s="544">
        <f t="shared" si="166"/>
        <v>-13</v>
      </c>
      <c r="L151" s="545">
        <v>100</v>
      </c>
      <c r="M151" s="544">
        <f t="shared" si="167"/>
        <v>-4000</v>
      </c>
      <c r="N151" s="544">
        <v>300</v>
      </c>
      <c r="O151" s="431" t="s">
        <v>663</v>
      </c>
      <c r="P151" s="419">
        <v>44152</v>
      </c>
      <c r="Q151" s="547"/>
      <c r="R151" s="548" t="s">
        <v>602</v>
      </c>
      <c r="Z151" s="550"/>
      <c r="AA151" s="550"/>
      <c r="AB151" s="550"/>
      <c r="AC151" s="550"/>
      <c r="AD151" s="550"/>
      <c r="AE151" s="550"/>
      <c r="AF151" s="550"/>
      <c r="AG151" s="550"/>
      <c r="AH151" s="550"/>
    </row>
    <row r="152" spans="1:34" s="549" customFormat="1" ht="14.25">
      <c r="A152" s="542">
        <v>25</v>
      </c>
      <c r="B152" s="494">
        <v>44148</v>
      </c>
      <c r="C152" s="495"/>
      <c r="D152" s="496" t="s">
        <v>3767</v>
      </c>
      <c r="E152" s="488" t="s">
        <v>3627</v>
      </c>
      <c r="F152" s="465">
        <v>15</v>
      </c>
      <c r="G152" s="465">
        <v>22.5</v>
      </c>
      <c r="H152" s="465">
        <v>22</v>
      </c>
      <c r="I152" s="544">
        <v>4</v>
      </c>
      <c r="J152" s="544" t="s">
        <v>3772</v>
      </c>
      <c r="K152" s="544">
        <f>F152-H152</f>
        <v>-7</v>
      </c>
      <c r="L152" s="545">
        <v>100</v>
      </c>
      <c r="M152" s="544">
        <f t="shared" si="167"/>
        <v>-8500</v>
      </c>
      <c r="N152" s="544">
        <v>1200</v>
      </c>
      <c r="O152" s="431" t="s">
        <v>663</v>
      </c>
      <c r="P152" s="419">
        <v>44152</v>
      </c>
      <c r="Q152" s="547"/>
      <c r="R152" s="548" t="s">
        <v>602</v>
      </c>
      <c r="Z152" s="550"/>
      <c r="AA152" s="550"/>
      <c r="AB152" s="550"/>
      <c r="AC152" s="550"/>
      <c r="AD152" s="550"/>
      <c r="AE152" s="550"/>
      <c r="AF152" s="550"/>
      <c r="AG152" s="550"/>
      <c r="AH152" s="550"/>
    </row>
    <row r="153" spans="1:34" s="549" customFormat="1" ht="14.25">
      <c r="A153" s="520">
        <v>26</v>
      </c>
      <c r="B153" s="499" t="s">
        <v>3787</v>
      </c>
      <c r="C153" s="500"/>
      <c r="D153" s="466" t="s">
        <v>3657</v>
      </c>
      <c r="E153" s="456" t="s">
        <v>600</v>
      </c>
      <c r="F153" s="435">
        <v>14.5</v>
      </c>
      <c r="G153" s="435">
        <v>9.5</v>
      </c>
      <c r="H153" s="435">
        <v>15</v>
      </c>
      <c r="I153" s="522">
        <v>23</v>
      </c>
      <c r="J153" s="522" t="s">
        <v>3786</v>
      </c>
      <c r="K153" s="522">
        <f t="shared" ref="K153" si="168">H153-F153</f>
        <v>0.5</v>
      </c>
      <c r="L153" s="523">
        <v>100</v>
      </c>
      <c r="M153" s="522">
        <f t="shared" si="167"/>
        <v>575</v>
      </c>
      <c r="N153" s="522">
        <v>1350</v>
      </c>
      <c r="O153" s="524" t="s">
        <v>599</v>
      </c>
      <c r="P153" s="463">
        <v>44153</v>
      </c>
      <c r="Q153" s="547"/>
      <c r="R153" s="548" t="s">
        <v>602</v>
      </c>
      <c r="Z153" s="550"/>
      <c r="AA153" s="550"/>
      <c r="AB153" s="550"/>
      <c r="AC153" s="550"/>
      <c r="AD153" s="550"/>
      <c r="AE153" s="550"/>
      <c r="AF153" s="550"/>
      <c r="AG153" s="550"/>
      <c r="AH153" s="550"/>
    </row>
    <row r="154" spans="1:34" s="549" customFormat="1" ht="14.25">
      <c r="A154" s="520">
        <v>27</v>
      </c>
      <c r="B154" s="499">
        <v>44149</v>
      </c>
      <c r="C154" s="500"/>
      <c r="D154" s="466" t="s">
        <v>3748</v>
      </c>
      <c r="E154" s="456" t="s">
        <v>3627</v>
      </c>
      <c r="F154" s="435">
        <v>65</v>
      </c>
      <c r="G154" s="435">
        <v>105</v>
      </c>
      <c r="H154" s="435">
        <v>49</v>
      </c>
      <c r="I154" s="522">
        <v>1</v>
      </c>
      <c r="J154" s="522" t="s">
        <v>3703</v>
      </c>
      <c r="K154" s="522">
        <f>F154-H154</f>
        <v>16</v>
      </c>
      <c r="L154" s="523">
        <v>100</v>
      </c>
      <c r="M154" s="522">
        <f t="shared" si="167"/>
        <v>1100</v>
      </c>
      <c r="N154" s="522">
        <v>75</v>
      </c>
      <c r="O154" s="524" t="s">
        <v>599</v>
      </c>
      <c r="P154" s="463">
        <v>44154</v>
      </c>
      <c r="Q154" s="547"/>
      <c r="R154" s="548" t="s">
        <v>602</v>
      </c>
      <c r="Z154" s="550"/>
      <c r="AA154" s="550"/>
      <c r="AB154" s="550"/>
      <c r="AC154" s="550"/>
      <c r="AD154" s="550"/>
      <c r="AE154" s="550"/>
      <c r="AF154" s="550"/>
      <c r="AG154" s="550"/>
      <c r="AH154" s="550"/>
    </row>
    <row r="155" spans="1:34" s="549" customFormat="1" ht="14.25">
      <c r="A155" s="520">
        <v>28</v>
      </c>
      <c r="B155" s="499">
        <v>44152</v>
      </c>
      <c r="C155" s="500"/>
      <c r="D155" s="466" t="s">
        <v>3780</v>
      </c>
      <c r="E155" s="456" t="s">
        <v>600</v>
      </c>
      <c r="F155" s="435">
        <v>49.5</v>
      </c>
      <c r="G155" s="435">
        <v>10</v>
      </c>
      <c r="H155" s="435">
        <v>61</v>
      </c>
      <c r="I155" s="522">
        <v>120</v>
      </c>
      <c r="J155" s="522" t="s">
        <v>3666</v>
      </c>
      <c r="K155" s="522">
        <f t="shared" ref="K155:K156" si="169">H155-F155</f>
        <v>11.5</v>
      </c>
      <c r="L155" s="523">
        <v>100</v>
      </c>
      <c r="M155" s="522">
        <f t="shared" ref="M155:M156" si="170">(K155*N155)-100</f>
        <v>762.5</v>
      </c>
      <c r="N155" s="522">
        <v>75</v>
      </c>
      <c r="O155" s="524" t="s">
        <v>599</v>
      </c>
      <c r="P155" s="546">
        <v>44152</v>
      </c>
      <c r="Q155" s="547"/>
      <c r="R155" s="548" t="s">
        <v>602</v>
      </c>
      <c r="Z155" s="550"/>
      <c r="AA155" s="550"/>
      <c r="AB155" s="550"/>
      <c r="AC155" s="550"/>
      <c r="AD155" s="550"/>
      <c r="AE155" s="550"/>
      <c r="AF155" s="550"/>
      <c r="AG155" s="550"/>
      <c r="AH155" s="550"/>
    </row>
    <row r="156" spans="1:34" s="549" customFormat="1" ht="14.25">
      <c r="A156" s="542">
        <v>29</v>
      </c>
      <c r="B156" s="494">
        <v>44152</v>
      </c>
      <c r="C156" s="495"/>
      <c r="D156" s="496" t="s">
        <v>3780</v>
      </c>
      <c r="E156" s="488" t="s">
        <v>600</v>
      </c>
      <c r="F156" s="465">
        <v>43.5</v>
      </c>
      <c r="G156" s="465">
        <v>10</v>
      </c>
      <c r="H156" s="465">
        <v>11.5</v>
      </c>
      <c r="I156" s="544">
        <v>120</v>
      </c>
      <c r="J156" s="544" t="s">
        <v>3788</v>
      </c>
      <c r="K156" s="544">
        <f t="shared" si="169"/>
        <v>-32</v>
      </c>
      <c r="L156" s="545">
        <v>100</v>
      </c>
      <c r="M156" s="544">
        <f t="shared" si="170"/>
        <v>-2500</v>
      </c>
      <c r="N156" s="544">
        <v>75</v>
      </c>
      <c r="O156" s="431" t="s">
        <v>663</v>
      </c>
      <c r="P156" s="419">
        <v>44153</v>
      </c>
      <c r="Q156" s="547"/>
      <c r="R156" s="548" t="s">
        <v>602</v>
      </c>
      <c r="Z156" s="550"/>
      <c r="AA156" s="550"/>
      <c r="AB156" s="550"/>
      <c r="AC156" s="550"/>
      <c r="AD156" s="550"/>
      <c r="AE156" s="550"/>
      <c r="AF156" s="550"/>
      <c r="AG156" s="550"/>
      <c r="AH156" s="550"/>
    </row>
    <row r="157" spans="1:34" s="549" customFormat="1" ht="14.25">
      <c r="A157" s="520">
        <v>30</v>
      </c>
      <c r="B157" s="499">
        <v>44152</v>
      </c>
      <c r="C157" s="500"/>
      <c r="D157" s="466" t="s">
        <v>3765</v>
      </c>
      <c r="E157" s="456" t="s">
        <v>600</v>
      </c>
      <c r="F157" s="435">
        <v>26</v>
      </c>
      <c r="G157" s="435">
        <v>16</v>
      </c>
      <c r="H157" s="435">
        <v>31.5</v>
      </c>
      <c r="I157" s="522" t="s">
        <v>3777</v>
      </c>
      <c r="J157" s="522" t="s">
        <v>3760</v>
      </c>
      <c r="K157" s="522">
        <f t="shared" ref="K157:K159" si="171">H157-F157</f>
        <v>5.5</v>
      </c>
      <c r="L157" s="523">
        <v>100</v>
      </c>
      <c r="M157" s="522">
        <f t="shared" ref="M157:M159" si="172">(K157*N157)-100</f>
        <v>2925</v>
      </c>
      <c r="N157" s="522">
        <v>550</v>
      </c>
      <c r="O157" s="524" t="s">
        <v>599</v>
      </c>
      <c r="P157" s="546">
        <v>44152</v>
      </c>
      <c r="Q157" s="547"/>
      <c r="R157" s="548" t="s">
        <v>602</v>
      </c>
      <c r="Z157" s="550"/>
      <c r="AA157" s="550"/>
      <c r="AB157" s="550"/>
      <c r="AC157" s="550"/>
      <c r="AD157" s="550"/>
      <c r="AE157" s="550"/>
      <c r="AF157" s="550"/>
      <c r="AG157" s="550"/>
      <c r="AH157" s="550"/>
    </row>
    <row r="158" spans="1:34" s="549" customFormat="1" ht="14.25">
      <c r="A158" s="542">
        <v>31</v>
      </c>
      <c r="B158" s="494">
        <v>44152</v>
      </c>
      <c r="C158" s="495"/>
      <c r="D158" s="496" t="s">
        <v>3754</v>
      </c>
      <c r="E158" s="488" t="s">
        <v>600</v>
      </c>
      <c r="F158" s="465">
        <v>18.5</v>
      </c>
      <c r="G158" s="465">
        <v>9</v>
      </c>
      <c r="H158" s="465">
        <v>9</v>
      </c>
      <c r="I158" s="544" t="s">
        <v>3791</v>
      </c>
      <c r="J158" s="544" t="s">
        <v>3792</v>
      </c>
      <c r="K158" s="544">
        <f t="shared" si="171"/>
        <v>-9.5</v>
      </c>
      <c r="L158" s="545">
        <v>100</v>
      </c>
      <c r="M158" s="544">
        <f t="shared" si="172"/>
        <v>-5325</v>
      </c>
      <c r="N158" s="544">
        <v>550</v>
      </c>
      <c r="O158" s="431" t="s">
        <v>663</v>
      </c>
      <c r="P158" s="419">
        <v>44153</v>
      </c>
      <c r="Q158" s="547"/>
      <c r="R158" s="548" t="s">
        <v>602</v>
      </c>
      <c r="Z158" s="550"/>
      <c r="AA158" s="550"/>
      <c r="AB158" s="550"/>
      <c r="AC158" s="550"/>
      <c r="AD158" s="550"/>
      <c r="AE158" s="550"/>
      <c r="AF158" s="550"/>
      <c r="AG158" s="550"/>
      <c r="AH158" s="550"/>
    </row>
    <row r="159" spans="1:34" s="549" customFormat="1" ht="14.25">
      <c r="A159" s="520">
        <v>32</v>
      </c>
      <c r="B159" s="499">
        <v>44154</v>
      </c>
      <c r="C159" s="500"/>
      <c r="D159" s="466" t="s">
        <v>3794</v>
      </c>
      <c r="E159" s="456" t="s">
        <v>600</v>
      </c>
      <c r="F159" s="435">
        <v>36</v>
      </c>
      <c r="G159" s="435"/>
      <c r="H159" s="435">
        <v>45.5</v>
      </c>
      <c r="I159" s="522">
        <v>80</v>
      </c>
      <c r="J159" s="522" t="s">
        <v>3769</v>
      </c>
      <c r="K159" s="522">
        <f t="shared" si="171"/>
        <v>9.5</v>
      </c>
      <c r="L159" s="523">
        <v>100</v>
      </c>
      <c r="M159" s="522">
        <f t="shared" si="172"/>
        <v>612.5</v>
      </c>
      <c r="N159" s="522">
        <v>75</v>
      </c>
      <c r="O159" s="524" t="s">
        <v>599</v>
      </c>
      <c r="P159" s="546">
        <v>44154</v>
      </c>
      <c r="Q159" s="547"/>
      <c r="R159" s="548" t="s">
        <v>602</v>
      </c>
      <c r="Z159" s="550"/>
      <c r="AA159" s="550"/>
      <c r="AB159" s="550"/>
      <c r="AC159" s="550"/>
      <c r="AD159" s="550"/>
      <c r="AE159" s="550"/>
      <c r="AF159" s="550"/>
      <c r="AG159" s="550"/>
      <c r="AH159" s="550"/>
    </row>
    <row r="160" spans="1:34" s="549" customFormat="1" ht="14.25">
      <c r="A160" s="520">
        <v>33</v>
      </c>
      <c r="B160" s="499">
        <v>44155</v>
      </c>
      <c r="C160" s="500"/>
      <c r="D160" s="466" t="s">
        <v>3807</v>
      </c>
      <c r="E160" s="456" t="s">
        <v>600</v>
      </c>
      <c r="F160" s="435">
        <v>32</v>
      </c>
      <c r="G160" s="435">
        <v>14</v>
      </c>
      <c r="H160" s="435">
        <v>40</v>
      </c>
      <c r="I160" s="522">
        <v>60</v>
      </c>
      <c r="J160" s="522" t="s">
        <v>3691</v>
      </c>
      <c r="K160" s="522">
        <f t="shared" ref="K160:K161" si="173">H160-F160</f>
        <v>8</v>
      </c>
      <c r="L160" s="523">
        <v>100</v>
      </c>
      <c r="M160" s="522">
        <f t="shared" ref="M160:M161" si="174">(K160*N160)-100</f>
        <v>2300</v>
      </c>
      <c r="N160" s="522">
        <v>300</v>
      </c>
      <c r="O160" s="524" t="s">
        <v>599</v>
      </c>
      <c r="P160" s="546">
        <v>44155</v>
      </c>
      <c r="Q160" s="547"/>
      <c r="R160" s="548" t="s">
        <v>602</v>
      </c>
      <c r="Z160" s="550"/>
      <c r="AA160" s="550"/>
      <c r="AB160" s="550"/>
      <c r="AC160" s="550"/>
      <c r="AD160" s="550"/>
      <c r="AE160" s="550"/>
      <c r="AF160" s="550"/>
      <c r="AG160" s="550"/>
      <c r="AH160" s="550"/>
    </row>
    <row r="161" spans="1:34" s="549" customFormat="1" ht="14.25">
      <c r="A161" s="520">
        <v>34</v>
      </c>
      <c r="B161" s="499">
        <v>44155</v>
      </c>
      <c r="C161" s="500"/>
      <c r="D161" s="466" t="s">
        <v>3808</v>
      </c>
      <c r="E161" s="456" t="s">
        <v>600</v>
      </c>
      <c r="F161" s="435">
        <v>5.3</v>
      </c>
      <c r="G161" s="435">
        <v>2</v>
      </c>
      <c r="H161" s="435">
        <v>6.45</v>
      </c>
      <c r="I161" s="522" t="s">
        <v>3809</v>
      </c>
      <c r="J161" s="522" t="s">
        <v>3817</v>
      </c>
      <c r="K161" s="522">
        <f t="shared" si="173"/>
        <v>1.1500000000000004</v>
      </c>
      <c r="L161" s="523">
        <v>100</v>
      </c>
      <c r="M161" s="522">
        <f t="shared" si="174"/>
        <v>2028.6500000000005</v>
      </c>
      <c r="N161" s="522">
        <v>1851</v>
      </c>
      <c r="O161" s="524" t="s">
        <v>599</v>
      </c>
      <c r="P161" s="546">
        <v>44155</v>
      </c>
      <c r="Q161" s="547"/>
      <c r="R161" s="548" t="s">
        <v>602</v>
      </c>
      <c r="Z161" s="550"/>
      <c r="AA161" s="550"/>
      <c r="AB161" s="550"/>
      <c r="AC161" s="550"/>
      <c r="AD161" s="550"/>
      <c r="AE161" s="550"/>
      <c r="AF161" s="550"/>
      <c r="AG161" s="550"/>
      <c r="AH161" s="550"/>
    </row>
    <row r="162" spans="1:34" s="549" customFormat="1" ht="14.25">
      <c r="A162" s="520">
        <v>35</v>
      </c>
      <c r="B162" s="499">
        <v>44155</v>
      </c>
      <c r="C162" s="500"/>
      <c r="D162" s="466" t="s">
        <v>3810</v>
      </c>
      <c r="E162" s="456" t="s">
        <v>600</v>
      </c>
      <c r="F162" s="435">
        <v>61</v>
      </c>
      <c r="G162" s="435">
        <v>20</v>
      </c>
      <c r="H162" s="435">
        <v>74</v>
      </c>
      <c r="I162" s="522">
        <v>140</v>
      </c>
      <c r="J162" s="522" t="s">
        <v>3811</v>
      </c>
      <c r="K162" s="522">
        <f t="shared" ref="K162:K164" si="175">H162-F162</f>
        <v>13</v>
      </c>
      <c r="L162" s="523">
        <v>100</v>
      </c>
      <c r="M162" s="522">
        <f t="shared" ref="M162:M164" si="176">(K162*N162)-100</f>
        <v>875</v>
      </c>
      <c r="N162" s="522">
        <v>75</v>
      </c>
      <c r="O162" s="524" t="s">
        <v>599</v>
      </c>
      <c r="P162" s="546">
        <v>44155</v>
      </c>
      <c r="Q162" s="547"/>
      <c r="R162" s="548" t="s">
        <v>602</v>
      </c>
      <c r="Z162" s="550"/>
      <c r="AA162" s="550"/>
      <c r="AB162" s="550"/>
      <c r="AC162" s="550"/>
      <c r="AD162" s="550"/>
      <c r="AE162" s="550"/>
      <c r="AF162" s="550"/>
      <c r="AG162" s="550"/>
      <c r="AH162" s="550"/>
    </row>
    <row r="163" spans="1:34" s="549" customFormat="1" ht="14.25">
      <c r="A163" s="542">
        <v>36</v>
      </c>
      <c r="B163" s="494">
        <v>44155</v>
      </c>
      <c r="C163" s="495"/>
      <c r="D163" s="496" t="s">
        <v>3815</v>
      </c>
      <c r="E163" s="488" t="s">
        <v>600</v>
      </c>
      <c r="F163" s="465">
        <v>21</v>
      </c>
      <c r="G163" s="465">
        <v>14</v>
      </c>
      <c r="H163" s="465">
        <v>15</v>
      </c>
      <c r="I163" s="544" t="s">
        <v>3791</v>
      </c>
      <c r="J163" s="544" t="s">
        <v>3816</v>
      </c>
      <c r="K163" s="544">
        <f t="shared" si="175"/>
        <v>-6</v>
      </c>
      <c r="L163" s="545">
        <v>100</v>
      </c>
      <c r="M163" s="544">
        <f t="shared" si="176"/>
        <v>-4600</v>
      </c>
      <c r="N163" s="544">
        <v>750</v>
      </c>
      <c r="O163" s="431" t="s">
        <v>663</v>
      </c>
      <c r="P163" s="541">
        <v>44155</v>
      </c>
      <c r="Q163" s="547"/>
      <c r="R163" s="548" t="s">
        <v>602</v>
      </c>
      <c r="Z163" s="550"/>
      <c r="AA163" s="550"/>
      <c r="AB163" s="550"/>
      <c r="AC163" s="550"/>
      <c r="AD163" s="550"/>
      <c r="AE163" s="550"/>
      <c r="AF163" s="550"/>
      <c r="AG163" s="550"/>
      <c r="AH163" s="550"/>
    </row>
    <row r="164" spans="1:34" s="549" customFormat="1" ht="14.25">
      <c r="A164" s="520">
        <v>37</v>
      </c>
      <c r="B164" s="499">
        <v>44155</v>
      </c>
      <c r="C164" s="500"/>
      <c r="D164" s="466" t="s">
        <v>3808</v>
      </c>
      <c r="E164" s="456" t="s">
        <v>600</v>
      </c>
      <c r="F164" s="435">
        <v>5.75</v>
      </c>
      <c r="G164" s="435">
        <v>2.5</v>
      </c>
      <c r="H164" s="435">
        <v>7.25</v>
      </c>
      <c r="I164" s="522" t="s">
        <v>3809</v>
      </c>
      <c r="J164" s="522" t="s">
        <v>3818</v>
      </c>
      <c r="K164" s="522">
        <f t="shared" si="175"/>
        <v>1.5</v>
      </c>
      <c r="L164" s="523">
        <v>100</v>
      </c>
      <c r="M164" s="522">
        <f t="shared" si="176"/>
        <v>2676.5</v>
      </c>
      <c r="N164" s="522">
        <v>1851</v>
      </c>
      <c r="O164" s="524" t="s">
        <v>599</v>
      </c>
      <c r="P164" s="546">
        <v>44155</v>
      </c>
      <c r="Q164" s="547"/>
      <c r="R164" s="548" t="s">
        <v>3186</v>
      </c>
      <c r="Z164" s="550"/>
      <c r="AA164" s="550"/>
      <c r="AB164" s="550"/>
      <c r="AC164" s="550"/>
      <c r="AD164" s="550"/>
      <c r="AE164" s="550"/>
      <c r="AF164" s="550"/>
      <c r="AG164" s="550"/>
      <c r="AH164" s="550"/>
    </row>
    <row r="165" spans="1:34" s="549" customFormat="1" ht="14.25">
      <c r="A165" s="520">
        <v>38</v>
      </c>
      <c r="B165" s="499">
        <v>44155</v>
      </c>
      <c r="C165" s="500"/>
      <c r="D165" s="466" t="s">
        <v>3819</v>
      </c>
      <c r="E165" s="456" t="s">
        <v>600</v>
      </c>
      <c r="F165" s="435">
        <v>60</v>
      </c>
      <c r="G165" s="435">
        <v>20</v>
      </c>
      <c r="H165" s="435">
        <v>73.5</v>
      </c>
      <c r="I165" s="522">
        <v>140</v>
      </c>
      <c r="J165" s="522" t="s">
        <v>3742</v>
      </c>
      <c r="K165" s="522">
        <f t="shared" ref="K165" si="177">H165-F165</f>
        <v>13.5</v>
      </c>
      <c r="L165" s="523">
        <v>100</v>
      </c>
      <c r="M165" s="522">
        <f t="shared" ref="M165" si="178">(K165*N165)-100</f>
        <v>912.5</v>
      </c>
      <c r="N165" s="522">
        <v>75</v>
      </c>
      <c r="O165" s="524" t="s">
        <v>599</v>
      </c>
      <c r="P165" s="463">
        <v>44158</v>
      </c>
      <c r="Q165" s="547"/>
      <c r="R165" s="548" t="s">
        <v>602</v>
      </c>
      <c r="Z165" s="550"/>
      <c r="AA165" s="550"/>
      <c r="AB165" s="550"/>
      <c r="AC165" s="550"/>
      <c r="AD165" s="550"/>
      <c r="AE165" s="550"/>
      <c r="AF165" s="550"/>
      <c r="AG165" s="550"/>
      <c r="AH165" s="550"/>
    </row>
    <row r="166" spans="1:34" s="549" customFormat="1" ht="14.25">
      <c r="A166" s="520">
        <v>39</v>
      </c>
      <c r="B166" s="499">
        <v>44158</v>
      </c>
      <c r="C166" s="500"/>
      <c r="D166" s="466" t="s">
        <v>3739</v>
      </c>
      <c r="E166" s="456" t="s">
        <v>600</v>
      </c>
      <c r="F166" s="435">
        <v>18.5</v>
      </c>
      <c r="G166" s="435"/>
      <c r="H166" s="435">
        <v>25.5</v>
      </c>
      <c r="I166" s="522">
        <v>40</v>
      </c>
      <c r="J166" s="522" t="s">
        <v>3710</v>
      </c>
      <c r="K166" s="522">
        <f t="shared" ref="K166:K169" si="179">H166-F166</f>
        <v>7</v>
      </c>
      <c r="L166" s="523">
        <v>100</v>
      </c>
      <c r="M166" s="522">
        <f t="shared" ref="M166:M168" si="180">(K166*N166)-100</f>
        <v>2000</v>
      </c>
      <c r="N166" s="522">
        <v>300</v>
      </c>
      <c r="O166" s="524" t="s">
        <v>599</v>
      </c>
      <c r="P166" s="546">
        <v>44158</v>
      </c>
      <c r="Q166" s="547"/>
      <c r="R166" s="548" t="s">
        <v>3186</v>
      </c>
      <c r="Z166" s="550"/>
      <c r="AA166" s="550"/>
      <c r="AB166" s="550"/>
      <c r="AC166" s="550"/>
      <c r="AD166" s="550"/>
      <c r="AE166" s="550"/>
      <c r="AF166" s="550"/>
      <c r="AG166" s="550"/>
      <c r="AH166" s="550"/>
    </row>
    <row r="167" spans="1:34" s="549" customFormat="1" ht="14.25">
      <c r="A167" s="542">
        <v>40</v>
      </c>
      <c r="B167" s="494">
        <v>44158</v>
      </c>
      <c r="C167" s="495"/>
      <c r="D167" s="496" t="s">
        <v>3824</v>
      </c>
      <c r="E167" s="488" t="s">
        <v>600</v>
      </c>
      <c r="F167" s="465">
        <v>58.5</v>
      </c>
      <c r="G167" s="465">
        <v>20</v>
      </c>
      <c r="H167" s="465">
        <v>20</v>
      </c>
      <c r="I167" s="544">
        <v>140</v>
      </c>
      <c r="J167" s="544" t="s">
        <v>3836</v>
      </c>
      <c r="K167" s="544">
        <f t="shared" ref="K167:K168" si="181">H167-F167</f>
        <v>-38.5</v>
      </c>
      <c r="L167" s="545">
        <v>100</v>
      </c>
      <c r="M167" s="544">
        <f t="shared" si="180"/>
        <v>-2987.5</v>
      </c>
      <c r="N167" s="544">
        <v>75</v>
      </c>
      <c r="O167" s="431" t="s">
        <v>663</v>
      </c>
      <c r="P167" s="419">
        <v>44159</v>
      </c>
      <c r="Q167" s="547"/>
      <c r="R167" s="548" t="s">
        <v>602</v>
      </c>
      <c r="Z167" s="550"/>
      <c r="AA167" s="550"/>
      <c r="AB167" s="550"/>
      <c r="AC167" s="550"/>
      <c r="AD167" s="550"/>
      <c r="AE167" s="550"/>
      <c r="AF167" s="550"/>
      <c r="AG167" s="550"/>
      <c r="AH167" s="550"/>
    </row>
    <row r="168" spans="1:34" s="549" customFormat="1" ht="14.25">
      <c r="A168" s="542">
        <v>41</v>
      </c>
      <c r="B168" s="494">
        <v>44158</v>
      </c>
      <c r="C168" s="495"/>
      <c r="D168" s="496" t="s">
        <v>3825</v>
      </c>
      <c r="E168" s="488" t="s">
        <v>600</v>
      </c>
      <c r="F168" s="465">
        <v>295</v>
      </c>
      <c r="G168" s="465">
        <v>90</v>
      </c>
      <c r="H168" s="465">
        <v>90</v>
      </c>
      <c r="I168" s="544" t="s">
        <v>3826</v>
      </c>
      <c r="J168" s="544" t="s">
        <v>3837</v>
      </c>
      <c r="K168" s="544">
        <f t="shared" si="181"/>
        <v>-205</v>
      </c>
      <c r="L168" s="545">
        <v>100</v>
      </c>
      <c r="M168" s="544">
        <f t="shared" si="180"/>
        <v>-5225</v>
      </c>
      <c r="N168" s="544">
        <v>25</v>
      </c>
      <c r="O168" s="431" t="s">
        <v>663</v>
      </c>
      <c r="P168" s="419">
        <v>44159</v>
      </c>
      <c r="Q168" s="547"/>
      <c r="R168" s="548" t="s">
        <v>602</v>
      </c>
      <c r="Z168" s="550"/>
      <c r="AA168" s="550"/>
      <c r="AB168" s="550"/>
      <c r="AC168" s="550"/>
      <c r="AD168" s="550"/>
      <c r="AE168" s="550"/>
      <c r="AF168" s="550"/>
      <c r="AG168" s="550"/>
      <c r="AH168" s="550"/>
    </row>
    <row r="169" spans="1:34" s="549" customFormat="1" ht="14.25">
      <c r="A169" s="542">
        <v>42</v>
      </c>
      <c r="B169" s="494">
        <v>44158</v>
      </c>
      <c r="C169" s="495"/>
      <c r="D169" s="496" t="s">
        <v>3808</v>
      </c>
      <c r="E169" s="488" t="s">
        <v>600</v>
      </c>
      <c r="F169" s="465">
        <v>7.2</v>
      </c>
      <c r="G169" s="465">
        <v>4.5</v>
      </c>
      <c r="H169" s="465">
        <v>4.6500000000000004</v>
      </c>
      <c r="I169" s="544" t="s">
        <v>3827</v>
      </c>
      <c r="J169" s="544" t="s">
        <v>3835</v>
      </c>
      <c r="K169" s="544">
        <f t="shared" si="179"/>
        <v>-2.5499999999999998</v>
      </c>
      <c r="L169" s="545">
        <v>100</v>
      </c>
      <c r="M169" s="544">
        <f t="shared" ref="M169" si="182">(K169*N169)-100</f>
        <v>-4820.0499999999993</v>
      </c>
      <c r="N169" s="544">
        <v>1851</v>
      </c>
      <c r="O169" s="431" t="s">
        <v>663</v>
      </c>
      <c r="P169" s="419">
        <v>44159</v>
      </c>
      <c r="Q169" s="547"/>
      <c r="R169" s="548" t="s">
        <v>3186</v>
      </c>
      <c r="Z169" s="550"/>
      <c r="AA169" s="550"/>
      <c r="AB169" s="550"/>
      <c r="AC169" s="550"/>
      <c r="AD169" s="550"/>
      <c r="AE169" s="550"/>
      <c r="AF169" s="550"/>
      <c r="AG169" s="550"/>
      <c r="AH169" s="550"/>
    </row>
    <row r="170" spans="1:34" s="549" customFormat="1" ht="14.25">
      <c r="A170" s="461">
        <v>43</v>
      </c>
      <c r="B170" s="490">
        <v>44159</v>
      </c>
      <c r="C170" s="491"/>
      <c r="D170" s="482" t="s">
        <v>3852</v>
      </c>
      <c r="E170" s="483" t="s">
        <v>600</v>
      </c>
      <c r="F170" s="442" t="s">
        <v>3955</v>
      </c>
      <c r="G170" s="442"/>
      <c r="H170" s="589"/>
      <c r="I170" s="376" t="s">
        <v>3853</v>
      </c>
      <c r="J170" s="376" t="s">
        <v>601</v>
      </c>
      <c r="K170" s="376"/>
      <c r="L170" s="474"/>
      <c r="M170" s="376"/>
      <c r="N170" s="376"/>
      <c r="O170" s="412"/>
      <c r="P170" s="479"/>
      <c r="Q170" s="547"/>
      <c r="R170" s="548"/>
      <c r="Z170" s="550"/>
      <c r="AA170" s="550"/>
      <c r="AB170" s="550"/>
      <c r="AC170" s="550"/>
      <c r="AD170" s="550"/>
      <c r="AE170" s="550"/>
      <c r="AF170" s="550"/>
      <c r="AG170" s="550"/>
      <c r="AH170" s="550"/>
    </row>
    <row r="171" spans="1:34" s="40" customFormat="1" ht="14.25">
      <c r="A171" s="461"/>
      <c r="B171" s="440"/>
      <c r="C171" s="440"/>
      <c r="D171" s="441"/>
      <c r="E171" s="442"/>
      <c r="F171" s="442"/>
      <c r="G171" s="417"/>
      <c r="H171" s="417"/>
      <c r="I171" s="417"/>
      <c r="J171" s="376"/>
      <c r="K171" s="376"/>
      <c r="L171" s="474"/>
      <c r="M171" s="376"/>
      <c r="N171" s="376"/>
      <c r="O171" s="412"/>
      <c r="P171" s="479"/>
      <c r="Q171" s="387"/>
      <c r="R171" s="343"/>
      <c r="Z171" s="400"/>
      <c r="AA171" s="400"/>
      <c r="AB171" s="400"/>
      <c r="AC171" s="400"/>
      <c r="AD171" s="400"/>
      <c r="AE171" s="400"/>
      <c r="AF171" s="400"/>
      <c r="AG171" s="400"/>
      <c r="AH171" s="400"/>
    </row>
    <row r="172" spans="1:34" s="40" customFormat="1" ht="14.25">
      <c r="A172" s="36"/>
      <c r="B172" s="467"/>
      <c r="C172" s="467"/>
      <c r="D172" s="468"/>
      <c r="E172" s="469"/>
      <c r="F172" s="469"/>
      <c r="G172" s="470"/>
      <c r="H172" s="470"/>
      <c r="I172" s="469"/>
      <c r="J172" s="459"/>
      <c r="K172" s="459"/>
      <c r="L172" s="459"/>
      <c r="M172" s="459"/>
      <c r="N172" s="459"/>
      <c r="O172" s="459"/>
      <c r="P172" s="459"/>
      <c r="Q172" s="387"/>
      <c r="R172" s="343"/>
      <c r="Z172" s="400"/>
      <c r="AA172" s="400"/>
      <c r="AB172" s="400"/>
      <c r="AC172" s="400"/>
      <c r="AD172" s="400"/>
      <c r="AE172" s="400"/>
      <c r="AF172" s="400"/>
      <c r="AG172" s="400"/>
      <c r="AH172" s="400"/>
    </row>
    <row r="173" spans="1:34" s="40" customFormat="1" ht="14.25">
      <c r="A173" s="36"/>
      <c r="B173" s="467"/>
      <c r="C173" s="467"/>
      <c r="D173" s="468"/>
      <c r="E173" s="469"/>
      <c r="F173" s="469"/>
      <c r="G173" s="470"/>
      <c r="H173" s="470"/>
      <c r="I173" s="469"/>
      <c r="J173" s="459"/>
      <c r="K173" s="459"/>
      <c r="L173" s="459"/>
      <c r="M173" s="459"/>
      <c r="N173" s="459"/>
      <c r="O173" s="459"/>
      <c r="P173" s="459"/>
      <c r="Q173" s="387"/>
      <c r="R173" s="343"/>
      <c r="Z173" s="400"/>
      <c r="AA173" s="400"/>
      <c r="AB173" s="400"/>
      <c r="AC173" s="400"/>
      <c r="AD173" s="400"/>
      <c r="AE173" s="400"/>
      <c r="AF173" s="400"/>
      <c r="AG173" s="400"/>
      <c r="AH173" s="400"/>
    </row>
    <row r="174" spans="1:34" s="40" customFormat="1" ht="14.25">
      <c r="A174" s="36"/>
      <c r="B174" s="467"/>
      <c r="C174" s="467"/>
      <c r="D174" s="468"/>
      <c r="E174" s="469"/>
      <c r="F174" s="469"/>
      <c r="G174" s="470"/>
      <c r="H174" s="470"/>
      <c r="I174" s="469"/>
      <c r="J174" s="459"/>
      <c r="K174" s="459"/>
      <c r="L174" s="459"/>
      <c r="M174" s="459"/>
      <c r="N174" s="459"/>
      <c r="O174" s="471"/>
      <c r="P174" s="459"/>
      <c r="Q174" s="387"/>
      <c r="R174" s="343"/>
      <c r="Z174" s="400"/>
      <c r="AA174" s="400"/>
      <c r="AB174" s="400"/>
      <c r="AC174" s="400"/>
      <c r="AD174" s="400"/>
      <c r="AE174" s="400"/>
      <c r="AF174" s="400"/>
      <c r="AG174" s="400"/>
      <c r="AH174" s="400"/>
    </row>
    <row r="175" spans="1:34" s="40" customFormat="1" ht="14.25">
      <c r="A175" s="377"/>
      <c r="B175" s="378"/>
      <c r="C175" s="378"/>
      <c r="D175" s="379"/>
      <c r="E175" s="377"/>
      <c r="F175" s="401"/>
      <c r="G175" s="377"/>
      <c r="H175" s="377"/>
      <c r="I175" s="377"/>
      <c r="J175" s="378"/>
      <c r="K175" s="402"/>
      <c r="L175" s="377"/>
      <c r="M175" s="377"/>
      <c r="N175" s="377"/>
      <c r="O175" s="403"/>
      <c r="P175" s="387"/>
      <c r="Q175" s="387"/>
      <c r="R175" s="343"/>
      <c r="Z175" s="400"/>
      <c r="AA175" s="400"/>
      <c r="AB175" s="400"/>
      <c r="AC175" s="400"/>
      <c r="AD175" s="400"/>
      <c r="AE175" s="400"/>
      <c r="AF175" s="400"/>
      <c r="AG175" s="400"/>
      <c r="AH175" s="400"/>
    </row>
    <row r="176" spans="1:34" ht="15">
      <c r="A176" s="99" t="s">
        <v>618</v>
      </c>
      <c r="B176" s="100"/>
      <c r="C176" s="100"/>
      <c r="D176" s="101"/>
      <c r="E176" s="34"/>
      <c r="F176" s="32"/>
      <c r="G176" s="32"/>
      <c r="H176" s="73"/>
      <c r="I176" s="119"/>
      <c r="J176" s="120"/>
      <c r="K176" s="17"/>
      <c r="L176" s="17"/>
      <c r="M176" s="17"/>
      <c r="N176" s="11"/>
      <c r="O176" s="53"/>
      <c r="Q176" s="95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9" ht="38.25">
      <c r="A177" s="20" t="s">
        <v>16</v>
      </c>
      <c r="B177" s="21" t="s">
        <v>575</v>
      </c>
      <c r="C177" s="21"/>
      <c r="D177" s="22" t="s">
        <v>588</v>
      </c>
      <c r="E177" s="21" t="s">
        <v>589</v>
      </c>
      <c r="F177" s="21" t="s">
        <v>590</v>
      </c>
      <c r="G177" s="21" t="s">
        <v>591</v>
      </c>
      <c r="H177" s="21" t="s">
        <v>592</v>
      </c>
      <c r="I177" s="21" t="s">
        <v>593</v>
      </c>
      <c r="J177" s="20" t="s">
        <v>594</v>
      </c>
      <c r="K177" s="62" t="s">
        <v>610</v>
      </c>
      <c r="L177" s="450" t="s">
        <v>3630</v>
      </c>
      <c r="M177" s="63" t="s">
        <v>3629</v>
      </c>
      <c r="N177" s="21" t="s">
        <v>597</v>
      </c>
      <c r="O177" s="78" t="s">
        <v>598</v>
      </c>
      <c r="P177" s="97"/>
      <c r="Q177" s="11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9" s="400" customFormat="1" ht="14.25">
      <c r="A178" s="461"/>
      <c r="B178" s="440"/>
      <c r="C178" s="440"/>
      <c r="D178" s="441"/>
      <c r="E178" s="442"/>
      <c r="F178" s="442"/>
      <c r="G178" s="417"/>
      <c r="H178" s="417"/>
      <c r="I178" s="442"/>
      <c r="J178" s="484"/>
      <c r="K178" s="484"/>
      <c r="L178" s="485"/>
      <c r="M178" s="472"/>
      <c r="N178" s="411"/>
      <c r="O178" s="479"/>
      <c r="P178" s="98"/>
      <c r="Q178" s="486"/>
      <c r="R178" s="31"/>
      <c r="S178" s="480"/>
      <c r="T178" s="480"/>
      <c r="U178" s="480"/>
      <c r="V178" s="480"/>
      <c r="W178" s="480"/>
      <c r="X178" s="480"/>
      <c r="Y178" s="480"/>
      <c r="Z178" s="480"/>
    </row>
    <row r="179" spans="1:29" s="8" customFormat="1">
      <c r="A179" s="388"/>
      <c r="B179" s="389"/>
      <c r="C179" s="390"/>
      <c r="D179" s="391"/>
      <c r="E179" s="392"/>
      <c r="F179" s="392"/>
      <c r="G179" s="393"/>
      <c r="H179" s="393"/>
      <c r="I179" s="392"/>
      <c r="J179" s="394"/>
      <c r="K179" s="395"/>
      <c r="L179" s="396"/>
      <c r="M179" s="397"/>
      <c r="N179" s="398"/>
      <c r="O179" s="399"/>
      <c r="P179" s="123"/>
      <c r="Q179"/>
      <c r="R179" s="94"/>
      <c r="T179" s="57"/>
      <c r="U179" s="57"/>
      <c r="V179" s="57"/>
      <c r="W179" s="57"/>
      <c r="X179" s="57"/>
      <c r="Y179" s="57"/>
      <c r="Z179" s="57"/>
    </row>
    <row r="180" spans="1:29">
      <c r="A180" s="23" t="s">
        <v>603</v>
      </c>
      <c r="B180" s="23"/>
      <c r="C180" s="23"/>
      <c r="D180" s="23"/>
      <c r="E180" s="5"/>
      <c r="F180" s="30" t="s">
        <v>605</v>
      </c>
      <c r="G180" s="82"/>
      <c r="H180" s="82"/>
      <c r="I180" s="38"/>
      <c r="J180" s="85"/>
      <c r="K180" s="83"/>
      <c r="L180" s="84"/>
      <c r="M180" s="85"/>
      <c r="N180" s="86"/>
      <c r="O180" s="124"/>
      <c r="P180" s="11"/>
      <c r="Q180" s="16"/>
      <c r="R180" s="96"/>
      <c r="S180" s="16"/>
      <c r="T180" s="16"/>
      <c r="U180" s="16"/>
      <c r="V180" s="16"/>
      <c r="W180" s="16"/>
      <c r="X180" s="16"/>
      <c r="Y180" s="16"/>
    </row>
    <row r="181" spans="1:29">
      <c r="A181" s="29" t="s">
        <v>604</v>
      </c>
      <c r="B181" s="23"/>
      <c r="C181" s="23"/>
      <c r="D181" s="23"/>
      <c r="E181" s="32"/>
      <c r="F181" s="30" t="s">
        <v>607</v>
      </c>
      <c r="G181" s="12"/>
      <c r="H181" s="12"/>
      <c r="I181" s="12"/>
      <c r="J181" s="53"/>
      <c r="K181" s="12"/>
      <c r="L181" s="12"/>
      <c r="M181" s="12"/>
      <c r="N181" s="11"/>
      <c r="O181" s="53"/>
      <c r="Q181" s="7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9">
      <c r="A182" s="29"/>
      <c r="B182" s="23"/>
      <c r="C182" s="23"/>
      <c r="D182" s="23"/>
      <c r="E182" s="32"/>
      <c r="F182" s="30"/>
      <c r="G182" s="12"/>
      <c r="H182" s="12"/>
      <c r="I182" s="12"/>
      <c r="J182" s="53"/>
      <c r="K182" s="12"/>
      <c r="L182" s="12"/>
      <c r="M182" s="12"/>
      <c r="N182" s="11"/>
      <c r="O182" s="53"/>
      <c r="Q182" s="7"/>
      <c r="R182" s="82"/>
      <c r="S182" s="16"/>
      <c r="T182" s="16"/>
      <c r="U182" s="16"/>
      <c r="V182" s="16"/>
      <c r="W182" s="16"/>
      <c r="X182" s="16"/>
      <c r="Y182" s="16"/>
      <c r="Z182" s="16"/>
    </row>
    <row r="183" spans="1:29" ht="15">
      <c r="A183" s="11"/>
      <c r="B183" s="33" t="s">
        <v>3635</v>
      </c>
      <c r="C183" s="33"/>
      <c r="D183" s="33"/>
      <c r="E183" s="33"/>
      <c r="F183" s="34"/>
      <c r="G183" s="32"/>
      <c r="H183" s="32"/>
      <c r="I183" s="73"/>
      <c r="J183" s="74"/>
      <c r="K183" s="75"/>
      <c r="L183" s="449"/>
      <c r="M183" s="12"/>
      <c r="N183" s="11"/>
      <c r="O183" s="53"/>
      <c r="Q183" s="7"/>
      <c r="R183" s="82"/>
      <c r="S183" s="16"/>
      <c r="T183" s="16"/>
      <c r="U183" s="16"/>
      <c r="V183" s="16"/>
      <c r="W183" s="16"/>
      <c r="X183" s="16"/>
      <c r="Y183" s="16"/>
      <c r="Z183" s="16"/>
    </row>
    <row r="184" spans="1:29" ht="38.25">
      <c r="A184" s="20" t="s">
        <v>16</v>
      </c>
      <c r="B184" s="21" t="s">
        <v>575</v>
      </c>
      <c r="C184" s="21"/>
      <c r="D184" s="22" t="s">
        <v>588</v>
      </c>
      <c r="E184" s="21" t="s">
        <v>589</v>
      </c>
      <c r="F184" s="21" t="s">
        <v>590</v>
      </c>
      <c r="G184" s="21" t="s">
        <v>609</v>
      </c>
      <c r="H184" s="21" t="s">
        <v>592</v>
      </c>
      <c r="I184" s="21" t="s">
        <v>593</v>
      </c>
      <c r="J184" s="76" t="s">
        <v>594</v>
      </c>
      <c r="K184" s="62" t="s">
        <v>610</v>
      </c>
      <c r="L184" s="77" t="s">
        <v>611</v>
      </c>
      <c r="M184" s="21" t="s">
        <v>612</v>
      </c>
      <c r="N184" s="450" t="s">
        <v>3630</v>
      </c>
      <c r="O184" s="63" t="s">
        <v>3629</v>
      </c>
      <c r="P184" s="21" t="s">
        <v>597</v>
      </c>
      <c r="Q184" s="78" t="s">
        <v>598</v>
      </c>
      <c r="R184" s="82"/>
      <c r="S184" s="16"/>
      <c r="T184" s="16"/>
      <c r="U184" s="16"/>
      <c r="V184" s="16"/>
      <c r="W184" s="16"/>
      <c r="X184" s="16"/>
      <c r="Y184" s="16"/>
      <c r="Z184" s="16"/>
    </row>
    <row r="185" spans="1:29" ht="14.25">
      <c r="A185" s="382"/>
      <c r="B185" s="404"/>
      <c r="C185" s="409"/>
      <c r="D185" s="438"/>
      <c r="E185" s="410"/>
      <c r="F185" s="473"/>
      <c r="G185" s="417"/>
      <c r="H185" s="410"/>
      <c r="I185" s="406"/>
      <c r="J185" s="484"/>
      <c r="K185" s="484"/>
      <c r="L185" s="485"/>
      <c r="M185" s="483"/>
      <c r="N185" s="485"/>
      <c r="O185" s="472"/>
      <c r="P185" s="411"/>
      <c r="Q185" s="457"/>
      <c r="R185" s="481"/>
      <c r="S185" s="471"/>
      <c r="T185" s="16"/>
      <c r="U185" s="480"/>
      <c r="V185" s="480"/>
      <c r="W185" s="480"/>
      <c r="X185" s="480"/>
      <c r="Y185" s="480"/>
      <c r="Z185" s="480"/>
      <c r="AA185" s="400"/>
      <c r="AB185" s="400"/>
      <c r="AC185" s="400"/>
    </row>
    <row r="186" spans="1:29" ht="14.25">
      <c r="A186" s="382"/>
      <c r="B186" s="404"/>
      <c r="C186" s="409"/>
      <c r="D186" s="438"/>
      <c r="E186" s="410"/>
      <c r="F186" s="473"/>
      <c r="G186" s="417"/>
      <c r="H186" s="410"/>
      <c r="I186" s="406"/>
      <c r="J186" s="484"/>
      <c r="K186" s="484"/>
      <c r="L186" s="485"/>
      <c r="M186" s="483"/>
      <c r="N186" s="485"/>
      <c r="O186" s="472"/>
      <c r="P186" s="411"/>
      <c r="Q186" s="457"/>
      <c r="R186" s="481"/>
      <c r="S186" s="471"/>
      <c r="T186" s="16"/>
      <c r="U186" s="480"/>
      <c r="V186" s="480"/>
      <c r="W186" s="480"/>
      <c r="X186" s="480"/>
      <c r="Y186" s="480"/>
      <c r="Z186" s="480"/>
      <c r="AA186" s="400"/>
      <c r="AB186" s="400"/>
      <c r="AC186" s="400"/>
    </row>
    <row r="187" spans="1:29" s="400" customFormat="1" ht="14.25">
      <c r="A187" s="382"/>
      <c r="B187" s="404"/>
      <c r="C187" s="409"/>
      <c r="D187" s="438"/>
      <c r="E187" s="410"/>
      <c r="F187" s="473"/>
      <c r="G187" s="417"/>
      <c r="H187" s="410"/>
      <c r="I187" s="406"/>
      <c r="J187" s="484"/>
      <c r="K187" s="484"/>
      <c r="L187" s="485"/>
      <c r="M187" s="483"/>
      <c r="N187" s="485"/>
      <c r="O187" s="472"/>
      <c r="P187" s="411"/>
      <c r="Q187" s="457"/>
      <c r="R187" s="478"/>
      <c r="S187" s="480"/>
      <c r="T187" s="480"/>
      <c r="U187" s="480"/>
      <c r="V187" s="480"/>
      <c r="W187" s="480"/>
      <c r="X187" s="480"/>
      <c r="Y187" s="480"/>
      <c r="Z187" s="480"/>
    </row>
    <row r="188" spans="1:29" s="400" customFormat="1" ht="14.25">
      <c r="A188" s="382"/>
      <c r="B188" s="404"/>
      <c r="C188" s="409"/>
      <c r="D188" s="438"/>
      <c r="E188" s="410"/>
      <c r="F188" s="484"/>
      <c r="G188" s="442"/>
      <c r="H188" s="410"/>
      <c r="I188" s="406"/>
      <c r="J188" s="484"/>
      <c r="K188" s="484"/>
      <c r="L188" s="485"/>
      <c r="M188" s="483"/>
      <c r="N188" s="485"/>
      <c r="O188" s="472"/>
      <c r="P188" s="411"/>
      <c r="Q188" s="457"/>
      <c r="R188" s="478"/>
      <c r="S188" s="480"/>
      <c r="T188" s="480"/>
      <c r="U188" s="480"/>
      <c r="V188" s="480"/>
      <c r="W188" s="480"/>
      <c r="X188" s="480"/>
      <c r="Y188" s="480"/>
      <c r="Z188" s="480"/>
    </row>
    <row r="189" spans="1:29" s="400" customFormat="1" ht="14.25">
      <c r="A189" s="382"/>
      <c r="B189" s="404"/>
      <c r="C189" s="409"/>
      <c r="D189" s="438"/>
      <c r="E189" s="410"/>
      <c r="F189" s="484"/>
      <c r="G189" s="442"/>
      <c r="H189" s="410"/>
      <c r="I189" s="406"/>
      <c r="J189" s="484"/>
      <c r="K189" s="484"/>
      <c r="L189" s="485"/>
      <c r="M189" s="483"/>
      <c r="N189" s="485"/>
      <c r="O189" s="472"/>
      <c r="P189" s="411"/>
      <c r="Q189" s="457"/>
      <c r="R189" s="478"/>
      <c r="S189" s="480"/>
      <c r="T189" s="480"/>
      <c r="U189" s="480"/>
      <c r="V189" s="480"/>
      <c r="W189" s="480"/>
      <c r="X189" s="480"/>
      <c r="Y189" s="480"/>
      <c r="Z189" s="480"/>
    </row>
    <row r="190" spans="1:29" s="400" customFormat="1" ht="14.25">
      <c r="A190" s="382"/>
      <c r="B190" s="404"/>
      <c r="C190" s="409"/>
      <c r="D190" s="438"/>
      <c r="E190" s="410"/>
      <c r="F190" s="473"/>
      <c r="G190" s="417"/>
      <c r="H190" s="410"/>
      <c r="I190" s="406"/>
      <c r="J190" s="484"/>
      <c r="K190" s="475"/>
      <c r="L190" s="485"/>
      <c r="M190" s="483"/>
      <c r="N190" s="485"/>
      <c r="O190" s="472"/>
      <c r="P190" s="477"/>
      <c r="Q190" s="457"/>
      <c r="R190" s="478"/>
      <c r="S190" s="480"/>
      <c r="T190" s="480"/>
      <c r="U190" s="480"/>
      <c r="V190" s="480"/>
      <c r="W190" s="480"/>
      <c r="X190" s="480"/>
      <c r="Y190" s="480"/>
      <c r="Z190" s="480"/>
    </row>
    <row r="191" spans="1:29" s="400" customFormat="1" ht="14.25">
      <c r="A191" s="382"/>
      <c r="B191" s="404"/>
      <c r="C191" s="409"/>
      <c r="D191" s="438"/>
      <c r="E191" s="410"/>
      <c r="F191" s="473"/>
      <c r="G191" s="417"/>
      <c r="H191" s="410"/>
      <c r="I191" s="406"/>
      <c r="J191" s="475"/>
      <c r="K191" s="475"/>
      <c r="L191" s="475"/>
      <c r="M191" s="475"/>
      <c r="N191" s="476"/>
      <c r="O191" s="487"/>
      <c r="P191" s="477"/>
      <c r="Q191" s="457"/>
      <c r="R191" s="478"/>
      <c r="S191" s="480"/>
      <c r="T191" s="480"/>
      <c r="U191" s="480"/>
      <c r="V191" s="480"/>
      <c r="W191" s="480"/>
      <c r="X191" s="480"/>
      <c r="Y191" s="480"/>
      <c r="Z191" s="480"/>
    </row>
    <row r="192" spans="1:29" s="400" customFormat="1" ht="14.25">
      <c r="A192" s="382"/>
      <c r="B192" s="404"/>
      <c r="C192" s="409"/>
      <c r="D192" s="438"/>
      <c r="E192" s="410"/>
      <c r="F192" s="484"/>
      <c r="G192" s="442"/>
      <c r="H192" s="410"/>
      <c r="I192" s="406"/>
      <c r="J192" s="484"/>
      <c r="K192" s="484"/>
      <c r="L192" s="485"/>
      <c r="M192" s="483"/>
      <c r="N192" s="485"/>
      <c r="O192" s="472"/>
      <c r="P192" s="411"/>
      <c r="Q192" s="457"/>
      <c r="R192" s="481"/>
      <c r="S192" s="471"/>
      <c r="T192" s="480"/>
      <c r="U192" s="480"/>
      <c r="V192" s="480"/>
      <c r="W192" s="480"/>
      <c r="X192" s="480"/>
      <c r="Y192" s="480"/>
      <c r="Z192" s="480"/>
    </row>
    <row r="193" spans="1:26" s="400" customFormat="1" ht="14.25">
      <c r="A193" s="382"/>
      <c r="B193" s="404"/>
      <c r="C193" s="409"/>
      <c r="D193" s="438"/>
      <c r="E193" s="410"/>
      <c r="F193" s="473"/>
      <c r="G193" s="417"/>
      <c r="H193" s="410"/>
      <c r="I193" s="406"/>
      <c r="J193" s="376"/>
      <c r="K193" s="376"/>
      <c r="L193" s="376"/>
      <c r="M193" s="376"/>
      <c r="N193" s="474"/>
      <c r="O193" s="472"/>
      <c r="P193" s="412"/>
      <c r="Q193" s="457"/>
      <c r="R193" s="481"/>
      <c r="S193" s="471"/>
      <c r="T193" s="480"/>
      <c r="U193" s="480"/>
      <c r="V193" s="480"/>
      <c r="W193" s="480"/>
      <c r="X193" s="480"/>
      <c r="Y193" s="480"/>
      <c r="Z193" s="480"/>
    </row>
    <row r="194" spans="1:26">
      <c r="A194" s="29"/>
      <c r="B194" s="23"/>
      <c r="C194" s="23"/>
      <c r="D194" s="23"/>
      <c r="E194" s="32"/>
      <c r="F194" s="30"/>
      <c r="G194" s="12"/>
      <c r="H194" s="12"/>
      <c r="I194" s="12"/>
      <c r="J194" s="53"/>
      <c r="K194" s="12"/>
      <c r="L194" s="12"/>
      <c r="M194" s="12"/>
      <c r="N194" s="11"/>
      <c r="O194" s="53"/>
      <c r="P194" s="7"/>
      <c r="Q194" s="11"/>
      <c r="R194" s="141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9"/>
      <c r="B195" s="23"/>
      <c r="C195" s="23"/>
      <c r="D195" s="23"/>
      <c r="E195" s="32"/>
      <c r="F195" s="30"/>
      <c r="G195" s="41"/>
      <c r="H195" s="42"/>
      <c r="I195" s="82"/>
      <c r="J195" s="17"/>
      <c r="K195" s="83"/>
      <c r="L195" s="84"/>
      <c r="M195" s="85"/>
      <c r="N195" s="86"/>
      <c r="O195" s="87"/>
      <c r="P195" s="11"/>
      <c r="Q195" s="16"/>
      <c r="R195" s="141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37"/>
      <c r="B196" s="45"/>
      <c r="C196" s="102"/>
      <c r="D196" s="6"/>
      <c r="E196" s="38"/>
      <c r="F196" s="82"/>
      <c r="G196" s="41"/>
      <c r="H196" s="42"/>
      <c r="I196" s="82"/>
      <c r="J196" s="17"/>
      <c r="K196" s="83"/>
      <c r="L196" s="84"/>
      <c r="M196" s="85"/>
      <c r="N196" s="86"/>
      <c r="O196" s="87"/>
      <c r="P196" s="11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 ht="15">
      <c r="A197" s="5"/>
      <c r="B197" s="103" t="s">
        <v>619</v>
      </c>
      <c r="C197" s="103"/>
      <c r="D197" s="103"/>
      <c r="E197" s="103"/>
      <c r="F197" s="17"/>
      <c r="G197" s="17"/>
      <c r="H197" s="104"/>
      <c r="I197" s="17"/>
      <c r="J197" s="74"/>
      <c r="K197" s="75"/>
      <c r="L197" s="17"/>
      <c r="M197" s="17"/>
      <c r="N197" s="16"/>
      <c r="O197" s="98"/>
      <c r="P197" s="11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 ht="38.25">
      <c r="A198" s="20" t="s">
        <v>16</v>
      </c>
      <c r="B198" s="21" t="s">
        <v>575</v>
      </c>
      <c r="C198" s="21"/>
      <c r="D198" s="22" t="s">
        <v>588</v>
      </c>
      <c r="E198" s="21" t="s">
        <v>589</v>
      </c>
      <c r="F198" s="21" t="s">
        <v>590</v>
      </c>
      <c r="G198" s="21" t="s">
        <v>620</v>
      </c>
      <c r="H198" s="21" t="s">
        <v>621</v>
      </c>
      <c r="I198" s="21" t="s">
        <v>593</v>
      </c>
      <c r="J198" s="61" t="s">
        <v>594</v>
      </c>
      <c r="K198" s="21" t="s">
        <v>595</v>
      </c>
      <c r="L198" s="21" t="s">
        <v>596</v>
      </c>
      <c r="M198" s="21" t="s">
        <v>597</v>
      </c>
      <c r="N198" s="22" t="s">
        <v>598</v>
      </c>
      <c r="O198" s="98"/>
      <c r="P198" s="11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2">
        <v>1</v>
      </c>
      <c r="B199" s="105">
        <v>41579</v>
      </c>
      <c r="C199" s="105"/>
      <c r="D199" s="106" t="s">
        <v>622</v>
      </c>
      <c r="E199" s="107" t="s">
        <v>623</v>
      </c>
      <c r="F199" s="108">
        <v>82</v>
      </c>
      <c r="G199" s="107" t="s">
        <v>624</v>
      </c>
      <c r="H199" s="107">
        <v>100</v>
      </c>
      <c r="I199" s="125">
        <v>100</v>
      </c>
      <c r="J199" s="126" t="s">
        <v>625</v>
      </c>
      <c r="K199" s="127">
        <f t="shared" ref="K199:K230" si="183">H199-F199</f>
        <v>18</v>
      </c>
      <c r="L199" s="128">
        <f t="shared" ref="L199:L230" si="184">K199/F199</f>
        <v>0.21951219512195122</v>
      </c>
      <c r="M199" s="129" t="s">
        <v>599</v>
      </c>
      <c r="N199" s="130">
        <v>42657</v>
      </c>
      <c r="O199" s="53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2">
        <v>2</v>
      </c>
      <c r="B200" s="105">
        <v>41794</v>
      </c>
      <c r="C200" s="105"/>
      <c r="D200" s="106" t="s">
        <v>626</v>
      </c>
      <c r="E200" s="107" t="s">
        <v>600</v>
      </c>
      <c r="F200" s="108">
        <v>257</v>
      </c>
      <c r="G200" s="107" t="s">
        <v>624</v>
      </c>
      <c r="H200" s="107">
        <v>300</v>
      </c>
      <c r="I200" s="125">
        <v>300</v>
      </c>
      <c r="J200" s="126" t="s">
        <v>625</v>
      </c>
      <c r="K200" s="127">
        <f t="shared" si="183"/>
        <v>43</v>
      </c>
      <c r="L200" s="128">
        <f t="shared" si="184"/>
        <v>0.16731517509727625</v>
      </c>
      <c r="M200" s="129" t="s">
        <v>599</v>
      </c>
      <c r="N200" s="130">
        <v>41822</v>
      </c>
      <c r="O200" s="53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2">
        <v>3</v>
      </c>
      <c r="B201" s="105">
        <v>41828</v>
      </c>
      <c r="C201" s="105"/>
      <c r="D201" s="106" t="s">
        <v>627</v>
      </c>
      <c r="E201" s="107" t="s">
        <v>600</v>
      </c>
      <c r="F201" s="108">
        <v>393</v>
      </c>
      <c r="G201" s="107" t="s">
        <v>624</v>
      </c>
      <c r="H201" s="107">
        <v>468</v>
      </c>
      <c r="I201" s="125">
        <v>468</v>
      </c>
      <c r="J201" s="126" t="s">
        <v>625</v>
      </c>
      <c r="K201" s="127">
        <f t="shared" si="183"/>
        <v>75</v>
      </c>
      <c r="L201" s="128">
        <f t="shared" si="184"/>
        <v>0.19083969465648856</v>
      </c>
      <c r="M201" s="129" t="s">
        <v>599</v>
      </c>
      <c r="N201" s="130">
        <v>41863</v>
      </c>
      <c r="O201" s="53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2">
        <v>4</v>
      </c>
      <c r="B202" s="105">
        <v>41857</v>
      </c>
      <c r="C202" s="105"/>
      <c r="D202" s="106" t="s">
        <v>628</v>
      </c>
      <c r="E202" s="107" t="s">
        <v>600</v>
      </c>
      <c r="F202" s="108">
        <v>205</v>
      </c>
      <c r="G202" s="107" t="s">
        <v>624</v>
      </c>
      <c r="H202" s="107">
        <v>275</v>
      </c>
      <c r="I202" s="125">
        <v>250</v>
      </c>
      <c r="J202" s="126" t="s">
        <v>625</v>
      </c>
      <c r="K202" s="127">
        <f t="shared" si="183"/>
        <v>70</v>
      </c>
      <c r="L202" s="128">
        <f t="shared" si="184"/>
        <v>0.34146341463414637</v>
      </c>
      <c r="M202" s="129" t="s">
        <v>599</v>
      </c>
      <c r="N202" s="130">
        <v>41962</v>
      </c>
      <c r="O202" s="53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2">
        <v>5</v>
      </c>
      <c r="B203" s="105">
        <v>41886</v>
      </c>
      <c r="C203" s="105"/>
      <c r="D203" s="106" t="s">
        <v>629</v>
      </c>
      <c r="E203" s="107" t="s">
        <v>600</v>
      </c>
      <c r="F203" s="108">
        <v>162</v>
      </c>
      <c r="G203" s="107" t="s">
        <v>624</v>
      </c>
      <c r="H203" s="107">
        <v>190</v>
      </c>
      <c r="I203" s="125">
        <v>190</v>
      </c>
      <c r="J203" s="126" t="s">
        <v>625</v>
      </c>
      <c r="K203" s="127">
        <f t="shared" si="183"/>
        <v>28</v>
      </c>
      <c r="L203" s="128">
        <f t="shared" si="184"/>
        <v>0.1728395061728395</v>
      </c>
      <c r="M203" s="129" t="s">
        <v>599</v>
      </c>
      <c r="N203" s="130">
        <v>42006</v>
      </c>
      <c r="O203" s="53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2">
        <v>6</v>
      </c>
      <c r="B204" s="105">
        <v>41886</v>
      </c>
      <c r="C204" s="105"/>
      <c r="D204" s="106" t="s">
        <v>630</v>
      </c>
      <c r="E204" s="107" t="s">
        <v>600</v>
      </c>
      <c r="F204" s="108">
        <v>75</v>
      </c>
      <c r="G204" s="107" t="s">
        <v>624</v>
      </c>
      <c r="H204" s="107">
        <v>91.5</v>
      </c>
      <c r="I204" s="125" t="s">
        <v>631</v>
      </c>
      <c r="J204" s="126" t="s">
        <v>632</v>
      </c>
      <c r="K204" s="127">
        <f t="shared" si="183"/>
        <v>16.5</v>
      </c>
      <c r="L204" s="128">
        <f t="shared" si="184"/>
        <v>0.22</v>
      </c>
      <c r="M204" s="129" t="s">
        <v>599</v>
      </c>
      <c r="N204" s="130">
        <v>41954</v>
      </c>
      <c r="O204" s="53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2">
        <v>7</v>
      </c>
      <c r="B205" s="105">
        <v>41913</v>
      </c>
      <c r="C205" s="105"/>
      <c r="D205" s="106" t="s">
        <v>633</v>
      </c>
      <c r="E205" s="107" t="s">
        <v>600</v>
      </c>
      <c r="F205" s="108">
        <v>850</v>
      </c>
      <c r="G205" s="107" t="s">
        <v>624</v>
      </c>
      <c r="H205" s="107">
        <v>982.5</v>
      </c>
      <c r="I205" s="125">
        <v>1050</v>
      </c>
      <c r="J205" s="126" t="s">
        <v>634</v>
      </c>
      <c r="K205" s="127">
        <f t="shared" si="183"/>
        <v>132.5</v>
      </c>
      <c r="L205" s="128">
        <f t="shared" si="184"/>
        <v>0.15588235294117647</v>
      </c>
      <c r="M205" s="129" t="s">
        <v>599</v>
      </c>
      <c r="N205" s="130">
        <v>42039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2">
        <v>8</v>
      </c>
      <c r="B206" s="105">
        <v>41913</v>
      </c>
      <c r="C206" s="105"/>
      <c r="D206" s="106" t="s">
        <v>635</v>
      </c>
      <c r="E206" s="107" t="s">
        <v>600</v>
      </c>
      <c r="F206" s="108">
        <v>475</v>
      </c>
      <c r="G206" s="107" t="s">
        <v>624</v>
      </c>
      <c r="H206" s="107">
        <v>515</v>
      </c>
      <c r="I206" s="125">
        <v>600</v>
      </c>
      <c r="J206" s="126" t="s">
        <v>636</v>
      </c>
      <c r="K206" s="127">
        <f t="shared" si="183"/>
        <v>40</v>
      </c>
      <c r="L206" s="128">
        <f t="shared" si="184"/>
        <v>8.4210526315789472E-2</v>
      </c>
      <c r="M206" s="129" t="s">
        <v>599</v>
      </c>
      <c r="N206" s="130">
        <v>41939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2">
        <v>9</v>
      </c>
      <c r="B207" s="105">
        <v>41913</v>
      </c>
      <c r="C207" s="105"/>
      <c r="D207" s="106" t="s">
        <v>637</v>
      </c>
      <c r="E207" s="107" t="s">
        <v>600</v>
      </c>
      <c r="F207" s="108">
        <v>86</v>
      </c>
      <c r="G207" s="107" t="s">
        <v>624</v>
      </c>
      <c r="H207" s="107">
        <v>99</v>
      </c>
      <c r="I207" s="125">
        <v>140</v>
      </c>
      <c r="J207" s="126" t="s">
        <v>638</v>
      </c>
      <c r="K207" s="127">
        <f t="shared" si="183"/>
        <v>13</v>
      </c>
      <c r="L207" s="128">
        <f t="shared" si="184"/>
        <v>0.15116279069767441</v>
      </c>
      <c r="M207" s="129" t="s">
        <v>599</v>
      </c>
      <c r="N207" s="130">
        <v>41939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2">
        <v>10</v>
      </c>
      <c r="B208" s="105">
        <v>41926</v>
      </c>
      <c r="C208" s="105"/>
      <c r="D208" s="106" t="s">
        <v>639</v>
      </c>
      <c r="E208" s="107" t="s">
        <v>600</v>
      </c>
      <c r="F208" s="108">
        <v>496.6</v>
      </c>
      <c r="G208" s="107" t="s">
        <v>624</v>
      </c>
      <c r="H208" s="107">
        <v>621</v>
      </c>
      <c r="I208" s="125">
        <v>580</v>
      </c>
      <c r="J208" s="126" t="s">
        <v>625</v>
      </c>
      <c r="K208" s="127">
        <f t="shared" si="183"/>
        <v>124.39999999999998</v>
      </c>
      <c r="L208" s="128">
        <f t="shared" si="184"/>
        <v>0.25050342327829234</v>
      </c>
      <c r="M208" s="129" t="s">
        <v>599</v>
      </c>
      <c r="N208" s="130">
        <v>42605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2">
        <v>11</v>
      </c>
      <c r="B209" s="105">
        <v>41926</v>
      </c>
      <c r="C209" s="105"/>
      <c r="D209" s="106" t="s">
        <v>640</v>
      </c>
      <c r="E209" s="107" t="s">
        <v>600</v>
      </c>
      <c r="F209" s="108">
        <v>2481.9</v>
      </c>
      <c r="G209" s="107" t="s">
        <v>624</v>
      </c>
      <c r="H209" s="107">
        <v>2840</v>
      </c>
      <c r="I209" s="125">
        <v>2870</v>
      </c>
      <c r="J209" s="126" t="s">
        <v>641</v>
      </c>
      <c r="K209" s="127">
        <f t="shared" si="183"/>
        <v>358.09999999999991</v>
      </c>
      <c r="L209" s="128">
        <f t="shared" si="184"/>
        <v>0.14428462065353154</v>
      </c>
      <c r="M209" s="129" t="s">
        <v>599</v>
      </c>
      <c r="N209" s="130">
        <v>42017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2">
        <v>12</v>
      </c>
      <c r="B210" s="105">
        <v>41928</v>
      </c>
      <c r="C210" s="105"/>
      <c r="D210" s="106" t="s">
        <v>642</v>
      </c>
      <c r="E210" s="107" t="s">
        <v>600</v>
      </c>
      <c r="F210" s="108">
        <v>84.5</v>
      </c>
      <c r="G210" s="107" t="s">
        <v>624</v>
      </c>
      <c r="H210" s="107">
        <v>93</v>
      </c>
      <c r="I210" s="125">
        <v>110</v>
      </c>
      <c r="J210" s="126" t="s">
        <v>643</v>
      </c>
      <c r="K210" s="127">
        <f t="shared" si="183"/>
        <v>8.5</v>
      </c>
      <c r="L210" s="128">
        <f t="shared" si="184"/>
        <v>0.10059171597633136</v>
      </c>
      <c r="M210" s="129" t="s">
        <v>599</v>
      </c>
      <c r="N210" s="130">
        <v>41939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2">
        <v>13</v>
      </c>
      <c r="B211" s="105">
        <v>41928</v>
      </c>
      <c r="C211" s="105"/>
      <c r="D211" s="106" t="s">
        <v>644</v>
      </c>
      <c r="E211" s="107" t="s">
        <v>600</v>
      </c>
      <c r="F211" s="108">
        <v>401</v>
      </c>
      <c r="G211" s="107" t="s">
        <v>624</v>
      </c>
      <c r="H211" s="107">
        <v>428</v>
      </c>
      <c r="I211" s="125">
        <v>450</v>
      </c>
      <c r="J211" s="126" t="s">
        <v>645</v>
      </c>
      <c r="K211" s="127">
        <f t="shared" si="183"/>
        <v>27</v>
      </c>
      <c r="L211" s="128">
        <f t="shared" si="184"/>
        <v>6.7331670822942641E-2</v>
      </c>
      <c r="M211" s="129" t="s">
        <v>599</v>
      </c>
      <c r="N211" s="130">
        <v>42020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2">
        <v>14</v>
      </c>
      <c r="B212" s="105">
        <v>41928</v>
      </c>
      <c r="C212" s="105"/>
      <c r="D212" s="106" t="s">
        <v>646</v>
      </c>
      <c r="E212" s="107" t="s">
        <v>600</v>
      </c>
      <c r="F212" s="108">
        <v>101</v>
      </c>
      <c r="G212" s="107" t="s">
        <v>624</v>
      </c>
      <c r="H212" s="107">
        <v>112</v>
      </c>
      <c r="I212" s="125">
        <v>120</v>
      </c>
      <c r="J212" s="126" t="s">
        <v>647</v>
      </c>
      <c r="K212" s="127">
        <f t="shared" si="183"/>
        <v>11</v>
      </c>
      <c r="L212" s="128">
        <f t="shared" si="184"/>
        <v>0.10891089108910891</v>
      </c>
      <c r="M212" s="129" t="s">
        <v>599</v>
      </c>
      <c r="N212" s="130">
        <v>41939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2">
        <v>15</v>
      </c>
      <c r="B213" s="105">
        <v>41954</v>
      </c>
      <c r="C213" s="105"/>
      <c r="D213" s="106" t="s">
        <v>648</v>
      </c>
      <c r="E213" s="107" t="s">
        <v>600</v>
      </c>
      <c r="F213" s="108">
        <v>59</v>
      </c>
      <c r="G213" s="107" t="s">
        <v>624</v>
      </c>
      <c r="H213" s="107">
        <v>76</v>
      </c>
      <c r="I213" s="125">
        <v>76</v>
      </c>
      <c r="J213" s="126" t="s">
        <v>625</v>
      </c>
      <c r="K213" s="127">
        <f t="shared" si="183"/>
        <v>17</v>
      </c>
      <c r="L213" s="128">
        <f t="shared" si="184"/>
        <v>0.28813559322033899</v>
      </c>
      <c r="M213" s="129" t="s">
        <v>599</v>
      </c>
      <c r="N213" s="130">
        <v>43032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2">
        <v>16</v>
      </c>
      <c r="B214" s="105">
        <v>41954</v>
      </c>
      <c r="C214" s="105"/>
      <c r="D214" s="106" t="s">
        <v>637</v>
      </c>
      <c r="E214" s="107" t="s">
        <v>600</v>
      </c>
      <c r="F214" s="108">
        <v>99</v>
      </c>
      <c r="G214" s="107" t="s">
        <v>624</v>
      </c>
      <c r="H214" s="107">
        <v>120</v>
      </c>
      <c r="I214" s="125">
        <v>120</v>
      </c>
      <c r="J214" s="126" t="s">
        <v>649</v>
      </c>
      <c r="K214" s="127">
        <f t="shared" si="183"/>
        <v>21</v>
      </c>
      <c r="L214" s="128">
        <f t="shared" si="184"/>
        <v>0.21212121212121213</v>
      </c>
      <c r="M214" s="129" t="s">
        <v>599</v>
      </c>
      <c r="N214" s="130">
        <v>41960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2">
        <v>17</v>
      </c>
      <c r="B215" s="105">
        <v>41956</v>
      </c>
      <c r="C215" s="105"/>
      <c r="D215" s="106" t="s">
        <v>650</v>
      </c>
      <c r="E215" s="107" t="s">
        <v>600</v>
      </c>
      <c r="F215" s="108">
        <v>22</v>
      </c>
      <c r="G215" s="107" t="s">
        <v>624</v>
      </c>
      <c r="H215" s="107">
        <v>33.549999999999997</v>
      </c>
      <c r="I215" s="125">
        <v>32</v>
      </c>
      <c r="J215" s="126" t="s">
        <v>651</v>
      </c>
      <c r="K215" s="127">
        <f t="shared" si="183"/>
        <v>11.549999999999997</v>
      </c>
      <c r="L215" s="128">
        <f t="shared" si="184"/>
        <v>0.52499999999999991</v>
      </c>
      <c r="M215" s="129" t="s">
        <v>599</v>
      </c>
      <c r="N215" s="130">
        <v>42188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2">
        <v>18</v>
      </c>
      <c r="B216" s="105">
        <v>41976</v>
      </c>
      <c r="C216" s="105"/>
      <c r="D216" s="106" t="s">
        <v>652</v>
      </c>
      <c r="E216" s="107" t="s">
        <v>600</v>
      </c>
      <c r="F216" s="108">
        <v>440</v>
      </c>
      <c r="G216" s="107" t="s">
        <v>624</v>
      </c>
      <c r="H216" s="107">
        <v>520</v>
      </c>
      <c r="I216" s="125">
        <v>520</v>
      </c>
      <c r="J216" s="126" t="s">
        <v>653</v>
      </c>
      <c r="K216" s="127">
        <f t="shared" si="183"/>
        <v>80</v>
      </c>
      <c r="L216" s="128">
        <f t="shared" si="184"/>
        <v>0.18181818181818182</v>
      </c>
      <c r="M216" s="129" t="s">
        <v>599</v>
      </c>
      <c r="N216" s="130">
        <v>42208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2">
        <v>19</v>
      </c>
      <c r="B217" s="105">
        <v>41976</v>
      </c>
      <c r="C217" s="105"/>
      <c r="D217" s="106" t="s">
        <v>654</v>
      </c>
      <c r="E217" s="107" t="s">
        <v>600</v>
      </c>
      <c r="F217" s="108">
        <v>360</v>
      </c>
      <c r="G217" s="107" t="s">
        <v>624</v>
      </c>
      <c r="H217" s="107">
        <v>427</v>
      </c>
      <c r="I217" s="125">
        <v>425</v>
      </c>
      <c r="J217" s="126" t="s">
        <v>655</v>
      </c>
      <c r="K217" s="127">
        <f t="shared" si="183"/>
        <v>67</v>
      </c>
      <c r="L217" s="128">
        <f t="shared" si="184"/>
        <v>0.18611111111111112</v>
      </c>
      <c r="M217" s="129" t="s">
        <v>599</v>
      </c>
      <c r="N217" s="130">
        <v>42058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2">
        <v>20</v>
      </c>
      <c r="B218" s="105">
        <v>42012</v>
      </c>
      <c r="C218" s="105"/>
      <c r="D218" s="106" t="s">
        <v>656</v>
      </c>
      <c r="E218" s="107" t="s">
        <v>600</v>
      </c>
      <c r="F218" s="108">
        <v>360</v>
      </c>
      <c r="G218" s="107" t="s">
        <v>624</v>
      </c>
      <c r="H218" s="107">
        <v>455</v>
      </c>
      <c r="I218" s="125">
        <v>420</v>
      </c>
      <c r="J218" s="126" t="s">
        <v>657</v>
      </c>
      <c r="K218" s="127">
        <f t="shared" si="183"/>
        <v>95</v>
      </c>
      <c r="L218" s="128">
        <f t="shared" si="184"/>
        <v>0.2638888888888889</v>
      </c>
      <c r="M218" s="129" t="s">
        <v>599</v>
      </c>
      <c r="N218" s="130">
        <v>42024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2">
        <v>21</v>
      </c>
      <c r="B219" s="105">
        <v>42012</v>
      </c>
      <c r="C219" s="105"/>
      <c r="D219" s="106" t="s">
        <v>658</v>
      </c>
      <c r="E219" s="107" t="s">
        <v>600</v>
      </c>
      <c r="F219" s="108">
        <v>130</v>
      </c>
      <c r="G219" s="107"/>
      <c r="H219" s="107">
        <v>175.5</v>
      </c>
      <c r="I219" s="125">
        <v>165</v>
      </c>
      <c r="J219" s="126" t="s">
        <v>659</v>
      </c>
      <c r="K219" s="127">
        <f t="shared" si="183"/>
        <v>45.5</v>
      </c>
      <c r="L219" s="128">
        <f t="shared" si="184"/>
        <v>0.35</v>
      </c>
      <c r="M219" s="129" t="s">
        <v>599</v>
      </c>
      <c r="N219" s="130">
        <v>43088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2">
        <v>22</v>
      </c>
      <c r="B220" s="105">
        <v>42040</v>
      </c>
      <c r="C220" s="105"/>
      <c r="D220" s="106" t="s">
        <v>390</v>
      </c>
      <c r="E220" s="107" t="s">
        <v>623</v>
      </c>
      <c r="F220" s="108">
        <v>98</v>
      </c>
      <c r="G220" s="107"/>
      <c r="H220" s="107">
        <v>120</v>
      </c>
      <c r="I220" s="125">
        <v>120</v>
      </c>
      <c r="J220" s="126" t="s">
        <v>625</v>
      </c>
      <c r="K220" s="127">
        <f t="shared" si="183"/>
        <v>22</v>
      </c>
      <c r="L220" s="128">
        <f t="shared" si="184"/>
        <v>0.22448979591836735</v>
      </c>
      <c r="M220" s="129" t="s">
        <v>599</v>
      </c>
      <c r="N220" s="130">
        <v>42753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2">
        <v>23</v>
      </c>
      <c r="B221" s="105">
        <v>42040</v>
      </c>
      <c r="C221" s="105"/>
      <c r="D221" s="106" t="s">
        <v>660</v>
      </c>
      <c r="E221" s="107" t="s">
        <v>623</v>
      </c>
      <c r="F221" s="108">
        <v>196</v>
      </c>
      <c r="G221" s="107"/>
      <c r="H221" s="107">
        <v>262</v>
      </c>
      <c r="I221" s="125">
        <v>255</v>
      </c>
      <c r="J221" s="126" t="s">
        <v>625</v>
      </c>
      <c r="K221" s="127">
        <f t="shared" si="183"/>
        <v>66</v>
      </c>
      <c r="L221" s="128">
        <f t="shared" si="184"/>
        <v>0.33673469387755101</v>
      </c>
      <c r="M221" s="129" t="s">
        <v>599</v>
      </c>
      <c r="N221" s="130">
        <v>42599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3">
        <v>24</v>
      </c>
      <c r="B222" s="109">
        <v>42067</v>
      </c>
      <c r="C222" s="109"/>
      <c r="D222" s="110" t="s">
        <v>389</v>
      </c>
      <c r="E222" s="111" t="s">
        <v>623</v>
      </c>
      <c r="F222" s="112">
        <v>235</v>
      </c>
      <c r="G222" s="112"/>
      <c r="H222" s="113">
        <v>77</v>
      </c>
      <c r="I222" s="131" t="s">
        <v>661</v>
      </c>
      <c r="J222" s="132" t="s">
        <v>662</v>
      </c>
      <c r="K222" s="133">
        <f t="shared" si="183"/>
        <v>-158</v>
      </c>
      <c r="L222" s="134">
        <f t="shared" si="184"/>
        <v>-0.67234042553191486</v>
      </c>
      <c r="M222" s="135" t="s">
        <v>663</v>
      </c>
      <c r="N222" s="136">
        <v>43522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2">
        <v>25</v>
      </c>
      <c r="B223" s="105">
        <v>42067</v>
      </c>
      <c r="C223" s="105"/>
      <c r="D223" s="106" t="s">
        <v>481</v>
      </c>
      <c r="E223" s="107" t="s">
        <v>623</v>
      </c>
      <c r="F223" s="108">
        <v>185</v>
      </c>
      <c r="G223" s="107"/>
      <c r="H223" s="107">
        <v>224</v>
      </c>
      <c r="I223" s="125" t="s">
        <v>664</v>
      </c>
      <c r="J223" s="126" t="s">
        <v>625</v>
      </c>
      <c r="K223" s="127">
        <f t="shared" si="183"/>
        <v>39</v>
      </c>
      <c r="L223" s="128">
        <f t="shared" si="184"/>
        <v>0.21081081081081082</v>
      </c>
      <c r="M223" s="129" t="s">
        <v>599</v>
      </c>
      <c r="N223" s="130">
        <v>42647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363">
        <v>26</v>
      </c>
      <c r="B224" s="114">
        <v>42090</v>
      </c>
      <c r="C224" s="114"/>
      <c r="D224" s="115" t="s">
        <v>665</v>
      </c>
      <c r="E224" s="116" t="s">
        <v>623</v>
      </c>
      <c r="F224" s="117">
        <v>49.5</v>
      </c>
      <c r="G224" s="118"/>
      <c r="H224" s="118">
        <v>15.85</v>
      </c>
      <c r="I224" s="118">
        <v>67</v>
      </c>
      <c r="J224" s="137" t="s">
        <v>666</v>
      </c>
      <c r="K224" s="118">
        <f t="shared" si="183"/>
        <v>-33.65</v>
      </c>
      <c r="L224" s="138">
        <f t="shared" si="184"/>
        <v>-0.67979797979797973</v>
      </c>
      <c r="M224" s="135" t="s">
        <v>663</v>
      </c>
      <c r="N224" s="139">
        <v>43627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2">
        <v>27</v>
      </c>
      <c r="B225" s="105">
        <v>42093</v>
      </c>
      <c r="C225" s="105"/>
      <c r="D225" s="106" t="s">
        <v>667</v>
      </c>
      <c r="E225" s="107" t="s">
        <v>623</v>
      </c>
      <c r="F225" s="108">
        <v>183.5</v>
      </c>
      <c r="G225" s="107"/>
      <c r="H225" s="107">
        <v>219</v>
      </c>
      <c r="I225" s="125">
        <v>218</v>
      </c>
      <c r="J225" s="126" t="s">
        <v>668</v>
      </c>
      <c r="K225" s="127">
        <f t="shared" si="183"/>
        <v>35.5</v>
      </c>
      <c r="L225" s="128">
        <f t="shared" si="184"/>
        <v>0.19346049046321526</v>
      </c>
      <c r="M225" s="129" t="s">
        <v>599</v>
      </c>
      <c r="N225" s="130">
        <v>42103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2">
        <v>28</v>
      </c>
      <c r="B226" s="105">
        <v>42114</v>
      </c>
      <c r="C226" s="105"/>
      <c r="D226" s="106" t="s">
        <v>669</v>
      </c>
      <c r="E226" s="107" t="s">
        <v>623</v>
      </c>
      <c r="F226" s="108">
        <f>(227+237)/2</f>
        <v>232</v>
      </c>
      <c r="G226" s="107"/>
      <c r="H226" s="107">
        <v>298</v>
      </c>
      <c r="I226" s="125">
        <v>298</v>
      </c>
      <c r="J226" s="126" t="s">
        <v>625</v>
      </c>
      <c r="K226" s="127">
        <f t="shared" si="183"/>
        <v>66</v>
      </c>
      <c r="L226" s="128">
        <f t="shared" si="184"/>
        <v>0.28448275862068967</v>
      </c>
      <c r="M226" s="129" t="s">
        <v>599</v>
      </c>
      <c r="N226" s="130">
        <v>42823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2">
        <v>29</v>
      </c>
      <c r="B227" s="105">
        <v>42128</v>
      </c>
      <c r="C227" s="105"/>
      <c r="D227" s="106" t="s">
        <v>670</v>
      </c>
      <c r="E227" s="107" t="s">
        <v>600</v>
      </c>
      <c r="F227" s="108">
        <v>385</v>
      </c>
      <c r="G227" s="107"/>
      <c r="H227" s="107">
        <f>212.5+331</f>
        <v>543.5</v>
      </c>
      <c r="I227" s="125">
        <v>510</v>
      </c>
      <c r="J227" s="126" t="s">
        <v>671</v>
      </c>
      <c r="K227" s="127">
        <f t="shared" si="183"/>
        <v>158.5</v>
      </c>
      <c r="L227" s="128">
        <f t="shared" si="184"/>
        <v>0.41168831168831171</v>
      </c>
      <c r="M227" s="129" t="s">
        <v>599</v>
      </c>
      <c r="N227" s="130">
        <v>42235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2">
        <v>30</v>
      </c>
      <c r="B228" s="105">
        <v>42128</v>
      </c>
      <c r="C228" s="105"/>
      <c r="D228" s="106" t="s">
        <v>672</v>
      </c>
      <c r="E228" s="107" t="s">
        <v>600</v>
      </c>
      <c r="F228" s="108">
        <v>115.5</v>
      </c>
      <c r="G228" s="107"/>
      <c r="H228" s="107">
        <v>146</v>
      </c>
      <c r="I228" s="125">
        <v>142</v>
      </c>
      <c r="J228" s="126" t="s">
        <v>673</v>
      </c>
      <c r="K228" s="127">
        <f t="shared" si="183"/>
        <v>30.5</v>
      </c>
      <c r="L228" s="128">
        <f t="shared" si="184"/>
        <v>0.26406926406926406</v>
      </c>
      <c r="M228" s="129" t="s">
        <v>599</v>
      </c>
      <c r="N228" s="130">
        <v>42202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2">
        <v>31</v>
      </c>
      <c r="B229" s="105">
        <v>42151</v>
      </c>
      <c r="C229" s="105"/>
      <c r="D229" s="106" t="s">
        <v>674</v>
      </c>
      <c r="E229" s="107" t="s">
        <v>600</v>
      </c>
      <c r="F229" s="108">
        <v>237.5</v>
      </c>
      <c r="G229" s="107"/>
      <c r="H229" s="107">
        <v>279.5</v>
      </c>
      <c r="I229" s="125">
        <v>278</v>
      </c>
      <c r="J229" s="126" t="s">
        <v>625</v>
      </c>
      <c r="K229" s="127">
        <f t="shared" si="183"/>
        <v>42</v>
      </c>
      <c r="L229" s="128">
        <f t="shared" si="184"/>
        <v>0.17684210526315788</v>
      </c>
      <c r="M229" s="129" t="s">
        <v>599</v>
      </c>
      <c r="N229" s="130">
        <v>42222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2">
        <v>32</v>
      </c>
      <c r="B230" s="105">
        <v>42174</v>
      </c>
      <c r="C230" s="105"/>
      <c r="D230" s="106" t="s">
        <v>644</v>
      </c>
      <c r="E230" s="107" t="s">
        <v>623</v>
      </c>
      <c r="F230" s="108">
        <v>340</v>
      </c>
      <c r="G230" s="107"/>
      <c r="H230" s="107">
        <v>448</v>
      </c>
      <c r="I230" s="125">
        <v>448</v>
      </c>
      <c r="J230" s="126" t="s">
        <v>625</v>
      </c>
      <c r="K230" s="127">
        <f t="shared" si="183"/>
        <v>108</v>
      </c>
      <c r="L230" s="128">
        <f t="shared" si="184"/>
        <v>0.31764705882352939</v>
      </c>
      <c r="M230" s="129" t="s">
        <v>599</v>
      </c>
      <c r="N230" s="130">
        <v>43018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2">
        <v>33</v>
      </c>
      <c r="B231" s="105">
        <v>42191</v>
      </c>
      <c r="C231" s="105"/>
      <c r="D231" s="106" t="s">
        <v>675</v>
      </c>
      <c r="E231" s="107" t="s">
        <v>623</v>
      </c>
      <c r="F231" s="108">
        <v>390</v>
      </c>
      <c r="G231" s="107"/>
      <c r="H231" s="107">
        <v>460</v>
      </c>
      <c r="I231" s="125">
        <v>460</v>
      </c>
      <c r="J231" s="126" t="s">
        <v>625</v>
      </c>
      <c r="K231" s="127">
        <f t="shared" ref="K231:K251" si="185">H231-F231</f>
        <v>70</v>
      </c>
      <c r="L231" s="128">
        <f t="shared" ref="L231:L251" si="186">K231/F231</f>
        <v>0.17948717948717949</v>
      </c>
      <c r="M231" s="129" t="s">
        <v>599</v>
      </c>
      <c r="N231" s="130">
        <v>42478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3">
        <v>34</v>
      </c>
      <c r="B232" s="109">
        <v>42195</v>
      </c>
      <c r="C232" s="109"/>
      <c r="D232" s="110" t="s">
        <v>676</v>
      </c>
      <c r="E232" s="111" t="s">
        <v>623</v>
      </c>
      <c r="F232" s="112">
        <v>122.5</v>
      </c>
      <c r="G232" s="112"/>
      <c r="H232" s="113">
        <v>61</v>
      </c>
      <c r="I232" s="131">
        <v>172</v>
      </c>
      <c r="J232" s="132" t="s">
        <v>677</v>
      </c>
      <c r="K232" s="133">
        <f t="shared" si="185"/>
        <v>-61.5</v>
      </c>
      <c r="L232" s="134">
        <f t="shared" si="186"/>
        <v>-0.50204081632653064</v>
      </c>
      <c r="M232" s="135" t="s">
        <v>663</v>
      </c>
      <c r="N232" s="136">
        <v>43333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2">
        <v>35</v>
      </c>
      <c r="B233" s="105">
        <v>42219</v>
      </c>
      <c r="C233" s="105"/>
      <c r="D233" s="106" t="s">
        <v>678</v>
      </c>
      <c r="E233" s="107" t="s">
        <v>623</v>
      </c>
      <c r="F233" s="108">
        <v>297.5</v>
      </c>
      <c r="G233" s="107"/>
      <c r="H233" s="107">
        <v>350</v>
      </c>
      <c r="I233" s="125">
        <v>360</v>
      </c>
      <c r="J233" s="126" t="s">
        <v>679</v>
      </c>
      <c r="K233" s="127">
        <f t="shared" si="185"/>
        <v>52.5</v>
      </c>
      <c r="L233" s="128">
        <f t="shared" si="186"/>
        <v>0.17647058823529413</v>
      </c>
      <c r="M233" s="129" t="s">
        <v>599</v>
      </c>
      <c r="N233" s="130">
        <v>42232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2">
        <v>36</v>
      </c>
      <c r="B234" s="105">
        <v>42219</v>
      </c>
      <c r="C234" s="105"/>
      <c r="D234" s="106" t="s">
        <v>680</v>
      </c>
      <c r="E234" s="107" t="s">
        <v>623</v>
      </c>
      <c r="F234" s="108">
        <v>115.5</v>
      </c>
      <c r="G234" s="107"/>
      <c r="H234" s="107">
        <v>149</v>
      </c>
      <c r="I234" s="125">
        <v>140</v>
      </c>
      <c r="J234" s="140" t="s">
        <v>681</v>
      </c>
      <c r="K234" s="127">
        <f t="shared" si="185"/>
        <v>33.5</v>
      </c>
      <c r="L234" s="128">
        <f t="shared" si="186"/>
        <v>0.29004329004329005</v>
      </c>
      <c r="M234" s="129" t="s">
        <v>599</v>
      </c>
      <c r="N234" s="130">
        <v>42740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2">
        <v>37</v>
      </c>
      <c r="B235" s="105">
        <v>42251</v>
      </c>
      <c r="C235" s="105"/>
      <c r="D235" s="106" t="s">
        <v>674</v>
      </c>
      <c r="E235" s="107" t="s">
        <v>623</v>
      </c>
      <c r="F235" s="108">
        <v>226</v>
      </c>
      <c r="G235" s="107"/>
      <c r="H235" s="107">
        <v>292</v>
      </c>
      <c r="I235" s="125">
        <v>292</v>
      </c>
      <c r="J235" s="126" t="s">
        <v>682</v>
      </c>
      <c r="K235" s="127">
        <f t="shared" si="185"/>
        <v>66</v>
      </c>
      <c r="L235" s="128">
        <f t="shared" si="186"/>
        <v>0.29203539823008851</v>
      </c>
      <c r="M235" s="129" t="s">
        <v>599</v>
      </c>
      <c r="N235" s="130">
        <v>42286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2">
        <v>38</v>
      </c>
      <c r="B236" s="105">
        <v>42254</v>
      </c>
      <c r="C236" s="105"/>
      <c r="D236" s="106" t="s">
        <v>669</v>
      </c>
      <c r="E236" s="107" t="s">
        <v>623</v>
      </c>
      <c r="F236" s="108">
        <v>232.5</v>
      </c>
      <c r="G236" s="107"/>
      <c r="H236" s="107">
        <v>312.5</v>
      </c>
      <c r="I236" s="125">
        <v>310</v>
      </c>
      <c r="J236" s="126" t="s">
        <v>625</v>
      </c>
      <c r="K236" s="127">
        <f t="shared" si="185"/>
        <v>80</v>
      </c>
      <c r="L236" s="128">
        <f t="shared" si="186"/>
        <v>0.34408602150537637</v>
      </c>
      <c r="M236" s="129" t="s">
        <v>599</v>
      </c>
      <c r="N236" s="130">
        <v>42823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2">
        <v>39</v>
      </c>
      <c r="B237" s="105">
        <v>42268</v>
      </c>
      <c r="C237" s="105"/>
      <c r="D237" s="106" t="s">
        <v>683</v>
      </c>
      <c r="E237" s="107" t="s">
        <v>623</v>
      </c>
      <c r="F237" s="108">
        <v>196.5</v>
      </c>
      <c r="G237" s="107"/>
      <c r="H237" s="107">
        <v>238</v>
      </c>
      <c r="I237" s="125">
        <v>238</v>
      </c>
      <c r="J237" s="126" t="s">
        <v>682</v>
      </c>
      <c r="K237" s="127">
        <f t="shared" si="185"/>
        <v>41.5</v>
      </c>
      <c r="L237" s="128">
        <f t="shared" si="186"/>
        <v>0.21119592875318066</v>
      </c>
      <c r="M237" s="129" t="s">
        <v>599</v>
      </c>
      <c r="N237" s="130">
        <v>42291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2">
        <v>40</v>
      </c>
      <c r="B238" s="105">
        <v>42271</v>
      </c>
      <c r="C238" s="105"/>
      <c r="D238" s="106" t="s">
        <v>622</v>
      </c>
      <c r="E238" s="107" t="s">
        <v>623</v>
      </c>
      <c r="F238" s="108">
        <v>65</v>
      </c>
      <c r="G238" s="107"/>
      <c r="H238" s="107">
        <v>82</v>
      </c>
      <c r="I238" s="125">
        <v>82</v>
      </c>
      <c r="J238" s="126" t="s">
        <v>682</v>
      </c>
      <c r="K238" s="127">
        <f t="shared" si="185"/>
        <v>17</v>
      </c>
      <c r="L238" s="128">
        <f t="shared" si="186"/>
        <v>0.26153846153846155</v>
      </c>
      <c r="M238" s="129" t="s">
        <v>599</v>
      </c>
      <c r="N238" s="130">
        <v>42578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2">
        <v>41</v>
      </c>
      <c r="B239" s="105">
        <v>42291</v>
      </c>
      <c r="C239" s="105"/>
      <c r="D239" s="106" t="s">
        <v>684</v>
      </c>
      <c r="E239" s="107" t="s">
        <v>623</v>
      </c>
      <c r="F239" s="108">
        <v>144</v>
      </c>
      <c r="G239" s="107"/>
      <c r="H239" s="107">
        <v>182.5</v>
      </c>
      <c r="I239" s="125">
        <v>181</v>
      </c>
      <c r="J239" s="126" t="s">
        <v>682</v>
      </c>
      <c r="K239" s="127">
        <f t="shared" si="185"/>
        <v>38.5</v>
      </c>
      <c r="L239" s="128">
        <f t="shared" si="186"/>
        <v>0.2673611111111111</v>
      </c>
      <c r="M239" s="129" t="s">
        <v>599</v>
      </c>
      <c r="N239" s="130">
        <v>42817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2">
        <v>42</v>
      </c>
      <c r="B240" s="105">
        <v>42291</v>
      </c>
      <c r="C240" s="105"/>
      <c r="D240" s="106" t="s">
        <v>685</v>
      </c>
      <c r="E240" s="107" t="s">
        <v>623</v>
      </c>
      <c r="F240" s="108">
        <v>264</v>
      </c>
      <c r="G240" s="107"/>
      <c r="H240" s="107">
        <v>311</v>
      </c>
      <c r="I240" s="125">
        <v>311</v>
      </c>
      <c r="J240" s="126" t="s">
        <v>682</v>
      </c>
      <c r="K240" s="127">
        <f t="shared" si="185"/>
        <v>47</v>
      </c>
      <c r="L240" s="128">
        <f t="shared" si="186"/>
        <v>0.17803030303030304</v>
      </c>
      <c r="M240" s="129" t="s">
        <v>599</v>
      </c>
      <c r="N240" s="130">
        <v>42604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2">
        <v>43</v>
      </c>
      <c r="B241" s="105">
        <v>42318</v>
      </c>
      <c r="C241" s="105"/>
      <c r="D241" s="106" t="s">
        <v>686</v>
      </c>
      <c r="E241" s="107" t="s">
        <v>600</v>
      </c>
      <c r="F241" s="108">
        <v>549.5</v>
      </c>
      <c r="G241" s="107"/>
      <c r="H241" s="107">
        <v>630</v>
      </c>
      <c r="I241" s="125">
        <v>630</v>
      </c>
      <c r="J241" s="126" t="s">
        <v>682</v>
      </c>
      <c r="K241" s="127">
        <f t="shared" si="185"/>
        <v>80.5</v>
      </c>
      <c r="L241" s="128">
        <f t="shared" si="186"/>
        <v>0.1464968152866242</v>
      </c>
      <c r="M241" s="129" t="s">
        <v>599</v>
      </c>
      <c r="N241" s="130">
        <v>42419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2">
        <v>44</v>
      </c>
      <c r="B242" s="105">
        <v>42342</v>
      </c>
      <c r="C242" s="105"/>
      <c r="D242" s="106" t="s">
        <v>687</v>
      </c>
      <c r="E242" s="107" t="s">
        <v>623</v>
      </c>
      <c r="F242" s="108">
        <v>1027.5</v>
      </c>
      <c r="G242" s="107"/>
      <c r="H242" s="107">
        <v>1315</v>
      </c>
      <c r="I242" s="125">
        <v>1250</v>
      </c>
      <c r="J242" s="126" t="s">
        <v>682</v>
      </c>
      <c r="K242" s="127">
        <f t="shared" si="185"/>
        <v>287.5</v>
      </c>
      <c r="L242" s="128">
        <f t="shared" si="186"/>
        <v>0.27980535279805352</v>
      </c>
      <c r="M242" s="129" t="s">
        <v>599</v>
      </c>
      <c r="N242" s="130">
        <v>43244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2">
        <v>45</v>
      </c>
      <c r="B243" s="105">
        <v>42367</v>
      </c>
      <c r="C243" s="105"/>
      <c r="D243" s="106" t="s">
        <v>688</v>
      </c>
      <c r="E243" s="107" t="s">
        <v>623</v>
      </c>
      <c r="F243" s="108">
        <v>465</v>
      </c>
      <c r="G243" s="107"/>
      <c r="H243" s="107">
        <v>540</v>
      </c>
      <c r="I243" s="125">
        <v>540</v>
      </c>
      <c r="J243" s="126" t="s">
        <v>682</v>
      </c>
      <c r="K243" s="127">
        <f t="shared" si="185"/>
        <v>75</v>
      </c>
      <c r="L243" s="128">
        <f t="shared" si="186"/>
        <v>0.16129032258064516</v>
      </c>
      <c r="M243" s="129" t="s">
        <v>599</v>
      </c>
      <c r="N243" s="130">
        <v>42530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2">
        <v>46</v>
      </c>
      <c r="B244" s="105">
        <v>42380</v>
      </c>
      <c r="C244" s="105"/>
      <c r="D244" s="106" t="s">
        <v>390</v>
      </c>
      <c r="E244" s="107" t="s">
        <v>600</v>
      </c>
      <c r="F244" s="108">
        <v>81</v>
      </c>
      <c r="G244" s="107"/>
      <c r="H244" s="107">
        <v>110</v>
      </c>
      <c r="I244" s="125">
        <v>110</v>
      </c>
      <c r="J244" s="126" t="s">
        <v>682</v>
      </c>
      <c r="K244" s="127">
        <f t="shared" si="185"/>
        <v>29</v>
      </c>
      <c r="L244" s="128">
        <f t="shared" si="186"/>
        <v>0.35802469135802467</v>
      </c>
      <c r="M244" s="129" t="s">
        <v>599</v>
      </c>
      <c r="N244" s="130">
        <v>42745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2">
        <v>47</v>
      </c>
      <c r="B245" s="105">
        <v>42382</v>
      </c>
      <c r="C245" s="105"/>
      <c r="D245" s="106" t="s">
        <v>689</v>
      </c>
      <c r="E245" s="107" t="s">
        <v>600</v>
      </c>
      <c r="F245" s="108">
        <v>417.5</v>
      </c>
      <c r="G245" s="107"/>
      <c r="H245" s="107">
        <v>547</v>
      </c>
      <c r="I245" s="125">
        <v>535</v>
      </c>
      <c r="J245" s="126" t="s">
        <v>682</v>
      </c>
      <c r="K245" s="127">
        <f t="shared" si="185"/>
        <v>129.5</v>
      </c>
      <c r="L245" s="128">
        <f t="shared" si="186"/>
        <v>0.31017964071856285</v>
      </c>
      <c r="M245" s="129" t="s">
        <v>599</v>
      </c>
      <c r="N245" s="130">
        <v>42578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2">
        <v>48</v>
      </c>
      <c r="B246" s="105">
        <v>42408</v>
      </c>
      <c r="C246" s="105"/>
      <c r="D246" s="106" t="s">
        <v>690</v>
      </c>
      <c r="E246" s="107" t="s">
        <v>623</v>
      </c>
      <c r="F246" s="108">
        <v>650</v>
      </c>
      <c r="G246" s="107"/>
      <c r="H246" s="107">
        <v>800</v>
      </c>
      <c r="I246" s="125">
        <v>800</v>
      </c>
      <c r="J246" s="126" t="s">
        <v>682</v>
      </c>
      <c r="K246" s="127">
        <f t="shared" si="185"/>
        <v>150</v>
      </c>
      <c r="L246" s="128">
        <f t="shared" si="186"/>
        <v>0.23076923076923078</v>
      </c>
      <c r="M246" s="129" t="s">
        <v>599</v>
      </c>
      <c r="N246" s="130">
        <v>43154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2">
        <v>49</v>
      </c>
      <c r="B247" s="105">
        <v>42433</v>
      </c>
      <c r="C247" s="105"/>
      <c r="D247" s="106" t="s">
        <v>197</v>
      </c>
      <c r="E247" s="107" t="s">
        <v>623</v>
      </c>
      <c r="F247" s="108">
        <v>437.5</v>
      </c>
      <c r="G247" s="107"/>
      <c r="H247" s="107">
        <v>504.5</v>
      </c>
      <c r="I247" s="125">
        <v>522</v>
      </c>
      <c r="J247" s="126" t="s">
        <v>691</v>
      </c>
      <c r="K247" s="127">
        <f t="shared" si="185"/>
        <v>67</v>
      </c>
      <c r="L247" s="128">
        <f t="shared" si="186"/>
        <v>0.15314285714285714</v>
      </c>
      <c r="M247" s="129" t="s">
        <v>599</v>
      </c>
      <c r="N247" s="130">
        <v>42480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2">
        <v>50</v>
      </c>
      <c r="B248" s="105">
        <v>42438</v>
      </c>
      <c r="C248" s="105"/>
      <c r="D248" s="106" t="s">
        <v>692</v>
      </c>
      <c r="E248" s="107" t="s">
        <v>623</v>
      </c>
      <c r="F248" s="108">
        <v>189.5</v>
      </c>
      <c r="G248" s="107"/>
      <c r="H248" s="107">
        <v>218</v>
      </c>
      <c r="I248" s="125">
        <v>218</v>
      </c>
      <c r="J248" s="126" t="s">
        <v>682</v>
      </c>
      <c r="K248" s="127">
        <f t="shared" si="185"/>
        <v>28.5</v>
      </c>
      <c r="L248" s="128">
        <f t="shared" si="186"/>
        <v>0.15039577836411611</v>
      </c>
      <c r="M248" s="129" t="s">
        <v>599</v>
      </c>
      <c r="N248" s="130">
        <v>43034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63">
        <v>51</v>
      </c>
      <c r="B249" s="114">
        <v>42471</v>
      </c>
      <c r="C249" s="114"/>
      <c r="D249" s="115" t="s">
        <v>693</v>
      </c>
      <c r="E249" s="116" t="s">
        <v>623</v>
      </c>
      <c r="F249" s="117">
        <v>36.5</v>
      </c>
      <c r="G249" s="118"/>
      <c r="H249" s="118">
        <v>15.85</v>
      </c>
      <c r="I249" s="118">
        <v>60</v>
      </c>
      <c r="J249" s="137" t="s">
        <v>694</v>
      </c>
      <c r="K249" s="133">
        <f t="shared" si="185"/>
        <v>-20.65</v>
      </c>
      <c r="L249" s="167">
        <f t="shared" si="186"/>
        <v>-0.5657534246575342</v>
      </c>
      <c r="M249" s="135" t="s">
        <v>663</v>
      </c>
      <c r="N249" s="168">
        <v>43627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2">
        <v>52</v>
      </c>
      <c r="B250" s="105">
        <v>42472</v>
      </c>
      <c r="C250" s="105"/>
      <c r="D250" s="106" t="s">
        <v>695</v>
      </c>
      <c r="E250" s="107" t="s">
        <v>623</v>
      </c>
      <c r="F250" s="108">
        <v>93</v>
      </c>
      <c r="G250" s="107"/>
      <c r="H250" s="107">
        <v>149</v>
      </c>
      <c r="I250" s="125">
        <v>140</v>
      </c>
      <c r="J250" s="140" t="s">
        <v>696</v>
      </c>
      <c r="K250" s="127">
        <f t="shared" si="185"/>
        <v>56</v>
      </c>
      <c r="L250" s="128">
        <f t="shared" si="186"/>
        <v>0.60215053763440862</v>
      </c>
      <c r="M250" s="129" t="s">
        <v>599</v>
      </c>
      <c r="N250" s="130">
        <v>42740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2">
        <v>53</v>
      </c>
      <c r="B251" s="105">
        <v>42472</v>
      </c>
      <c r="C251" s="105"/>
      <c r="D251" s="106" t="s">
        <v>697</v>
      </c>
      <c r="E251" s="107" t="s">
        <v>623</v>
      </c>
      <c r="F251" s="108">
        <v>130</v>
      </c>
      <c r="G251" s="107"/>
      <c r="H251" s="107">
        <v>150</v>
      </c>
      <c r="I251" s="125" t="s">
        <v>698</v>
      </c>
      <c r="J251" s="126" t="s">
        <v>682</v>
      </c>
      <c r="K251" s="127">
        <f t="shared" si="185"/>
        <v>20</v>
      </c>
      <c r="L251" s="128">
        <f t="shared" si="186"/>
        <v>0.15384615384615385</v>
      </c>
      <c r="M251" s="129" t="s">
        <v>599</v>
      </c>
      <c r="N251" s="130">
        <v>42564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2">
        <v>54</v>
      </c>
      <c r="B252" s="105">
        <v>42473</v>
      </c>
      <c r="C252" s="105"/>
      <c r="D252" s="106" t="s">
        <v>354</v>
      </c>
      <c r="E252" s="107" t="s">
        <v>623</v>
      </c>
      <c r="F252" s="108">
        <v>196</v>
      </c>
      <c r="G252" s="107"/>
      <c r="H252" s="107">
        <v>299</v>
      </c>
      <c r="I252" s="125">
        <v>299</v>
      </c>
      <c r="J252" s="126" t="s">
        <v>682</v>
      </c>
      <c r="K252" s="127">
        <v>103</v>
      </c>
      <c r="L252" s="128">
        <v>0.52551020408163296</v>
      </c>
      <c r="M252" s="129" t="s">
        <v>599</v>
      </c>
      <c r="N252" s="130">
        <v>42620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2">
        <v>55</v>
      </c>
      <c r="B253" s="105">
        <v>42473</v>
      </c>
      <c r="C253" s="105"/>
      <c r="D253" s="106" t="s">
        <v>756</v>
      </c>
      <c r="E253" s="107" t="s">
        <v>623</v>
      </c>
      <c r="F253" s="108">
        <v>88</v>
      </c>
      <c r="G253" s="107"/>
      <c r="H253" s="107">
        <v>103</v>
      </c>
      <c r="I253" s="125">
        <v>103</v>
      </c>
      <c r="J253" s="126" t="s">
        <v>682</v>
      </c>
      <c r="K253" s="127">
        <v>15</v>
      </c>
      <c r="L253" s="128">
        <v>0.170454545454545</v>
      </c>
      <c r="M253" s="129" t="s">
        <v>599</v>
      </c>
      <c r="N253" s="130">
        <v>42530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2">
        <v>56</v>
      </c>
      <c r="B254" s="105">
        <v>42492</v>
      </c>
      <c r="C254" s="105"/>
      <c r="D254" s="106" t="s">
        <v>699</v>
      </c>
      <c r="E254" s="107" t="s">
        <v>623</v>
      </c>
      <c r="F254" s="108">
        <v>127.5</v>
      </c>
      <c r="G254" s="107"/>
      <c r="H254" s="107">
        <v>148</v>
      </c>
      <c r="I254" s="125" t="s">
        <v>700</v>
      </c>
      <c r="J254" s="126" t="s">
        <v>682</v>
      </c>
      <c r="K254" s="127">
        <f>H254-F254</f>
        <v>20.5</v>
      </c>
      <c r="L254" s="128">
        <f>K254/F254</f>
        <v>0.16078431372549021</v>
      </c>
      <c r="M254" s="129" t="s">
        <v>599</v>
      </c>
      <c r="N254" s="130">
        <v>42564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2">
        <v>57</v>
      </c>
      <c r="B255" s="105">
        <v>42493</v>
      </c>
      <c r="C255" s="105"/>
      <c r="D255" s="106" t="s">
        <v>701</v>
      </c>
      <c r="E255" s="107" t="s">
        <v>623</v>
      </c>
      <c r="F255" s="108">
        <v>675</v>
      </c>
      <c r="G255" s="107"/>
      <c r="H255" s="107">
        <v>815</v>
      </c>
      <c r="I255" s="125" t="s">
        <v>702</v>
      </c>
      <c r="J255" s="126" t="s">
        <v>682</v>
      </c>
      <c r="K255" s="127">
        <f>H255-F255</f>
        <v>140</v>
      </c>
      <c r="L255" s="128">
        <f>K255/F255</f>
        <v>0.2074074074074074</v>
      </c>
      <c r="M255" s="129" t="s">
        <v>599</v>
      </c>
      <c r="N255" s="130">
        <v>43154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3">
        <v>58</v>
      </c>
      <c r="B256" s="109">
        <v>42522</v>
      </c>
      <c r="C256" s="109"/>
      <c r="D256" s="110" t="s">
        <v>757</v>
      </c>
      <c r="E256" s="111" t="s">
        <v>623</v>
      </c>
      <c r="F256" s="112">
        <v>500</v>
      </c>
      <c r="G256" s="112"/>
      <c r="H256" s="113">
        <v>232.5</v>
      </c>
      <c r="I256" s="131" t="s">
        <v>758</v>
      </c>
      <c r="J256" s="132" t="s">
        <v>759</v>
      </c>
      <c r="K256" s="133">
        <f>H256-F256</f>
        <v>-267.5</v>
      </c>
      <c r="L256" s="134">
        <f>K256/F256</f>
        <v>-0.53500000000000003</v>
      </c>
      <c r="M256" s="135" t="s">
        <v>663</v>
      </c>
      <c r="N256" s="136">
        <v>43735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2">
        <v>59</v>
      </c>
      <c r="B257" s="105">
        <v>42527</v>
      </c>
      <c r="C257" s="105"/>
      <c r="D257" s="106" t="s">
        <v>703</v>
      </c>
      <c r="E257" s="107" t="s">
        <v>623</v>
      </c>
      <c r="F257" s="108">
        <v>110</v>
      </c>
      <c r="G257" s="107"/>
      <c r="H257" s="107">
        <v>126.5</v>
      </c>
      <c r="I257" s="125">
        <v>125</v>
      </c>
      <c r="J257" s="126" t="s">
        <v>632</v>
      </c>
      <c r="K257" s="127">
        <f>H257-F257</f>
        <v>16.5</v>
      </c>
      <c r="L257" s="128">
        <f>K257/F257</f>
        <v>0.15</v>
      </c>
      <c r="M257" s="129" t="s">
        <v>599</v>
      </c>
      <c r="N257" s="130">
        <v>42552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2">
        <v>60</v>
      </c>
      <c r="B258" s="105">
        <v>42538</v>
      </c>
      <c r="C258" s="105"/>
      <c r="D258" s="106" t="s">
        <v>704</v>
      </c>
      <c r="E258" s="107" t="s">
        <v>623</v>
      </c>
      <c r="F258" s="108">
        <v>44</v>
      </c>
      <c r="G258" s="107"/>
      <c r="H258" s="107">
        <v>69.5</v>
      </c>
      <c r="I258" s="125">
        <v>69.5</v>
      </c>
      <c r="J258" s="126" t="s">
        <v>705</v>
      </c>
      <c r="K258" s="127">
        <f>H258-F258</f>
        <v>25.5</v>
      </c>
      <c r="L258" s="128">
        <f>K258/F258</f>
        <v>0.57954545454545459</v>
      </c>
      <c r="M258" s="129" t="s">
        <v>599</v>
      </c>
      <c r="N258" s="130">
        <v>42977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2">
        <v>61</v>
      </c>
      <c r="B259" s="105">
        <v>42549</v>
      </c>
      <c r="C259" s="105"/>
      <c r="D259" s="147" t="s">
        <v>760</v>
      </c>
      <c r="E259" s="107" t="s">
        <v>623</v>
      </c>
      <c r="F259" s="108">
        <v>262.5</v>
      </c>
      <c r="G259" s="107"/>
      <c r="H259" s="107">
        <v>340</v>
      </c>
      <c r="I259" s="125">
        <v>333</v>
      </c>
      <c r="J259" s="126" t="s">
        <v>761</v>
      </c>
      <c r="K259" s="127">
        <v>77.5</v>
      </c>
      <c r="L259" s="128">
        <v>0.29523809523809502</v>
      </c>
      <c r="M259" s="129" t="s">
        <v>599</v>
      </c>
      <c r="N259" s="130">
        <v>43017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2">
        <v>62</v>
      </c>
      <c r="B260" s="105">
        <v>42549</v>
      </c>
      <c r="C260" s="105"/>
      <c r="D260" s="147" t="s">
        <v>762</v>
      </c>
      <c r="E260" s="107" t="s">
        <v>623</v>
      </c>
      <c r="F260" s="108">
        <v>840</v>
      </c>
      <c r="G260" s="107"/>
      <c r="H260" s="107">
        <v>1230</v>
      </c>
      <c r="I260" s="125">
        <v>1230</v>
      </c>
      <c r="J260" s="126" t="s">
        <v>682</v>
      </c>
      <c r="K260" s="127">
        <v>390</v>
      </c>
      <c r="L260" s="128">
        <v>0.46428571428571402</v>
      </c>
      <c r="M260" s="129" t="s">
        <v>599</v>
      </c>
      <c r="N260" s="130">
        <v>42649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364">
        <v>63</v>
      </c>
      <c r="B261" s="142">
        <v>42556</v>
      </c>
      <c r="C261" s="142"/>
      <c r="D261" s="143" t="s">
        <v>706</v>
      </c>
      <c r="E261" s="144" t="s">
        <v>623</v>
      </c>
      <c r="F261" s="145">
        <v>395</v>
      </c>
      <c r="G261" s="146"/>
      <c r="H261" s="146">
        <f>(468.5+342.5)/2</f>
        <v>405.5</v>
      </c>
      <c r="I261" s="146">
        <v>510</v>
      </c>
      <c r="J261" s="169" t="s">
        <v>707</v>
      </c>
      <c r="K261" s="170">
        <f t="shared" ref="K261:K267" si="187">H261-F261</f>
        <v>10.5</v>
      </c>
      <c r="L261" s="171">
        <f t="shared" ref="L261:L267" si="188">K261/F261</f>
        <v>2.6582278481012658E-2</v>
      </c>
      <c r="M261" s="172" t="s">
        <v>708</v>
      </c>
      <c r="N261" s="173">
        <v>43606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3">
        <v>64</v>
      </c>
      <c r="B262" s="109">
        <v>42584</v>
      </c>
      <c r="C262" s="109"/>
      <c r="D262" s="110" t="s">
        <v>709</v>
      </c>
      <c r="E262" s="111" t="s">
        <v>600</v>
      </c>
      <c r="F262" s="112">
        <f>169.5-12.8</f>
        <v>156.69999999999999</v>
      </c>
      <c r="G262" s="112"/>
      <c r="H262" s="113">
        <v>77</v>
      </c>
      <c r="I262" s="131" t="s">
        <v>710</v>
      </c>
      <c r="J262" s="383" t="s">
        <v>3401</v>
      </c>
      <c r="K262" s="133">
        <f t="shared" si="187"/>
        <v>-79.699999999999989</v>
      </c>
      <c r="L262" s="134">
        <f t="shared" si="188"/>
        <v>-0.50861518825781749</v>
      </c>
      <c r="M262" s="135" t="s">
        <v>663</v>
      </c>
      <c r="N262" s="136">
        <v>43522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3">
        <v>65</v>
      </c>
      <c r="B263" s="109">
        <v>42586</v>
      </c>
      <c r="C263" s="109"/>
      <c r="D263" s="110" t="s">
        <v>711</v>
      </c>
      <c r="E263" s="111" t="s">
        <v>623</v>
      </c>
      <c r="F263" s="112">
        <v>400</v>
      </c>
      <c r="G263" s="112"/>
      <c r="H263" s="113">
        <v>305</v>
      </c>
      <c r="I263" s="131">
        <v>475</v>
      </c>
      <c r="J263" s="132" t="s">
        <v>712</v>
      </c>
      <c r="K263" s="133">
        <f t="shared" si="187"/>
        <v>-95</v>
      </c>
      <c r="L263" s="134">
        <f t="shared" si="188"/>
        <v>-0.23749999999999999</v>
      </c>
      <c r="M263" s="135" t="s">
        <v>663</v>
      </c>
      <c r="N263" s="136">
        <v>43606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2">
        <v>66</v>
      </c>
      <c r="B264" s="105">
        <v>42593</v>
      </c>
      <c r="C264" s="105"/>
      <c r="D264" s="106" t="s">
        <v>713</v>
      </c>
      <c r="E264" s="107" t="s">
        <v>623</v>
      </c>
      <c r="F264" s="108">
        <v>86.5</v>
      </c>
      <c r="G264" s="107"/>
      <c r="H264" s="107">
        <v>130</v>
      </c>
      <c r="I264" s="125">
        <v>130</v>
      </c>
      <c r="J264" s="140" t="s">
        <v>714</v>
      </c>
      <c r="K264" s="127">
        <f t="shared" si="187"/>
        <v>43.5</v>
      </c>
      <c r="L264" s="128">
        <f t="shared" si="188"/>
        <v>0.50289017341040465</v>
      </c>
      <c r="M264" s="129" t="s">
        <v>599</v>
      </c>
      <c r="N264" s="130">
        <v>43091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3">
        <v>67</v>
      </c>
      <c r="B265" s="109">
        <v>42600</v>
      </c>
      <c r="C265" s="109"/>
      <c r="D265" s="110" t="s">
        <v>381</v>
      </c>
      <c r="E265" s="111" t="s">
        <v>623</v>
      </c>
      <c r="F265" s="112">
        <v>133.5</v>
      </c>
      <c r="G265" s="112"/>
      <c r="H265" s="113">
        <v>126.5</v>
      </c>
      <c r="I265" s="131">
        <v>178</v>
      </c>
      <c r="J265" s="132" t="s">
        <v>715</v>
      </c>
      <c r="K265" s="133">
        <f t="shared" si="187"/>
        <v>-7</v>
      </c>
      <c r="L265" s="134">
        <f t="shared" si="188"/>
        <v>-5.2434456928838954E-2</v>
      </c>
      <c r="M265" s="135" t="s">
        <v>663</v>
      </c>
      <c r="N265" s="136">
        <v>42615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2">
        <v>68</v>
      </c>
      <c r="B266" s="105">
        <v>42613</v>
      </c>
      <c r="C266" s="105"/>
      <c r="D266" s="106" t="s">
        <v>716</v>
      </c>
      <c r="E266" s="107" t="s">
        <v>623</v>
      </c>
      <c r="F266" s="108">
        <v>560</v>
      </c>
      <c r="G266" s="107"/>
      <c r="H266" s="107">
        <v>725</v>
      </c>
      <c r="I266" s="125">
        <v>725</v>
      </c>
      <c r="J266" s="126" t="s">
        <v>625</v>
      </c>
      <c r="K266" s="127">
        <f t="shared" si="187"/>
        <v>165</v>
      </c>
      <c r="L266" s="128">
        <f t="shared" si="188"/>
        <v>0.29464285714285715</v>
      </c>
      <c r="M266" s="129" t="s">
        <v>599</v>
      </c>
      <c r="N266" s="130">
        <v>42456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2">
        <v>69</v>
      </c>
      <c r="B267" s="105">
        <v>42614</v>
      </c>
      <c r="C267" s="105"/>
      <c r="D267" s="106" t="s">
        <v>717</v>
      </c>
      <c r="E267" s="107" t="s">
        <v>623</v>
      </c>
      <c r="F267" s="108">
        <v>160.5</v>
      </c>
      <c r="G267" s="107"/>
      <c r="H267" s="107">
        <v>210</v>
      </c>
      <c r="I267" s="125">
        <v>210</v>
      </c>
      <c r="J267" s="126" t="s">
        <v>625</v>
      </c>
      <c r="K267" s="127">
        <f t="shared" si="187"/>
        <v>49.5</v>
      </c>
      <c r="L267" s="128">
        <f t="shared" si="188"/>
        <v>0.30841121495327101</v>
      </c>
      <c r="M267" s="129" t="s">
        <v>599</v>
      </c>
      <c r="N267" s="130">
        <v>42871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2">
        <v>70</v>
      </c>
      <c r="B268" s="105">
        <v>42646</v>
      </c>
      <c r="C268" s="105"/>
      <c r="D268" s="147" t="s">
        <v>405</v>
      </c>
      <c r="E268" s="107" t="s">
        <v>623</v>
      </c>
      <c r="F268" s="108">
        <v>430</v>
      </c>
      <c r="G268" s="107"/>
      <c r="H268" s="107">
        <v>596</v>
      </c>
      <c r="I268" s="125">
        <v>575</v>
      </c>
      <c r="J268" s="126" t="s">
        <v>763</v>
      </c>
      <c r="K268" s="127">
        <v>166</v>
      </c>
      <c r="L268" s="128">
        <v>0.38604651162790699</v>
      </c>
      <c r="M268" s="129" t="s">
        <v>599</v>
      </c>
      <c r="N268" s="130">
        <v>42769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2">
        <v>71</v>
      </c>
      <c r="B269" s="105">
        <v>42657</v>
      </c>
      <c r="C269" s="105"/>
      <c r="D269" s="106" t="s">
        <v>718</v>
      </c>
      <c r="E269" s="107" t="s">
        <v>623</v>
      </c>
      <c r="F269" s="108">
        <v>280</v>
      </c>
      <c r="G269" s="107"/>
      <c r="H269" s="107">
        <v>345</v>
      </c>
      <c r="I269" s="125">
        <v>345</v>
      </c>
      <c r="J269" s="126" t="s">
        <v>625</v>
      </c>
      <c r="K269" s="127">
        <f t="shared" ref="K269:K274" si="189">H269-F269</f>
        <v>65</v>
      </c>
      <c r="L269" s="128">
        <f>K269/F269</f>
        <v>0.23214285714285715</v>
      </c>
      <c r="M269" s="129" t="s">
        <v>599</v>
      </c>
      <c r="N269" s="130">
        <v>42814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2">
        <v>72</v>
      </c>
      <c r="B270" s="105">
        <v>42657</v>
      </c>
      <c r="C270" s="105"/>
      <c r="D270" s="106" t="s">
        <v>719</v>
      </c>
      <c r="E270" s="107" t="s">
        <v>623</v>
      </c>
      <c r="F270" s="108">
        <v>245</v>
      </c>
      <c r="G270" s="107"/>
      <c r="H270" s="107">
        <v>325.5</v>
      </c>
      <c r="I270" s="125">
        <v>330</v>
      </c>
      <c r="J270" s="126" t="s">
        <v>720</v>
      </c>
      <c r="K270" s="127">
        <f t="shared" si="189"/>
        <v>80.5</v>
      </c>
      <c r="L270" s="128">
        <f>K270/F270</f>
        <v>0.32857142857142857</v>
      </c>
      <c r="M270" s="129" t="s">
        <v>599</v>
      </c>
      <c r="N270" s="130">
        <v>42769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2">
        <v>73</v>
      </c>
      <c r="B271" s="105">
        <v>42660</v>
      </c>
      <c r="C271" s="105"/>
      <c r="D271" s="106" t="s">
        <v>349</v>
      </c>
      <c r="E271" s="107" t="s">
        <v>623</v>
      </c>
      <c r="F271" s="108">
        <v>125</v>
      </c>
      <c r="G271" s="107"/>
      <c r="H271" s="107">
        <v>160</v>
      </c>
      <c r="I271" s="125">
        <v>160</v>
      </c>
      <c r="J271" s="126" t="s">
        <v>682</v>
      </c>
      <c r="K271" s="127">
        <f t="shared" si="189"/>
        <v>35</v>
      </c>
      <c r="L271" s="128">
        <v>0.28000000000000003</v>
      </c>
      <c r="M271" s="129" t="s">
        <v>599</v>
      </c>
      <c r="N271" s="130">
        <v>42803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2">
        <v>74</v>
      </c>
      <c r="B272" s="105">
        <v>42660</v>
      </c>
      <c r="C272" s="105"/>
      <c r="D272" s="106" t="s">
        <v>483</v>
      </c>
      <c r="E272" s="107" t="s">
        <v>623</v>
      </c>
      <c r="F272" s="108">
        <v>114</v>
      </c>
      <c r="G272" s="107"/>
      <c r="H272" s="107">
        <v>145</v>
      </c>
      <c r="I272" s="125">
        <v>145</v>
      </c>
      <c r="J272" s="126" t="s">
        <v>682</v>
      </c>
      <c r="K272" s="127">
        <f t="shared" si="189"/>
        <v>31</v>
      </c>
      <c r="L272" s="128">
        <f>K272/F272</f>
        <v>0.27192982456140352</v>
      </c>
      <c r="M272" s="129" t="s">
        <v>599</v>
      </c>
      <c r="N272" s="130">
        <v>42859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2">
        <v>75</v>
      </c>
      <c r="B273" s="105">
        <v>42660</v>
      </c>
      <c r="C273" s="105"/>
      <c r="D273" s="106" t="s">
        <v>721</v>
      </c>
      <c r="E273" s="107" t="s">
        <v>623</v>
      </c>
      <c r="F273" s="108">
        <v>212</v>
      </c>
      <c r="G273" s="107"/>
      <c r="H273" s="107">
        <v>280</v>
      </c>
      <c r="I273" s="125">
        <v>276</v>
      </c>
      <c r="J273" s="126" t="s">
        <v>722</v>
      </c>
      <c r="K273" s="127">
        <f t="shared" si="189"/>
        <v>68</v>
      </c>
      <c r="L273" s="128">
        <f>K273/F273</f>
        <v>0.32075471698113206</v>
      </c>
      <c r="M273" s="129" t="s">
        <v>599</v>
      </c>
      <c r="N273" s="130">
        <v>42858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2">
        <v>76</v>
      </c>
      <c r="B274" s="105">
        <v>42678</v>
      </c>
      <c r="C274" s="105"/>
      <c r="D274" s="106" t="s">
        <v>151</v>
      </c>
      <c r="E274" s="107" t="s">
        <v>623</v>
      </c>
      <c r="F274" s="108">
        <v>155</v>
      </c>
      <c r="G274" s="107"/>
      <c r="H274" s="107">
        <v>210</v>
      </c>
      <c r="I274" s="125">
        <v>210</v>
      </c>
      <c r="J274" s="126" t="s">
        <v>723</v>
      </c>
      <c r="K274" s="127">
        <f t="shared" si="189"/>
        <v>55</v>
      </c>
      <c r="L274" s="128">
        <f>K274/F274</f>
        <v>0.35483870967741937</v>
      </c>
      <c r="M274" s="129" t="s">
        <v>599</v>
      </c>
      <c r="N274" s="130">
        <v>42944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3">
        <v>77</v>
      </c>
      <c r="B275" s="109">
        <v>42710</v>
      </c>
      <c r="C275" s="109"/>
      <c r="D275" s="110" t="s">
        <v>764</v>
      </c>
      <c r="E275" s="111" t="s">
        <v>623</v>
      </c>
      <c r="F275" s="112">
        <v>150.5</v>
      </c>
      <c r="G275" s="112"/>
      <c r="H275" s="113">
        <v>72.5</v>
      </c>
      <c r="I275" s="131">
        <v>174</v>
      </c>
      <c r="J275" s="132" t="s">
        <v>765</v>
      </c>
      <c r="K275" s="133">
        <v>-78</v>
      </c>
      <c r="L275" s="134">
        <v>-0.51827242524916906</v>
      </c>
      <c r="M275" s="135" t="s">
        <v>663</v>
      </c>
      <c r="N275" s="136">
        <v>43333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2">
        <v>78</v>
      </c>
      <c r="B276" s="105">
        <v>42712</v>
      </c>
      <c r="C276" s="105"/>
      <c r="D276" s="106" t="s">
        <v>125</v>
      </c>
      <c r="E276" s="107" t="s">
        <v>623</v>
      </c>
      <c r="F276" s="108">
        <v>380</v>
      </c>
      <c r="G276" s="107"/>
      <c r="H276" s="107">
        <v>478</v>
      </c>
      <c r="I276" s="125">
        <v>468</v>
      </c>
      <c r="J276" s="126" t="s">
        <v>682</v>
      </c>
      <c r="K276" s="127">
        <f>H276-F276</f>
        <v>98</v>
      </c>
      <c r="L276" s="128">
        <f>K276/F276</f>
        <v>0.25789473684210529</v>
      </c>
      <c r="M276" s="129" t="s">
        <v>599</v>
      </c>
      <c r="N276" s="130">
        <v>43025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2">
        <v>79</v>
      </c>
      <c r="B277" s="105">
        <v>42734</v>
      </c>
      <c r="C277" s="105"/>
      <c r="D277" s="106" t="s">
        <v>248</v>
      </c>
      <c r="E277" s="107" t="s">
        <v>623</v>
      </c>
      <c r="F277" s="108">
        <v>305</v>
      </c>
      <c r="G277" s="107"/>
      <c r="H277" s="107">
        <v>375</v>
      </c>
      <c r="I277" s="125">
        <v>375</v>
      </c>
      <c r="J277" s="126" t="s">
        <v>682</v>
      </c>
      <c r="K277" s="127">
        <f>H277-F277</f>
        <v>70</v>
      </c>
      <c r="L277" s="128">
        <f>K277/F277</f>
        <v>0.22950819672131148</v>
      </c>
      <c r="M277" s="129" t="s">
        <v>599</v>
      </c>
      <c r="N277" s="130">
        <v>42768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2">
        <v>80</v>
      </c>
      <c r="B278" s="105">
        <v>42739</v>
      </c>
      <c r="C278" s="105"/>
      <c r="D278" s="106" t="s">
        <v>351</v>
      </c>
      <c r="E278" s="107" t="s">
        <v>623</v>
      </c>
      <c r="F278" s="108">
        <v>99.5</v>
      </c>
      <c r="G278" s="107"/>
      <c r="H278" s="107">
        <v>158</v>
      </c>
      <c r="I278" s="125">
        <v>158</v>
      </c>
      <c r="J278" s="126" t="s">
        <v>682</v>
      </c>
      <c r="K278" s="127">
        <f>H278-F278</f>
        <v>58.5</v>
      </c>
      <c r="L278" s="128">
        <f>K278/F278</f>
        <v>0.5879396984924623</v>
      </c>
      <c r="M278" s="129" t="s">
        <v>599</v>
      </c>
      <c r="N278" s="130">
        <v>42898</v>
      </c>
      <c r="O278" s="5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2">
        <v>81</v>
      </c>
      <c r="B279" s="105">
        <v>42739</v>
      </c>
      <c r="C279" s="105"/>
      <c r="D279" s="106" t="s">
        <v>351</v>
      </c>
      <c r="E279" s="107" t="s">
        <v>623</v>
      </c>
      <c r="F279" s="108">
        <v>99.5</v>
      </c>
      <c r="G279" s="107"/>
      <c r="H279" s="107">
        <v>158</v>
      </c>
      <c r="I279" s="125">
        <v>158</v>
      </c>
      <c r="J279" s="126" t="s">
        <v>682</v>
      </c>
      <c r="K279" s="127">
        <v>58.5</v>
      </c>
      <c r="L279" s="128">
        <v>0.58793969849246197</v>
      </c>
      <c r="M279" s="129" t="s">
        <v>599</v>
      </c>
      <c r="N279" s="130">
        <v>42898</v>
      </c>
      <c r="O279" s="5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2">
        <v>82</v>
      </c>
      <c r="B280" s="105">
        <v>42786</v>
      </c>
      <c r="C280" s="105"/>
      <c r="D280" s="106" t="s">
        <v>169</v>
      </c>
      <c r="E280" s="107" t="s">
        <v>623</v>
      </c>
      <c r="F280" s="108">
        <v>140.5</v>
      </c>
      <c r="G280" s="107"/>
      <c r="H280" s="107">
        <v>220</v>
      </c>
      <c r="I280" s="125">
        <v>220</v>
      </c>
      <c r="J280" s="126" t="s">
        <v>682</v>
      </c>
      <c r="K280" s="127">
        <f>H280-F280</f>
        <v>79.5</v>
      </c>
      <c r="L280" s="128">
        <f>K280/F280</f>
        <v>0.5658362989323843</v>
      </c>
      <c r="M280" s="129" t="s">
        <v>599</v>
      </c>
      <c r="N280" s="130">
        <v>42864</v>
      </c>
      <c r="O280" s="5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2">
        <v>83</v>
      </c>
      <c r="B281" s="105">
        <v>42786</v>
      </c>
      <c r="C281" s="105"/>
      <c r="D281" s="106" t="s">
        <v>766</v>
      </c>
      <c r="E281" s="107" t="s">
        <v>623</v>
      </c>
      <c r="F281" s="108">
        <v>202.5</v>
      </c>
      <c r="G281" s="107"/>
      <c r="H281" s="107">
        <v>234</v>
      </c>
      <c r="I281" s="125">
        <v>234</v>
      </c>
      <c r="J281" s="126" t="s">
        <v>682</v>
      </c>
      <c r="K281" s="127">
        <v>31.5</v>
      </c>
      <c r="L281" s="128">
        <v>0.155555555555556</v>
      </c>
      <c r="M281" s="129" t="s">
        <v>599</v>
      </c>
      <c r="N281" s="130">
        <v>42836</v>
      </c>
      <c r="O281" s="5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2">
        <v>84</v>
      </c>
      <c r="B282" s="105">
        <v>42818</v>
      </c>
      <c r="C282" s="105"/>
      <c r="D282" s="106" t="s">
        <v>557</v>
      </c>
      <c r="E282" s="107" t="s">
        <v>623</v>
      </c>
      <c r="F282" s="108">
        <v>300.5</v>
      </c>
      <c r="G282" s="107"/>
      <c r="H282" s="107">
        <v>417.5</v>
      </c>
      <c r="I282" s="125">
        <v>420</v>
      </c>
      <c r="J282" s="126" t="s">
        <v>724</v>
      </c>
      <c r="K282" s="127">
        <f>H282-F282</f>
        <v>117</v>
      </c>
      <c r="L282" s="128">
        <f>K282/F282</f>
        <v>0.38935108153078202</v>
      </c>
      <c r="M282" s="129" t="s">
        <v>599</v>
      </c>
      <c r="N282" s="130">
        <v>43070</v>
      </c>
      <c r="O282" s="5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2">
        <v>85</v>
      </c>
      <c r="B283" s="105">
        <v>42818</v>
      </c>
      <c r="C283" s="105"/>
      <c r="D283" s="106" t="s">
        <v>762</v>
      </c>
      <c r="E283" s="107" t="s">
        <v>623</v>
      </c>
      <c r="F283" s="108">
        <v>850</v>
      </c>
      <c r="G283" s="107"/>
      <c r="H283" s="107">
        <v>1042.5</v>
      </c>
      <c r="I283" s="125">
        <v>1023</v>
      </c>
      <c r="J283" s="126" t="s">
        <v>767</v>
      </c>
      <c r="K283" s="127">
        <v>192.5</v>
      </c>
      <c r="L283" s="128">
        <v>0.22647058823529401</v>
      </c>
      <c r="M283" s="129" t="s">
        <v>599</v>
      </c>
      <c r="N283" s="130">
        <v>42830</v>
      </c>
      <c r="O283" s="5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2">
        <v>86</v>
      </c>
      <c r="B284" s="105">
        <v>42830</v>
      </c>
      <c r="C284" s="105"/>
      <c r="D284" s="106" t="s">
        <v>501</v>
      </c>
      <c r="E284" s="107" t="s">
        <v>623</v>
      </c>
      <c r="F284" s="108">
        <v>785</v>
      </c>
      <c r="G284" s="107"/>
      <c r="H284" s="107">
        <v>930</v>
      </c>
      <c r="I284" s="125">
        <v>920</v>
      </c>
      <c r="J284" s="126" t="s">
        <v>725</v>
      </c>
      <c r="K284" s="127">
        <f>H284-F284</f>
        <v>145</v>
      </c>
      <c r="L284" s="128">
        <f>K284/F284</f>
        <v>0.18471337579617833</v>
      </c>
      <c r="M284" s="129" t="s">
        <v>599</v>
      </c>
      <c r="N284" s="130">
        <v>42976</v>
      </c>
      <c r="O284" s="5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3">
        <v>87</v>
      </c>
      <c r="B285" s="109">
        <v>42831</v>
      </c>
      <c r="C285" s="109"/>
      <c r="D285" s="110" t="s">
        <v>768</v>
      </c>
      <c r="E285" s="111" t="s">
        <v>623</v>
      </c>
      <c r="F285" s="112">
        <v>40</v>
      </c>
      <c r="G285" s="112"/>
      <c r="H285" s="113">
        <v>13.1</v>
      </c>
      <c r="I285" s="131">
        <v>60</v>
      </c>
      <c r="J285" s="137" t="s">
        <v>769</v>
      </c>
      <c r="K285" s="133">
        <v>-26.9</v>
      </c>
      <c r="L285" s="134">
        <v>-0.67249999999999999</v>
      </c>
      <c r="M285" s="135" t="s">
        <v>663</v>
      </c>
      <c r="N285" s="136">
        <v>43138</v>
      </c>
      <c r="O285" s="5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2">
        <v>88</v>
      </c>
      <c r="B286" s="105">
        <v>42837</v>
      </c>
      <c r="C286" s="105"/>
      <c r="D286" s="106" t="s">
        <v>88</v>
      </c>
      <c r="E286" s="107" t="s">
        <v>623</v>
      </c>
      <c r="F286" s="108">
        <v>289.5</v>
      </c>
      <c r="G286" s="107"/>
      <c r="H286" s="107">
        <v>354</v>
      </c>
      <c r="I286" s="125">
        <v>360</v>
      </c>
      <c r="J286" s="126" t="s">
        <v>726</v>
      </c>
      <c r="K286" s="127">
        <f t="shared" ref="K286:K294" si="190">H286-F286</f>
        <v>64.5</v>
      </c>
      <c r="L286" s="128">
        <f t="shared" ref="L286:L294" si="191">K286/F286</f>
        <v>0.22279792746113988</v>
      </c>
      <c r="M286" s="129" t="s">
        <v>599</v>
      </c>
      <c r="N286" s="130">
        <v>43040</v>
      </c>
      <c r="O286" s="5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02">
        <v>89</v>
      </c>
      <c r="B287" s="105">
        <v>42845</v>
      </c>
      <c r="C287" s="105"/>
      <c r="D287" s="106" t="s">
        <v>438</v>
      </c>
      <c r="E287" s="107" t="s">
        <v>623</v>
      </c>
      <c r="F287" s="108">
        <v>700</v>
      </c>
      <c r="G287" s="107"/>
      <c r="H287" s="107">
        <v>840</v>
      </c>
      <c r="I287" s="125">
        <v>840</v>
      </c>
      <c r="J287" s="126" t="s">
        <v>727</v>
      </c>
      <c r="K287" s="127">
        <f t="shared" si="190"/>
        <v>140</v>
      </c>
      <c r="L287" s="128">
        <f t="shared" si="191"/>
        <v>0.2</v>
      </c>
      <c r="M287" s="129" t="s">
        <v>599</v>
      </c>
      <c r="N287" s="130">
        <v>42893</v>
      </c>
      <c r="O287" s="5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2">
        <v>90</v>
      </c>
      <c r="B288" s="105">
        <v>42887</v>
      </c>
      <c r="C288" s="105"/>
      <c r="D288" s="147" t="s">
        <v>363</v>
      </c>
      <c r="E288" s="107" t="s">
        <v>623</v>
      </c>
      <c r="F288" s="108">
        <v>130</v>
      </c>
      <c r="G288" s="107"/>
      <c r="H288" s="107">
        <v>144.25</v>
      </c>
      <c r="I288" s="125">
        <v>170</v>
      </c>
      <c r="J288" s="126" t="s">
        <v>728</v>
      </c>
      <c r="K288" s="127">
        <f t="shared" si="190"/>
        <v>14.25</v>
      </c>
      <c r="L288" s="128">
        <f t="shared" si="191"/>
        <v>0.10961538461538461</v>
      </c>
      <c r="M288" s="129" t="s">
        <v>599</v>
      </c>
      <c r="N288" s="130">
        <v>43675</v>
      </c>
      <c r="O288" s="5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02">
        <v>91</v>
      </c>
      <c r="B289" s="105">
        <v>42901</v>
      </c>
      <c r="C289" s="105"/>
      <c r="D289" s="147" t="s">
        <v>729</v>
      </c>
      <c r="E289" s="107" t="s">
        <v>623</v>
      </c>
      <c r="F289" s="108">
        <v>214.5</v>
      </c>
      <c r="G289" s="107"/>
      <c r="H289" s="107">
        <v>262</v>
      </c>
      <c r="I289" s="125">
        <v>262</v>
      </c>
      <c r="J289" s="126" t="s">
        <v>730</v>
      </c>
      <c r="K289" s="127">
        <f t="shared" si="190"/>
        <v>47.5</v>
      </c>
      <c r="L289" s="128">
        <f t="shared" si="191"/>
        <v>0.22144522144522144</v>
      </c>
      <c r="M289" s="129" t="s">
        <v>599</v>
      </c>
      <c r="N289" s="130">
        <v>42977</v>
      </c>
      <c r="O289" s="57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04">
        <v>92</v>
      </c>
      <c r="B290" s="153">
        <v>42933</v>
      </c>
      <c r="C290" s="153"/>
      <c r="D290" s="154" t="s">
        <v>731</v>
      </c>
      <c r="E290" s="155" t="s">
        <v>623</v>
      </c>
      <c r="F290" s="156">
        <v>370</v>
      </c>
      <c r="G290" s="155"/>
      <c r="H290" s="155">
        <v>447.5</v>
      </c>
      <c r="I290" s="177">
        <v>450</v>
      </c>
      <c r="J290" s="230" t="s">
        <v>682</v>
      </c>
      <c r="K290" s="127">
        <f t="shared" si="190"/>
        <v>77.5</v>
      </c>
      <c r="L290" s="179">
        <f t="shared" si="191"/>
        <v>0.20945945945945946</v>
      </c>
      <c r="M290" s="180" t="s">
        <v>599</v>
      </c>
      <c r="N290" s="181">
        <v>43035</v>
      </c>
      <c r="O290" s="57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4">
        <v>93</v>
      </c>
      <c r="B291" s="153">
        <v>42943</v>
      </c>
      <c r="C291" s="153"/>
      <c r="D291" s="154" t="s">
        <v>167</v>
      </c>
      <c r="E291" s="155" t="s">
        <v>623</v>
      </c>
      <c r="F291" s="156">
        <v>657.5</v>
      </c>
      <c r="G291" s="155"/>
      <c r="H291" s="155">
        <v>825</v>
      </c>
      <c r="I291" s="177">
        <v>820</v>
      </c>
      <c r="J291" s="230" t="s">
        <v>682</v>
      </c>
      <c r="K291" s="127">
        <f t="shared" si="190"/>
        <v>167.5</v>
      </c>
      <c r="L291" s="179">
        <f t="shared" si="191"/>
        <v>0.25475285171102663</v>
      </c>
      <c r="M291" s="180" t="s">
        <v>599</v>
      </c>
      <c r="N291" s="181">
        <v>43090</v>
      </c>
      <c r="O291" s="57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02">
        <v>94</v>
      </c>
      <c r="B292" s="105">
        <v>42964</v>
      </c>
      <c r="C292" s="105"/>
      <c r="D292" s="106" t="s">
        <v>368</v>
      </c>
      <c r="E292" s="107" t="s">
        <v>623</v>
      </c>
      <c r="F292" s="108">
        <v>605</v>
      </c>
      <c r="G292" s="107"/>
      <c r="H292" s="107">
        <v>750</v>
      </c>
      <c r="I292" s="125">
        <v>750</v>
      </c>
      <c r="J292" s="126" t="s">
        <v>725</v>
      </c>
      <c r="K292" s="127">
        <f t="shared" si="190"/>
        <v>145</v>
      </c>
      <c r="L292" s="128">
        <f t="shared" si="191"/>
        <v>0.23966942148760331</v>
      </c>
      <c r="M292" s="129" t="s">
        <v>599</v>
      </c>
      <c r="N292" s="130">
        <v>43027</v>
      </c>
      <c r="O292" s="57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365">
        <v>95</v>
      </c>
      <c r="B293" s="148">
        <v>42979</v>
      </c>
      <c r="C293" s="148"/>
      <c r="D293" s="149" t="s">
        <v>509</v>
      </c>
      <c r="E293" s="150" t="s">
        <v>623</v>
      </c>
      <c r="F293" s="151">
        <v>255</v>
      </c>
      <c r="G293" s="152"/>
      <c r="H293" s="152">
        <v>217.25</v>
      </c>
      <c r="I293" s="152">
        <v>320</v>
      </c>
      <c r="J293" s="174" t="s">
        <v>732</v>
      </c>
      <c r="K293" s="133">
        <f t="shared" si="190"/>
        <v>-37.75</v>
      </c>
      <c r="L293" s="175">
        <f t="shared" si="191"/>
        <v>-0.14803921568627451</v>
      </c>
      <c r="M293" s="135" t="s">
        <v>663</v>
      </c>
      <c r="N293" s="176">
        <v>43661</v>
      </c>
      <c r="O293" s="57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02">
        <v>96</v>
      </c>
      <c r="B294" s="105">
        <v>42997</v>
      </c>
      <c r="C294" s="105"/>
      <c r="D294" s="106" t="s">
        <v>733</v>
      </c>
      <c r="E294" s="107" t="s">
        <v>623</v>
      </c>
      <c r="F294" s="108">
        <v>215</v>
      </c>
      <c r="G294" s="107"/>
      <c r="H294" s="107">
        <v>258</v>
      </c>
      <c r="I294" s="125">
        <v>258</v>
      </c>
      <c r="J294" s="126" t="s">
        <v>682</v>
      </c>
      <c r="K294" s="127">
        <f t="shared" si="190"/>
        <v>43</v>
      </c>
      <c r="L294" s="128">
        <f t="shared" si="191"/>
        <v>0.2</v>
      </c>
      <c r="M294" s="129" t="s">
        <v>599</v>
      </c>
      <c r="N294" s="130">
        <v>43040</v>
      </c>
      <c r="O294" s="57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02">
        <v>97</v>
      </c>
      <c r="B295" s="105">
        <v>42997</v>
      </c>
      <c r="C295" s="105"/>
      <c r="D295" s="106" t="s">
        <v>733</v>
      </c>
      <c r="E295" s="107" t="s">
        <v>623</v>
      </c>
      <c r="F295" s="108">
        <v>215</v>
      </c>
      <c r="G295" s="107"/>
      <c r="H295" s="107">
        <v>258</v>
      </c>
      <c r="I295" s="125">
        <v>258</v>
      </c>
      <c r="J295" s="230" t="s">
        <v>682</v>
      </c>
      <c r="K295" s="127">
        <v>43</v>
      </c>
      <c r="L295" s="128">
        <v>0.2</v>
      </c>
      <c r="M295" s="129" t="s">
        <v>599</v>
      </c>
      <c r="N295" s="130">
        <v>43040</v>
      </c>
      <c r="O295" s="57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05">
        <v>98</v>
      </c>
      <c r="B296" s="206">
        <v>42998</v>
      </c>
      <c r="C296" s="206"/>
      <c r="D296" s="374" t="s">
        <v>2979</v>
      </c>
      <c r="E296" s="207" t="s">
        <v>623</v>
      </c>
      <c r="F296" s="208">
        <v>75</v>
      </c>
      <c r="G296" s="207"/>
      <c r="H296" s="207">
        <v>90</v>
      </c>
      <c r="I296" s="231">
        <v>90</v>
      </c>
      <c r="J296" s="126" t="s">
        <v>734</v>
      </c>
      <c r="K296" s="127">
        <f t="shared" ref="K296:K301" si="192">H296-F296</f>
        <v>15</v>
      </c>
      <c r="L296" s="128">
        <f t="shared" ref="L296:L301" si="193">K296/F296</f>
        <v>0.2</v>
      </c>
      <c r="M296" s="129" t="s">
        <v>599</v>
      </c>
      <c r="N296" s="130">
        <v>43019</v>
      </c>
      <c r="O296" s="57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04">
        <v>99</v>
      </c>
      <c r="B297" s="153">
        <v>43011</v>
      </c>
      <c r="C297" s="153"/>
      <c r="D297" s="154" t="s">
        <v>735</v>
      </c>
      <c r="E297" s="155" t="s">
        <v>623</v>
      </c>
      <c r="F297" s="156">
        <v>315</v>
      </c>
      <c r="G297" s="155"/>
      <c r="H297" s="155">
        <v>392</v>
      </c>
      <c r="I297" s="177">
        <v>384</v>
      </c>
      <c r="J297" s="230" t="s">
        <v>736</v>
      </c>
      <c r="K297" s="127">
        <f t="shared" si="192"/>
        <v>77</v>
      </c>
      <c r="L297" s="179">
        <f t="shared" si="193"/>
        <v>0.24444444444444444</v>
      </c>
      <c r="M297" s="180" t="s">
        <v>599</v>
      </c>
      <c r="N297" s="181">
        <v>43017</v>
      </c>
      <c r="O297" s="57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04">
        <v>100</v>
      </c>
      <c r="B298" s="153">
        <v>43013</v>
      </c>
      <c r="C298" s="153"/>
      <c r="D298" s="154" t="s">
        <v>737</v>
      </c>
      <c r="E298" s="155" t="s">
        <v>623</v>
      </c>
      <c r="F298" s="156">
        <v>145</v>
      </c>
      <c r="G298" s="155"/>
      <c r="H298" s="155">
        <v>179</v>
      </c>
      <c r="I298" s="177">
        <v>180</v>
      </c>
      <c r="J298" s="230" t="s">
        <v>613</v>
      </c>
      <c r="K298" s="127">
        <f t="shared" si="192"/>
        <v>34</v>
      </c>
      <c r="L298" s="179">
        <f t="shared" si="193"/>
        <v>0.23448275862068965</v>
      </c>
      <c r="M298" s="180" t="s">
        <v>599</v>
      </c>
      <c r="N298" s="181">
        <v>43025</v>
      </c>
      <c r="O298" s="57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04">
        <v>101</v>
      </c>
      <c r="B299" s="153">
        <v>43014</v>
      </c>
      <c r="C299" s="153"/>
      <c r="D299" s="154" t="s">
        <v>339</v>
      </c>
      <c r="E299" s="155" t="s">
        <v>623</v>
      </c>
      <c r="F299" s="156">
        <v>256</v>
      </c>
      <c r="G299" s="155"/>
      <c r="H299" s="155">
        <v>323</v>
      </c>
      <c r="I299" s="177">
        <v>320</v>
      </c>
      <c r="J299" s="230" t="s">
        <v>682</v>
      </c>
      <c r="K299" s="127">
        <f t="shared" si="192"/>
        <v>67</v>
      </c>
      <c r="L299" s="179">
        <f t="shared" si="193"/>
        <v>0.26171875</v>
      </c>
      <c r="M299" s="180" t="s">
        <v>599</v>
      </c>
      <c r="N299" s="181">
        <v>43067</v>
      </c>
      <c r="O299" s="57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04">
        <v>102</v>
      </c>
      <c r="B300" s="153">
        <v>43017</v>
      </c>
      <c r="C300" s="153"/>
      <c r="D300" s="154" t="s">
        <v>360</v>
      </c>
      <c r="E300" s="155" t="s">
        <v>623</v>
      </c>
      <c r="F300" s="156">
        <v>137.5</v>
      </c>
      <c r="G300" s="155"/>
      <c r="H300" s="155">
        <v>184</v>
      </c>
      <c r="I300" s="177">
        <v>183</v>
      </c>
      <c r="J300" s="178" t="s">
        <v>738</v>
      </c>
      <c r="K300" s="127">
        <f t="shared" si="192"/>
        <v>46.5</v>
      </c>
      <c r="L300" s="179">
        <f t="shared" si="193"/>
        <v>0.33818181818181819</v>
      </c>
      <c r="M300" s="180" t="s">
        <v>599</v>
      </c>
      <c r="N300" s="181">
        <v>43108</v>
      </c>
      <c r="O300" s="57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04">
        <v>103</v>
      </c>
      <c r="B301" s="153">
        <v>43018</v>
      </c>
      <c r="C301" s="153"/>
      <c r="D301" s="154" t="s">
        <v>739</v>
      </c>
      <c r="E301" s="155" t="s">
        <v>623</v>
      </c>
      <c r="F301" s="156">
        <v>125.5</v>
      </c>
      <c r="G301" s="155"/>
      <c r="H301" s="155">
        <v>158</v>
      </c>
      <c r="I301" s="177">
        <v>155</v>
      </c>
      <c r="J301" s="178" t="s">
        <v>740</v>
      </c>
      <c r="K301" s="127">
        <f t="shared" si="192"/>
        <v>32.5</v>
      </c>
      <c r="L301" s="179">
        <f t="shared" si="193"/>
        <v>0.25896414342629481</v>
      </c>
      <c r="M301" s="180" t="s">
        <v>599</v>
      </c>
      <c r="N301" s="181">
        <v>43067</v>
      </c>
      <c r="O301" s="57"/>
      <c r="P301" s="16"/>
      <c r="Q301" s="16"/>
      <c r="R301" s="1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04">
        <v>104</v>
      </c>
      <c r="B302" s="153">
        <v>43018</v>
      </c>
      <c r="C302" s="153"/>
      <c r="D302" s="154" t="s">
        <v>770</v>
      </c>
      <c r="E302" s="155" t="s">
        <v>623</v>
      </c>
      <c r="F302" s="156">
        <v>895</v>
      </c>
      <c r="G302" s="155"/>
      <c r="H302" s="155">
        <v>1122.5</v>
      </c>
      <c r="I302" s="177">
        <v>1078</v>
      </c>
      <c r="J302" s="178" t="s">
        <v>771</v>
      </c>
      <c r="K302" s="127">
        <v>227.5</v>
      </c>
      <c r="L302" s="179">
        <v>0.25418994413407803</v>
      </c>
      <c r="M302" s="180" t="s">
        <v>599</v>
      </c>
      <c r="N302" s="181">
        <v>43117</v>
      </c>
      <c r="O302" s="57"/>
      <c r="P302" s="16"/>
      <c r="Q302" s="16"/>
      <c r="R302" s="1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04">
        <v>105</v>
      </c>
      <c r="B303" s="153">
        <v>43020</v>
      </c>
      <c r="C303" s="153"/>
      <c r="D303" s="154" t="s">
        <v>347</v>
      </c>
      <c r="E303" s="155" t="s">
        <v>623</v>
      </c>
      <c r="F303" s="156">
        <v>525</v>
      </c>
      <c r="G303" s="155"/>
      <c r="H303" s="155">
        <v>629</v>
      </c>
      <c r="I303" s="177">
        <v>629</v>
      </c>
      <c r="J303" s="230" t="s">
        <v>682</v>
      </c>
      <c r="K303" s="127">
        <v>104</v>
      </c>
      <c r="L303" s="179">
        <v>0.19809523809523799</v>
      </c>
      <c r="M303" s="180" t="s">
        <v>599</v>
      </c>
      <c r="N303" s="181">
        <v>43119</v>
      </c>
      <c r="O303" s="57"/>
      <c r="P303" s="16"/>
      <c r="Q303" s="16"/>
      <c r="R303" s="1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04">
        <v>106</v>
      </c>
      <c r="B304" s="153">
        <v>43046</v>
      </c>
      <c r="C304" s="153"/>
      <c r="D304" s="154" t="s">
        <v>393</v>
      </c>
      <c r="E304" s="155" t="s">
        <v>623</v>
      </c>
      <c r="F304" s="156">
        <v>740</v>
      </c>
      <c r="G304" s="155"/>
      <c r="H304" s="155">
        <v>892.5</v>
      </c>
      <c r="I304" s="177">
        <v>900</v>
      </c>
      <c r="J304" s="178" t="s">
        <v>741</v>
      </c>
      <c r="K304" s="127">
        <f>H304-F304</f>
        <v>152.5</v>
      </c>
      <c r="L304" s="179">
        <f>K304/F304</f>
        <v>0.20608108108108109</v>
      </c>
      <c r="M304" s="180" t="s">
        <v>599</v>
      </c>
      <c r="N304" s="181">
        <v>43052</v>
      </c>
      <c r="O304" s="57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02">
        <v>107</v>
      </c>
      <c r="B305" s="105">
        <v>43073</v>
      </c>
      <c r="C305" s="105"/>
      <c r="D305" s="106" t="s">
        <v>742</v>
      </c>
      <c r="E305" s="107" t="s">
        <v>623</v>
      </c>
      <c r="F305" s="108">
        <v>118.5</v>
      </c>
      <c r="G305" s="107"/>
      <c r="H305" s="107">
        <v>143.5</v>
      </c>
      <c r="I305" s="125">
        <v>145</v>
      </c>
      <c r="J305" s="140" t="s">
        <v>743</v>
      </c>
      <c r="K305" s="127">
        <f>H305-F305</f>
        <v>25</v>
      </c>
      <c r="L305" s="128">
        <f>K305/F305</f>
        <v>0.2109704641350211</v>
      </c>
      <c r="M305" s="129" t="s">
        <v>599</v>
      </c>
      <c r="N305" s="130">
        <v>43097</v>
      </c>
      <c r="O305" s="57"/>
      <c r="P305" s="16"/>
      <c r="Q305" s="16"/>
      <c r="R305" s="17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03">
        <v>108</v>
      </c>
      <c r="B306" s="109">
        <v>43090</v>
      </c>
      <c r="C306" s="109"/>
      <c r="D306" s="157" t="s">
        <v>443</v>
      </c>
      <c r="E306" s="111" t="s">
        <v>623</v>
      </c>
      <c r="F306" s="112">
        <v>715</v>
      </c>
      <c r="G306" s="112"/>
      <c r="H306" s="113">
        <v>500</v>
      </c>
      <c r="I306" s="131">
        <v>872</v>
      </c>
      <c r="J306" s="137" t="s">
        <v>744</v>
      </c>
      <c r="K306" s="133">
        <f>H306-F306</f>
        <v>-215</v>
      </c>
      <c r="L306" s="134">
        <f>K306/F306</f>
        <v>-0.30069930069930068</v>
      </c>
      <c r="M306" s="135" t="s">
        <v>663</v>
      </c>
      <c r="N306" s="136">
        <v>43670</v>
      </c>
      <c r="O306" s="57"/>
      <c r="P306" s="16"/>
      <c r="Q306" s="16"/>
      <c r="R306" s="17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02">
        <v>109</v>
      </c>
      <c r="B307" s="105">
        <v>43098</v>
      </c>
      <c r="C307" s="105"/>
      <c r="D307" s="106" t="s">
        <v>735</v>
      </c>
      <c r="E307" s="107" t="s">
        <v>623</v>
      </c>
      <c r="F307" s="108">
        <v>435</v>
      </c>
      <c r="G307" s="107"/>
      <c r="H307" s="107">
        <v>542.5</v>
      </c>
      <c r="I307" s="125">
        <v>539</v>
      </c>
      <c r="J307" s="140" t="s">
        <v>682</v>
      </c>
      <c r="K307" s="127">
        <v>107.5</v>
      </c>
      <c r="L307" s="128">
        <v>0.247126436781609</v>
      </c>
      <c r="M307" s="129" t="s">
        <v>599</v>
      </c>
      <c r="N307" s="130">
        <v>43206</v>
      </c>
      <c r="O307" s="57"/>
      <c r="P307" s="16"/>
      <c r="Q307" s="16"/>
      <c r="R307" s="17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02">
        <v>110</v>
      </c>
      <c r="B308" s="105">
        <v>43098</v>
      </c>
      <c r="C308" s="105"/>
      <c r="D308" s="106" t="s">
        <v>571</v>
      </c>
      <c r="E308" s="107" t="s">
        <v>623</v>
      </c>
      <c r="F308" s="108">
        <v>885</v>
      </c>
      <c r="G308" s="107"/>
      <c r="H308" s="107">
        <v>1090</v>
      </c>
      <c r="I308" s="125">
        <v>1084</v>
      </c>
      <c r="J308" s="140" t="s">
        <v>682</v>
      </c>
      <c r="K308" s="127">
        <v>205</v>
      </c>
      <c r="L308" s="128">
        <v>0.23163841807909599</v>
      </c>
      <c r="M308" s="129" t="s">
        <v>599</v>
      </c>
      <c r="N308" s="130">
        <v>43213</v>
      </c>
      <c r="O308" s="57"/>
      <c r="P308" s="16"/>
      <c r="Q308" s="16"/>
      <c r="R308" s="17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366">
        <v>111</v>
      </c>
      <c r="B309" s="347">
        <v>43192</v>
      </c>
      <c r="C309" s="347"/>
      <c r="D309" s="115" t="s">
        <v>752</v>
      </c>
      <c r="E309" s="350" t="s">
        <v>623</v>
      </c>
      <c r="F309" s="353">
        <v>478.5</v>
      </c>
      <c r="G309" s="350"/>
      <c r="H309" s="350">
        <v>442</v>
      </c>
      <c r="I309" s="356">
        <v>613</v>
      </c>
      <c r="J309" s="383" t="s">
        <v>3403</v>
      </c>
      <c r="K309" s="133">
        <f>H309-F309</f>
        <v>-36.5</v>
      </c>
      <c r="L309" s="134">
        <f>K309/F309</f>
        <v>-7.6280041797283177E-2</v>
      </c>
      <c r="M309" s="135" t="s">
        <v>663</v>
      </c>
      <c r="N309" s="136">
        <v>43762</v>
      </c>
      <c r="O309" s="57"/>
      <c r="P309" s="16"/>
      <c r="Q309" s="16"/>
      <c r="R309" s="17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03">
        <v>112</v>
      </c>
      <c r="B310" s="109">
        <v>43194</v>
      </c>
      <c r="C310" s="109"/>
      <c r="D310" s="373" t="s">
        <v>2978</v>
      </c>
      <c r="E310" s="111" t="s">
        <v>623</v>
      </c>
      <c r="F310" s="112">
        <f>141.5-7.3</f>
        <v>134.19999999999999</v>
      </c>
      <c r="G310" s="112"/>
      <c r="H310" s="113">
        <v>77</v>
      </c>
      <c r="I310" s="131">
        <v>180</v>
      </c>
      <c r="J310" s="383" t="s">
        <v>3402</v>
      </c>
      <c r="K310" s="133">
        <f>H310-F310</f>
        <v>-57.199999999999989</v>
      </c>
      <c r="L310" s="134">
        <f>K310/F310</f>
        <v>-0.42622950819672129</v>
      </c>
      <c r="M310" s="135" t="s">
        <v>663</v>
      </c>
      <c r="N310" s="136">
        <v>43522</v>
      </c>
      <c r="O310" s="57"/>
      <c r="P310" s="16"/>
      <c r="Q310" s="16"/>
      <c r="R310" s="17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03">
        <v>113</v>
      </c>
      <c r="B311" s="109">
        <v>43209</v>
      </c>
      <c r="C311" s="109"/>
      <c r="D311" s="110" t="s">
        <v>745</v>
      </c>
      <c r="E311" s="111" t="s">
        <v>623</v>
      </c>
      <c r="F311" s="112">
        <v>430</v>
      </c>
      <c r="G311" s="112"/>
      <c r="H311" s="113">
        <v>220</v>
      </c>
      <c r="I311" s="131">
        <v>537</v>
      </c>
      <c r="J311" s="137" t="s">
        <v>746</v>
      </c>
      <c r="K311" s="133">
        <f>H311-F311</f>
        <v>-210</v>
      </c>
      <c r="L311" s="134">
        <f>K311/F311</f>
        <v>-0.48837209302325579</v>
      </c>
      <c r="M311" s="135" t="s">
        <v>663</v>
      </c>
      <c r="N311" s="136">
        <v>43252</v>
      </c>
      <c r="O311" s="57"/>
      <c r="P311" s="16"/>
      <c r="Q311" s="16"/>
      <c r="R311" s="17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367">
        <v>114</v>
      </c>
      <c r="B312" s="158">
        <v>43220</v>
      </c>
      <c r="C312" s="158"/>
      <c r="D312" s="159" t="s">
        <v>394</v>
      </c>
      <c r="E312" s="160" t="s">
        <v>623</v>
      </c>
      <c r="F312" s="162">
        <v>153.5</v>
      </c>
      <c r="G312" s="162"/>
      <c r="H312" s="162">
        <v>196</v>
      </c>
      <c r="I312" s="162">
        <v>196</v>
      </c>
      <c r="J312" s="358" t="s">
        <v>3494</v>
      </c>
      <c r="K312" s="182">
        <f>H312-F312</f>
        <v>42.5</v>
      </c>
      <c r="L312" s="183">
        <f>K312/F312</f>
        <v>0.27687296416938112</v>
      </c>
      <c r="M312" s="161" t="s">
        <v>599</v>
      </c>
      <c r="N312" s="184">
        <v>43605</v>
      </c>
      <c r="O312" s="57"/>
      <c r="P312" s="16"/>
      <c r="Q312" s="16"/>
      <c r="R312" s="17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03">
        <v>115</v>
      </c>
      <c r="B313" s="109">
        <v>43306</v>
      </c>
      <c r="C313" s="109"/>
      <c r="D313" s="110" t="s">
        <v>768</v>
      </c>
      <c r="E313" s="111" t="s">
        <v>623</v>
      </c>
      <c r="F313" s="112">
        <v>27.5</v>
      </c>
      <c r="G313" s="112"/>
      <c r="H313" s="113">
        <v>13.1</v>
      </c>
      <c r="I313" s="131">
        <v>60</v>
      </c>
      <c r="J313" s="137" t="s">
        <v>772</v>
      </c>
      <c r="K313" s="133">
        <v>-14.4</v>
      </c>
      <c r="L313" s="134">
        <v>-0.52363636363636401</v>
      </c>
      <c r="M313" s="135" t="s">
        <v>663</v>
      </c>
      <c r="N313" s="136">
        <v>43138</v>
      </c>
      <c r="O313" s="57"/>
      <c r="P313" s="16"/>
      <c r="Q313" s="16"/>
      <c r="R313" s="17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366">
        <v>116</v>
      </c>
      <c r="B314" s="347">
        <v>43318</v>
      </c>
      <c r="C314" s="347"/>
      <c r="D314" s="115" t="s">
        <v>747</v>
      </c>
      <c r="E314" s="350" t="s">
        <v>623</v>
      </c>
      <c r="F314" s="350">
        <v>148.5</v>
      </c>
      <c r="G314" s="350"/>
      <c r="H314" s="350">
        <v>102</v>
      </c>
      <c r="I314" s="356">
        <v>182</v>
      </c>
      <c r="J314" s="137" t="s">
        <v>3493</v>
      </c>
      <c r="K314" s="133">
        <f>H314-F314</f>
        <v>-46.5</v>
      </c>
      <c r="L314" s="134">
        <f>K314/F314</f>
        <v>-0.31313131313131315</v>
      </c>
      <c r="M314" s="135" t="s">
        <v>663</v>
      </c>
      <c r="N314" s="136">
        <v>43661</v>
      </c>
      <c r="O314" s="57"/>
      <c r="P314" s="16"/>
      <c r="Q314" s="16"/>
      <c r="R314" s="17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02">
        <v>117</v>
      </c>
      <c r="B315" s="105">
        <v>43335</v>
      </c>
      <c r="C315" s="105"/>
      <c r="D315" s="106" t="s">
        <v>773</v>
      </c>
      <c r="E315" s="107" t="s">
        <v>623</v>
      </c>
      <c r="F315" s="155">
        <v>285</v>
      </c>
      <c r="G315" s="107"/>
      <c r="H315" s="107">
        <v>355</v>
      </c>
      <c r="I315" s="125">
        <v>364</v>
      </c>
      <c r="J315" s="140" t="s">
        <v>774</v>
      </c>
      <c r="K315" s="127">
        <v>70</v>
      </c>
      <c r="L315" s="128">
        <v>0.24561403508771901</v>
      </c>
      <c r="M315" s="129" t="s">
        <v>599</v>
      </c>
      <c r="N315" s="130">
        <v>43455</v>
      </c>
      <c r="O315" s="57"/>
      <c r="P315" s="16"/>
      <c r="Q315" s="16"/>
      <c r="R315" s="17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02">
        <v>118</v>
      </c>
      <c r="B316" s="105">
        <v>43341</v>
      </c>
      <c r="C316" s="105"/>
      <c r="D316" s="106" t="s">
        <v>384</v>
      </c>
      <c r="E316" s="107" t="s">
        <v>623</v>
      </c>
      <c r="F316" s="155">
        <v>525</v>
      </c>
      <c r="G316" s="107"/>
      <c r="H316" s="107">
        <v>585</v>
      </c>
      <c r="I316" s="125">
        <v>635</v>
      </c>
      <c r="J316" s="140" t="s">
        <v>748</v>
      </c>
      <c r="K316" s="127">
        <f t="shared" ref="K316:K328" si="194">H316-F316</f>
        <v>60</v>
      </c>
      <c r="L316" s="128">
        <f t="shared" ref="L316:L328" si="195">K316/F316</f>
        <v>0.11428571428571428</v>
      </c>
      <c r="M316" s="129" t="s">
        <v>599</v>
      </c>
      <c r="N316" s="130">
        <v>43662</v>
      </c>
      <c r="O316" s="57"/>
      <c r="P316" s="16"/>
      <c r="Q316" s="16"/>
      <c r="R316" s="17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02">
        <v>119</v>
      </c>
      <c r="B317" s="105">
        <v>43395</v>
      </c>
      <c r="C317" s="105"/>
      <c r="D317" s="106" t="s">
        <v>368</v>
      </c>
      <c r="E317" s="107" t="s">
        <v>623</v>
      </c>
      <c r="F317" s="155">
        <v>475</v>
      </c>
      <c r="G317" s="107"/>
      <c r="H317" s="107">
        <v>574</v>
      </c>
      <c r="I317" s="125">
        <v>570</v>
      </c>
      <c r="J317" s="140" t="s">
        <v>682</v>
      </c>
      <c r="K317" s="127">
        <f t="shared" si="194"/>
        <v>99</v>
      </c>
      <c r="L317" s="128">
        <f t="shared" si="195"/>
        <v>0.20842105263157895</v>
      </c>
      <c r="M317" s="129" t="s">
        <v>599</v>
      </c>
      <c r="N317" s="130">
        <v>43403</v>
      </c>
      <c r="O317" s="57"/>
      <c r="P317" s="16"/>
      <c r="Q317" s="16"/>
      <c r="R317" s="17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04">
        <v>120</v>
      </c>
      <c r="B318" s="153">
        <v>43397</v>
      </c>
      <c r="C318" s="153"/>
      <c r="D318" s="407" t="s">
        <v>391</v>
      </c>
      <c r="E318" s="155" t="s">
        <v>623</v>
      </c>
      <c r="F318" s="155">
        <v>707.5</v>
      </c>
      <c r="G318" s="155"/>
      <c r="H318" s="155">
        <v>872</v>
      </c>
      <c r="I318" s="177">
        <v>872</v>
      </c>
      <c r="J318" s="178" t="s">
        <v>682</v>
      </c>
      <c r="K318" s="127">
        <f t="shared" si="194"/>
        <v>164.5</v>
      </c>
      <c r="L318" s="179">
        <f t="shared" si="195"/>
        <v>0.23250883392226149</v>
      </c>
      <c r="M318" s="180" t="s">
        <v>599</v>
      </c>
      <c r="N318" s="181">
        <v>43482</v>
      </c>
      <c r="O318" s="57"/>
      <c r="P318" s="16"/>
      <c r="Q318" s="16"/>
      <c r="R318" s="17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04">
        <v>121</v>
      </c>
      <c r="B319" s="153">
        <v>43398</v>
      </c>
      <c r="C319" s="153"/>
      <c r="D319" s="407" t="s">
        <v>348</v>
      </c>
      <c r="E319" s="155" t="s">
        <v>623</v>
      </c>
      <c r="F319" s="155">
        <v>162</v>
      </c>
      <c r="G319" s="155"/>
      <c r="H319" s="155">
        <v>204</v>
      </c>
      <c r="I319" s="177">
        <v>209</v>
      </c>
      <c r="J319" s="178" t="s">
        <v>3492</v>
      </c>
      <c r="K319" s="127">
        <f t="shared" si="194"/>
        <v>42</v>
      </c>
      <c r="L319" s="179">
        <f t="shared" si="195"/>
        <v>0.25925925925925924</v>
      </c>
      <c r="M319" s="180" t="s">
        <v>599</v>
      </c>
      <c r="N319" s="181">
        <v>43539</v>
      </c>
      <c r="O319" s="57"/>
      <c r="P319" s="16"/>
      <c r="Q319" s="16"/>
      <c r="R319" s="17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05">
        <v>122</v>
      </c>
      <c r="B320" s="206">
        <v>43399</v>
      </c>
      <c r="C320" s="206"/>
      <c r="D320" s="154" t="s">
        <v>495</v>
      </c>
      <c r="E320" s="207" t="s">
        <v>623</v>
      </c>
      <c r="F320" s="207">
        <v>240</v>
      </c>
      <c r="G320" s="207"/>
      <c r="H320" s="207">
        <v>297</v>
      </c>
      <c r="I320" s="231">
        <v>297</v>
      </c>
      <c r="J320" s="178" t="s">
        <v>682</v>
      </c>
      <c r="K320" s="232">
        <f t="shared" si="194"/>
        <v>57</v>
      </c>
      <c r="L320" s="233">
        <f t="shared" si="195"/>
        <v>0.23749999999999999</v>
      </c>
      <c r="M320" s="234" t="s">
        <v>599</v>
      </c>
      <c r="N320" s="235">
        <v>43417</v>
      </c>
      <c r="O320" s="57"/>
      <c r="P320" s="16"/>
      <c r="Q320" s="16"/>
      <c r="R320" s="17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02">
        <v>123</v>
      </c>
      <c r="B321" s="105">
        <v>43439</v>
      </c>
      <c r="C321" s="105"/>
      <c r="D321" s="147" t="s">
        <v>749</v>
      </c>
      <c r="E321" s="107" t="s">
        <v>623</v>
      </c>
      <c r="F321" s="107">
        <v>202.5</v>
      </c>
      <c r="G321" s="107"/>
      <c r="H321" s="107">
        <v>255</v>
      </c>
      <c r="I321" s="125">
        <v>252</v>
      </c>
      <c r="J321" s="140" t="s">
        <v>682</v>
      </c>
      <c r="K321" s="127">
        <f t="shared" si="194"/>
        <v>52.5</v>
      </c>
      <c r="L321" s="128">
        <f t="shared" si="195"/>
        <v>0.25925925925925924</v>
      </c>
      <c r="M321" s="129" t="s">
        <v>599</v>
      </c>
      <c r="N321" s="130">
        <v>43542</v>
      </c>
      <c r="O321" s="57"/>
      <c r="P321" s="16"/>
      <c r="Q321" s="16"/>
      <c r="R321" s="93" t="s">
        <v>751</v>
      </c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05">
        <v>124</v>
      </c>
      <c r="B322" s="206">
        <v>43465</v>
      </c>
      <c r="C322" s="105"/>
      <c r="D322" s="407" t="s">
        <v>423</v>
      </c>
      <c r="E322" s="207" t="s">
        <v>623</v>
      </c>
      <c r="F322" s="207">
        <v>710</v>
      </c>
      <c r="G322" s="207"/>
      <c r="H322" s="207">
        <v>866</v>
      </c>
      <c r="I322" s="231">
        <v>866</v>
      </c>
      <c r="J322" s="178" t="s">
        <v>682</v>
      </c>
      <c r="K322" s="127">
        <f t="shared" si="194"/>
        <v>156</v>
      </c>
      <c r="L322" s="128">
        <f t="shared" si="195"/>
        <v>0.21971830985915494</v>
      </c>
      <c r="M322" s="129" t="s">
        <v>599</v>
      </c>
      <c r="N322" s="361">
        <v>43553</v>
      </c>
      <c r="O322" s="57"/>
      <c r="P322" s="16"/>
      <c r="Q322" s="16"/>
      <c r="R322" s="17" t="s">
        <v>751</v>
      </c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05">
        <v>125</v>
      </c>
      <c r="B323" s="206">
        <v>43522</v>
      </c>
      <c r="C323" s="206"/>
      <c r="D323" s="407" t="s">
        <v>141</v>
      </c>
      <c r="E323" s="207" t="s">
        <v>623</v>
      </c>
      <c r="F323" s="207">
        <v>337.25</v>
      </c>
      <c r="G323" s="207"/>
      <c r="H323" s="207">
        <v>398.5</v>
      </c>
      <c r="I323" s="231">
        <v>411</v>
      </c>
      <c r="J323" s="140" t="s">
        <v>3491</v>
      </c>
      <c r="K323" s="127">
        <f t="shared" si="194"/>
        <v>61.25</v>
      </c>
      <c r="L323" s="128">
        <f t="shared" si="195"/>
        <v>0.1816160118606375</v>
      </c>
      <c r="M323" s="129" t="s">
        <v>599</v>
      </c>
      <c r="N323" s="361">
        <v>43760</v>
      </c>
      <c r="O323" s="57"/>
      <c r="P323" s="16"/>
      <c r="Q323" s="16"/>
      <c r="R323" s="93" t="s">
        <v>751</v>
      </c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368">
        <v>126</v>
      </c>
      <c r="B324" s="163">
        <v>43559</v>
      </c>
      <c r="C324" s="163"/>
      <c r="D324" s="164" t="s">
        <v>410</v>
      </c>
      <c r="E324" s="165" t="s">
        <v>623</v>
      </c>
      <c r="F324" s="165">
        <v>130</v>
      </c>
      <c r="G324" s="165"/>
      <c r="H324" s="165">
        <v>65</v>
      </c>
      <c r="I324" s="185">
        <v>158</v>
      </c>
      <c r="J324" s="137" t="s">
        <v>750</v>
      </c>
      <c r="K324" s="133">
        <f t="shared" si="194"/>
        <v>-65</v>
      </c>
      <c r="L324" s="134">
        <f t="shared" si="195"/>
        <v>-0.5</v>
      </c>
      <c r="M324" s="135" t="s">
        <v>663</v>
      </c>
      <c r="N324" s="136">
        <v>43726</v>
      </c>
      <c r="O324" s="57"/>
      <c r="P324" s="16"/>
      <c r="Q324" s="16"/>
      <c r="R324" s="17" t="s">
        <v>753</v>
      </c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369">
        <v>127</v>
      </c>
      <c r="B325" s="186">
        <v>43017</v>
      </c>
      <c r="C325" s="186"/>
      <c r="D325" s="187" t="s">
        <v>169</v>
      </c>
      <c r="E325" s="188" t="s">
        <v>623</v>
      </c>
      <c r="F325" s="189">
        <v>141.5</v>
      </c>
      <c r="G325" s="190"/>
      <c r="H325" s="190">
        <v>183.5</v>
      </c>
      <c r="I325" s="190">
        <v>210</v>
      </c>
      <c r="J325" s="217" t="s">
        <v>3440</v>
      </c>
      <c r="K325" s="218">
        <f t="shared" si="194"/>
        <v>42</v>
      </c>
      <c r="L325" s="219">
        <f t="shared" si="195"/>
        <v>0.29681978798586572</v>
      </c>
      <c r="M325" s="189" t="s">
        <v>599</v>
      </c>
      <c r="N325" s="220">
        <v>43042</v>
      </c>
      <c r="O325" s="57"/>
      <c r="P325" s="16"/>
      <c r="Q325" s="16"/>
      <c r="R325" s="93" t="s">
        <v>753</v>
      </c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368">
        <v>128</v>
      </c>
      <c r="B326" s="163">
        <v>43074</v>
      </c>
      <c r="C326" s="163"/>
      <c r="D326" s="164" t="s">
        <v>303</v>
      </c>
      <c r="E326" s="165" t="s">
        <v>623</v>
      </c>
      <c r="F326" s="166">
        <v>172</v>
      </c>
      <c r="G326" s="165"/>
      <c r="H326" s="165">
        <v>155.25</v>
      </c>
      <c r="I326" s="185">
        <v>230</v>
      </c>
      <c r="J326" s="383" t="s">
        <v>3400</v>
      </c>
      <c r="K326" s="133">
        <f t="shared" ref="K326" si="196">H326-F326</f>
        <v>-16.75</v>
      </c>
      <c r="L326" s="134">
        <f t="shared" ref="L326" si="197">K326/F326</f>
        <v>-9.7383720930232565E-2</v>
      </c>
      <c r="M326" s="135" t="s">
        <v>663</v>
      </c>
      <c r="N326" s="136">
        <v>43787</v>
      </c>
      <c r="O326" s="57"/>
      <c r="P326" s="16"/>
      <c r="Q326" s="16"/>
      <c r="R326" s="17" t="s">
        <v>753</v>
      </c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369">
        <v>129</v>
      </c>
      <c r="B327" s="186">
        <v>43398</v>
      </c>
      <c r="C327" s="186"/>
      <c r="D327" s="187" t="s">
        <v>104</v>
      </c>
      <c r="E327" s="188" t="s">
        <v>623</v>
      </c>
      <c r="F327" s="190">
        <v>698.5</v>
      </c>
      <c r="G327" s="190"/>
      <c r="H327" s="190">
        <v>850</v>
      </c>
      <c r="I327" s="190">
        <v>890</v>
      </c>
      <c r="J327" s="221" t="s">
        <v>3488</v>
      </c>
      <c r="K327" s="218">
        <f t="shared" si="194"/>
        <v>151.5</v>
      </c>
      <c r="L327" s="219">
        <f t="shared" si="195"/>
        <v>0.21689334287759485</v>
      </c>
      <c r="M327" s="189" t="s">
        <v>599</v>
      </c>
      <c r="N327" s="220">
        <v>43453</v>
      </c>
      <c r="O327" s="57"/>
      <c r="P327" s="16"/>
      <c r="Q327" s="16"/>
      <c r="R327" s="17" t="s">
        <v>751</v>
      </c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205">
        <v>130</v>
      </c>
      <c r="B328" s="158">
        <v>42877</v>
      </c>
      <c r="C328" s="158"/>
      <c r="D328" s="159" t="s">
        <v>383</v>
      </c>
      <c r="E328" s="160" t="s">
        <v>623</v>
      </c>
      <c r="F328" s="161">
        <v>127.6</v>
      </c>
      <c r="G328" s="162"/>
      <c r="H328" s="162">
        <v>138</v>
      </c>
      <c r="I328" s="162">
        <v>190</v>
      </c>
      <c r="J328" s="384" t="s">
        <v>3404</v>
      </c>
      <c r="K328" s="182">
        <f t="shared" si="194"/>
        <v>10.400000000000006</v>
      </c>
      <c r="L328" s="183">
        <f t="shared" si="195"/>
        <v>8.1504702194357417E-2</v>
      </c>
      <c r="M328" s="161" t="s">
        <v>599</v>
      </c>
      <c r="N328" s="184">
        <v>43774</v>
      </c>
      <c r="O328" s="57"/>
      <c r="P328" s="16"/>
      <c r="Q328" s="16"/>
      <c r="R328" s="93" t="s">
        <v>753</v>
      </c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370">
        <v>131</v>
      </c>
      <c r="B329" s="194">
        <v>43158</v>
      </c>
      <c r="C329" s="194"/>
      <c r="D329" s="191" t="s">
        <v>754</v>
      </c>
      <c r="E329" s="195" t="s">
        <v>623</v>
      </c>
      <c r="F329" s="196">
        <v>317</v>
      </c>
      <c r="G329" s="195"/>
      <c r="H329" s="195"/>
      <c r="I329" s="224">
        <v>398</v>
      </c>
      <c r="J329" s="237" t="s">
        <v>601</v>
      </c>
      <c r="K329" s="193"/>
      <c r="L329" s="192"/>
      <c r="M329" s="223" t="s">
        <v>601</v>
      </c>
      <c r="N329" s="222"/>
      <c r="O329" s="57"/>
      <c r="P329" s="16"/>
      <c r="Q329" s="16"/>
      <c r="R329" s="341" t="s">
        <v>753</v>
      </c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368">
        <v>132</v>
      </c>
      <c r="B330" s="163">
        <v>43164</v>
      </c>
      <c r="C330" s="163"/>
      <c r="D330" s="164" t="s">
        <v>135</v>
      </c>
      <c r="E330" s="165" t="s">
        <v>623</v>
      </c>
      <c r="F330" s="166">
        <f>510-14.4</f>
        <v>495.6</v>
      </c>
      <c r="G330" s="165"/>
      <c r="H330" s="165">
        <v>350</v>
      </c>
      <c r="I330" s="185">
        <v>672</v>
      </c>
      <c r="J330" s="383" t="s">
        <v>3461</v>
      </c>
      <c r="K330" s="133">
        <f t="shared" ref="K330" si="198">H330-F330</f>
        <v>-145.60000000000002</v>
      </c>
      <c r="L330" s="134">
        <f t="shared" ref="L330" si="199">K330/F330</f>
        <v>-0.29378531073446329</v>
      </c>
      <c r="M330" s="135" t="s">
        <v>663</v>
      </c>
      <c r="N330" s="136">
        <v>43887</v>
      </c>
      <c r="O330" s="57"/>
      <c r="P330" s="16"/>
      <c r="Q330" s="16"/>
      <c r="R330" s="17" t="s">
        <v>751</v>
      </c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368">
        <v>133</v>
      </c>
      <c r="B331" s="163">
        <v>43237</v>
      </c>
      <c r="C331" s="163"/>
      <c r="D331" s="164" t="s">
        <v>489</v>
      </c>
      <c r="E331" s="165" t="s">
        <v>623</v>
      </c>
      <c r="F331" s="166">
        <v>230.3</v>
      </c>
      <c r="G331" s="165"/>
      <c r="H331" s="165">
        <v>102.5</v>
      </c>
      <c r="I331" s="185">
        <v>348</v>
      </c>
      <c r="J331" s="383" t="s">
        <v>3482</v>
      </c>
      <c r="K331" s="133">
        <f t="shared" ref="K331" si="200">H331-F331</f>
        <v>-127.80000000000001</v>
      </c>
      <c r="L331" s="134">
        <f t="shared" ref="L331" si="201">K331/F331</f>
        <v>-0.55492835432045162</v>
      </c>
      <c r="M331" s="135" t="s">
        <v>663</v>
      </c>
      <c r="N331" s="136">
        <v>43896</v>
      </c>
      <c r="O331" s="57"/>
      <c r="P331" s="16"/>
      <c r="Q331" s="16"/>
      <c r="R331" s="343" t="s">
        <v>751</v>
      </c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214">
        <v>134</v>
      </c>
      <c r="B332" s="197">
        <v>43258</v>
      </c>
      <c r="C332" s="197"/>
      <c r="D332" s="200" t="s">
        <v>449</v>
      </c>
      <c r="E332" s="198" t="s">
        <v>623</v>
      </c>
      <c r="F332" s="196">
        <f>342.5-5.1</f>
        <v>337.4</v>
      </c>
      <c r="G332" s="198"/>
      <c r="H332" s="198"/>
      <c r="I332" s="225">
        <v>439</v>
      </c>
      <c r="J332" s="237" t="s">
        <v>601</v>
      </c>
      <c r="K332" s="227"/>
      <c r="L332" s="228"/>
      <c r="M332" s="226" t="s">
        <v>601</v>
      </c>
      <c r="N332" s="229"/>
      <c r="O332" s="57"/>
      <c r="P332" s="16"/>
      <c r="Q332" s="16"/>
      <c r="R332" s="341" t="s">
        <v>753</v>
      </c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214">
        <v>135</v>
      </c>
      <c r="B333" s="197">
        <v>43285</v>
      </c>
      <c r="C333" s="197"/>
      <c r="D333" s="201" t="s">
        <v>49</v>
      </c>
      <c r="E333" s="198" t="s">
        <v>623</v>
      </c>
      <c r="F333" s="196">
        <f>127.5-5.53</f>
        <v>121.97</v>
      </c>
      <c r="G333" s="198"/>
      <c r="H333" s="198"/>
      <c r="I333" s="225">
        <v>170</v>
      </c>
      <c r="J333" s="237" t="s">
        <v>601</v>
      </c>
      <c r="K333" s="227"/>
      <c r="L333" s="228"/>
      <c r="M333" s="226" t="s">
        <v>601</v>
      </c>
      <c r="N333" s="229"/>
      <c r="O333" s="57"/>
      <c r="P333" s="16"/>
      <c r="Q333" s="16"/>
      <c r="R333" s="17" t="s">
        <v>751</v>
      </c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368">
        <v>136</v>
      </c>
      <c r="B334" s="163">
        <v>43294</v>
      </c>
      <c r="C334" s="163"/>
      <c r="D334" s="164" t="s">
        <v>243</v>
      </c>
      <c r="E334" s="165" t="s">
        <v>623</v>
      </c>
      <c r="F334" s="166">
        <v>46.5</v>
      </c>
      <c r="G334" s="165"/>
      <c r="H334" s="165">
        <v>17</v>
      </c>
      <c r="I334" s="185">
        <v>59</v>
      </c>
      <c r="J334" s="383" t="s">
        <v>3460</v>
      </c>
      <c r="K334" s="133">
        <f t="shared" ref="K334" si="202">H334-F334</f>
        <v>-29.5</v>
      </c>
      <c r="L334" s="134">
        <f t="shared" ref="L334" si="203">K334/F334</f>
        <v>-0.63440860215053763</v>
      </c>
      <c r="M334" s="135" t="s">
        <v>663</v>
      </c>
      <c r="N334" s="136">
        <v>43887</v>
      </c>
      <c r="O334" s="57"/>
      <c r="P334" s="16"/>
      <c r="Q334" s="16"/>
      <c r="R334" s="17" t="s">
        <v>751</v>
      </c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370">
        <v>137</v>
      </c>
      <c r="B335" s="194">
        <v>43396</v>
      </c>
      <c r="C335" s="194"/>
      <c r="D335" s="201" t="s">
        <v>425</v>
      </c>
      <c r="E335" s="198" t="s">
        <v>623</v>
      </c>
      <c r="F335" s="199">
        <v>156.5</v>
      </c>
      <c r="G335" s="198"/>
      <c r="H335" s="198"/>
      <c r="I335" s="225">
        <v>191</v>
      </c>
      <c r="J335" s="237" t="s">
        <v>601</v>
      </c>
      <c r="K335" s="227"/>
      <c r="L335" s="228"/>
      <c r="M335" s="226" t="s">
        <v>601</v>
      </c>
      <c r="N335" s="229"/>
      <c r="O335" s="57"/>
      <c r="P335" s="16"/>
      <c r="Q335" s="16"/>
      <c r="R335" s="17" t="s">
        <v>751</v>
      </c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370">
        <v>138</v>
      </c>
      <c r="B336" s="194">
        <v>43439</v>
      </c>
      <c r="C336" s="194"/>
      <c r="D336" s="201" t="s">
        <v>330</v>
      </c>
      <c r="E336" s="198" t="s">
        <v>623</v>
      </c>
      <c r="F336" s="199">
        <v>259.5</v>
      </c>
      <c r="G336" s="198"/>
      <c r="H336" s="198"/>
      <c r="I336" s="225">
        <v>321</v>
      </c>
      <c r="J336" s="237" t="s">
        <v>601</v>
      </c>
      <c r="K336" s="227"/>
      <c r="L336" s="228"/>
      <c r="M336" s="226" t="s">
        <v>601</v>
      </c>
      <c r="N336" s="229"/>
      <c r="O336" s="16"/>
      <c r="P336" s="16"/>
      <c r="Q336" s="16"/>
      <c r="R336" s="17" t="s">
        <v>751</v>
      </c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368">
        <v>139</v>
      </c>
      <c r="B337" s="163">
        <v>43439</v>
      </c>
      <c r="C337" s="163"/>
      <c r="D337" s="164" t="s">
        <v>775</v>
      </c>
      <c r="E337" s="165" t="s">
        <v>623</v>
      </c>
      <c r="F337" s="165">
        <v>715</v>
      </c>
      <c r="G337" s="165"/>
      <c r="H337" s="165">
        <v>445</v>
      </c>
      <c r="I337" s="185">
        <v>840</v>
      </c>
      <c r="J337" s="137" t="s">
        <v>2994</v>
      </c>
      <c r="K337" s="133">
        <f t="shared" ref="K337:K340" si="204">H337-F337</f>
        <v>-270</v>
      </c>
      <c r="L337" s="134">
        <f t="shared" ref="L337:L340" si="205">K337/F337</f>
        <v>-0.3776223776223776</v>
      </c>
      <c r="M337" s="135" t="s">
        <v>663</v>
      </c>
      <c r="N337" s="136">
        <v>43800</v>
      </c>
      <c r="O337" s="57"/>
      <c r="P337" s="16"/>
      <c r="Q337" s="16"/>
      <c r="R337" s="17" t="s">
        <v>751</v>
      </c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205">
        <v>140</v>
      </c>
      <c r="B338" s="206">
        <v>43469</v>
      </c>
      <c r="C338" s="206"/>
      <c r="D338" s="154" t="s">
        <v>145</v>
      </c>
      <c r="E338" s="207" t="s">
        <v>623</v>
      </c>
      <c r="F338" s="207">
        <v>875</v>
      </c>
      <c r="G338" s="207"/>
      <c r="H338" s="207">
        <v>1165</v>
      </c>
      <c r="I338" s="231">
        <v>1185</v>
      </c>
      <c r="J338" s="140" t="s">
        <v>3489</v>
      </c>
      <c r="K338" s="127">
        <f t="shared" si="204"/>
        <v>290</v>
      </c>
      <c r="L338" s="128">
        <f t="shared" si="205"/>
        <v>0.33142857142857141</v>
      </c>
      <c r="M338" s="129" t="s">
        <v>599</v>
      </c>
      <c r="N338" s="361">
        <v>43847</v>
      </c>
      <c r="O338" s="57"/>
      <c r="P338" s="16"/>
      <c r="Q338" s="16"/>
      <c r="R338" s="343" t="s">
        <v>751</v>
      </c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205">
        <v>141</v>
      </c>
      <c r="B339" s="206">
        <v>43559</v>
      </c>
      <c r="C339" s="206"/>
      <c r="D339" s="407" t="s">
        <v>345</v>
      </c>
      <c r="E339" s="207" t="s">
        <v>623</v>
      </c>
      <c r="F339" s="207">
        <f>387-14.63</f>
        <v>372.37</v>
      </c>
      <c r="G339" s="207"/>
      <c r="H339" s="207">
        <v>490</v>
      </c>
      <c r="I339" s="231">
        <v>490</v>
      </c>
      <c r="J339" s="140" t="s">
        <v>682</v>
      </c>
      <c r="K339" s="127">
        <f t="shared" si="204"/>
        <v>117.63</v>
      </c>
      <c r="L339" s="128">
        <f t="shared" si="205"/>
        <v>0.31589548030185027</v>
      </c>
      <c r="M339" s="129" t="s">
        <v>599</v>
      </c>
      <c r="N339" s="361">
        <v>43850</v>
      </c>
      <c r="O339" s="57"/>
      <c r="P339" s="16"/>
      <c r="Q339" s="16"/>
      <c r="R339" s="343" t="s">
        <v>751</v>
      </c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368">
        <v>142</v>
      </c>
      <c r="B340" s="163">
        <v>43578</v>
      </c>
      <c r="C340" s="163"/>
      <c r="D340" s="164" t="s">
        <v>776</v>
      </c>
      <c r="E340" s="165" t="s">
        <v>600</v>
      </c>
      <c r="F340" s="165">
        <v>220</v>
      </c>
      <c r="G340" s="165"/>
      <c r="H340" s="165">
        <v>127.5</v>
      </c>
      <c r="I340" s="185">
        <v>284</v>
      </c>
      <c r="J340" s="383" t="s">
        <v>3483</v>
      </c>
      <c r="K340" s="133">
        <f t="shared" si="204"/>
        <v>-92.5</v>
      </c>
      <c r="L340" s="134">
        <f t="shared" si="205"/>
        <v>-0.42045454545454547</v>
      </c>
      <c r="M340" s="135" t="s">
        <v>663</v>
      </c>
      <c r="N340" s="136">
        <v>43896</v>
      </c>
      <c r="O340" s="57"/>
      <c r="P340" s="16"/>
      <c r="Q340" s="16"/>
      <c r="R340" s="17" t="s">
        <v>751</v>
      </c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205">
        <v>143</v>
      </c>
      <c r="B341" s="206">
        <v>43622</v>
      </c>
      <c r="C341" s="206"/>
      <c r="D341" s="407" t="s">
        <v>496</v>
      </c>
      <c r="E341" s="207" t="s">
        <v>600</v>
      </c>
      <c r="F341" s="207">
        <v>332.8</v>
      </c>
      <c r="G341" s="207"/>
      <c r="H341" s="207">
        <v>405</v>
      </c>
      <c r="I341" s="231">
        <v>419</v>
      </c>
      <c r="J341" s="140" t="s">
        <v>3490</v>
      </c>
      <c r="K341" s="127">
        <f t="shared" ref="K341" si="206">H341-F341</f>
        <v>72.199999999999989</v>
      </c>
      <c r="L341" s="128">
        <f t="shared" ref="L341" si="207">K341/F341</f>
        <v>0.21694711538461534</v>
      </c>
      <c r="M341" s="129" t="s">
        <v>599</v>
      </c>
      <c r="N341" s="361">
        <v>43860</v>
      </c>
      <c r="O341" s="57"/>
      <c r="P341" s="16"/>
      <c r="Q341" s="16"/>
      <c r="R341" s="17" t="s">
        <v>753</v>
      </c>
      <c r="S341" s="16"/>
      <c r="T341" s="16"/>
      <c r="U341" s="16"/>
      <c r="V341" s="16"/>
      <c r="W341" s="16"/>
      <c r="X341" s="16"/>
      <c r="Y341" s="16"/>
      <c r="Z341" s="16"/>
    </row>
    <row r="342" spans="1:26">
      <c r="A342" s="143">
        <v>144</v>
      </c>
      <c r="B342" s="142">
        <v>43641</v>
      </c>
      <c r="C342" s="142"/>
      <c r="D342" s="143" t="s">
        <v>139</v>
      </c>
      <c r="E342" s="144" t="s">
        <v>623</v>
      </c>
      <c r="F342" s="145">
        <v>386</v>
      </c>
      <c r="G342" s="146"/>
      <c r="H342" s="146">
        <v>395</v>
      </c>
      <c r="I342" s="146">
        <v>452</v>
      </c>
      <c r="J342" s="169" t="s">
        <v>3405</v>
      </c>
      <c r="K342" s="170">
        <f t="shared" ref="K342" si="208">H342-F342</f>
        <v>9</v>
      </c>
      <c r="L342" s="171">
        <f t="shared" ref="L342" si="209">K342/F342</f>
        <v>2.3316062176165803E-2</v>
      </c>
      <c r="M342" s="172" t="s">
        <v>708</v>
      </c>
      <c r="N342" s="173">
        <v>43868</v>
      </c>
      <c r="O342" s="16"/>
      <c r="P342" s="16"/>
      <c r="Q342" s="16"/>
      <c r="R342" s="17" t="s">
        <v>753</v>
      </c>
      <c r="S342" s="16"/>
      <c r="T342" s="16"/>
      <c r="U342" s="16"/>
      <c r="V342" s="16"/>
      <c r="W342" s="16"/>
      <c r="X342" s="16"/>
      <c r="Y342" s="16"/>
      <c r="Z342" s="16"/>
    </row>
    <row r="343" spans="1:26">
      <c r="A343" s="371">
        <v>145</v>
      </c>
      <c r="B343" s="194">
        <v>43707</v>
      </c>
      <c r="C343" s="194"/>
      <c r="D343" s="201" t="s">
        <v>260</v>
      </c>
      <c r="E343" s="198" t="s">
        <v>623</v>
      </c>
      <c r="F343" s="198" t="s">
        <v>755</v>
      </c>
      <c r="G343" s="198"/>
      <c r="H343" s="198"/>
      <c r="I343" s="225">
        <v>190</v>
      </c>
      <c r="J343" s="237" t="s">
        <v>601</v>
      </c>
      <c r="K343" s="227"/>
      <c r="L343" s="228"/>
      <c r="M343" s="357" t="s">
        <v>601</v>
      </c>
      <c r="N343" s="229"/>
      <c r="O343" s="16"/>
      <c r="P343" s="16"/>
      <c r="Q343" s="16"/>
      <c r="R343" s="343" t="s">
        <v>751</v>
      </c>
      <c r="S343" s="16"/>
      <c r="T343" s="16"/>
      <c r="U343" s="16"/>
      <c r="V343" s="16"/>
      <c r="W343" s="16"/>
      <c r="X343" s="16"/>
      <c r="Y343" s="16"/>
      <c r="Z343" s="16"/>
    </row>
    <row r="344" spans="1:26">
      <c r="A344" s="205">
        <v>146</v>
      </c>
      <c r="B344" s="206">
        <v>43731</v>
      </c>
      <c r="C344" s="206"/>
      <c r="D344" s="154" t="s">
        <v>440</v>
      </c>
      <c r="E344" s="207" t="s">
        <v>623</v>
      </c>
      <c r="F344" s="207">
        <v>235</v>
      </c>
      <c r="G344" s="207"/>
      <c r="H344" s="207">
        <v>295</v>
      </c>
      <c r="I344" s="231">
        <v>296</v>
      </c>
      <c r="J344" s="140" t="s">
        <v>3147</v>
      </c>
      <c r="K344" s="127">
        <f t="shared" ref="K344" si="210">H344-F344</f>
        <v>60</v>
      </c>
      <c r="L344" s="128">
        <f t="shared" ref="L344" si="211">K344/F344</f>
        <v>0.25531914893617019</v>
      </c>
      <c r="M344" s="129" t="s">
        <v>599</v>
      </c>
      <c r="N344" s="361">
        <v>43844</v>
      </c>
      <c r="O344" s="57"/>
      <c r="P344" s="16"/>
      <c r="Q344" s="16"/>
      <c r="R344" s="17" t="s">
        <v>753</v>
      </c>
      <c r="S344" s="16"/>
      <c r="T344" s="16"/>
      <c r="U344" s="16"/>
      <c r="V344" s="16"/>
      <c r="W344" s="16"/>
      <c r="X344" s="16"/>
      <c r="Y344" s="16"/>
      <c r="Z344" s="16"/>
    </row>
    <row r="345" spans="1:26">
      <c r="A345" s="205">
        <v>147</v>
      </c>
      <c r="B345" s="206">
        <v>43752</v>
      </c>
      <c r="C345" s="206"/>
      <c r="D345" s="154" t="s">
        <v>2977</v>
      </c>
      <c r="E345" s="207" t="s">
        <v>623</v>
      </c>
      <c r="F345" s="207">
        <v>277.5</v>
      </c>
      <c r="G345" s="207"/>
      <c r="H345" s="207">
        <v>333</v>
      </c>
      <c r="I345" s="231">
        <v>333</v>
      </c>
      <c r="J345" s="140" t="s">
        <v>3148</v>
      </c>
      <c r="K345" s="127">
        <f t="shared" ref="K345" si="212">H345-F345</f>
        <v>55.5</v>
      </c>
      <c r="L345" s="128">
        <f t="shared" ref="L345" si="213">K345/F345</f>
        <v>0.2</v>
      </c>
      <c r="M345" s="129" t="s">
        <v>599</v>
      </c>
      <c r="N345" s="361">
        <v>43846</v>
      </c>
      <c r="O345" s="57"/>
      <c r="P345" s="16"/>
      <c r="Q345" s="16"/>
      <c r="R345" s="343" t="s">
        <v>751</v>
      </c>
      <c r="S345" s="16"/>
      <c r="T345" s="16"/>
      <c r="U345" s="16"/>
      <c r="V345" s="16"/>
      <c r="W345" s="16"/>
      <c r="X345" s="16"/>
      <c r="Y345" s="16"/>
      <c r="Z345" s="16"/>
    </row>
    <row r="346" spans="1:26">
      <c r="A346" s="205">
        <v>148</v>
      </c>
      <c r="B346" s="206">
        <v>43752</v>
      </c>
      <c r="C346" s="206"/>
      <c r="D346" s="154" t="s">
        <v>2976</v>
      </c>
      <c r="E346" s="207" t="s">
        <v>623</v>
      </c>
      <c r="F346" s="207">
        <v>930</v>
      </c>
      <c r="G346" s="207"/>
      <c r="H346" s="207">
        <v>1165</v>
      </c>
      <c r="I346" s="231">
        <v>1200</v>
      </c>
      <c r="J346" s="140" t="s">
        <v>3150</v>
      </c>
      <c r="K346" s="127">
        <f t="shared" ref="K346" si="214">H346-F346</f>
        <v>235</v>
      </c>
      <c r="L346" s="128">
        <f t="shared" ref="L346" si="215">K346/F346</f>
        <v>0.25268817204301075</v>
      </c>
      <c r="M346" s="129" t="s">
        <v>599</v>
      </c>
      <c r="N346" s="361">
        <v>43847</v>
      </c>
      <c r="O346" s="57"/>
      <c r="P346" s="16"/>
      <c r="Q346" s="16"/>
      <c r="R346" s="343" t="s">
        <v>753</v>
      </c>
      <c r="S346" s="16"/>
      <c r="T346" s="16"/>
      <c r="U346" s="16"/>
      <c r="V346" s="16"/>
      <c r="W346" s="16"/>
      <c r="X346" s="16"/>
      <c r="Y346" s="16"/>
      <c r="Z346" s="16"/>
    </row>
    <row r="347" spans="1:26">
      <c r="A347" s="370">
        <v>149</v>
      </c>
      <c r="B347" s="346">
        <v>43753</v>
      </c>
      <c r="C347" s="211"/>
      <c r="D347" s="372" t="s">
        <v>2975</v>
      </c>
      <c r="E347" s="349" t="s">
        <v>623</v>
      </c>
      <c r="F347" s="352">
        <v>111</v>
      </c>
      <c r="G347" s="349"/>
      <c r="H347" s="349"/>
      <c r="I347" s="355">
        <v>141</v>
      </c>
      <c r="J347" s="237" t="s">
        <v>601</v>
      </c>
      <c r="K347" s="237"/>
      <c r="L347" s="122"/>
      <c r="M347" s="360" t="s">
        <v>601</v>
      </c>
      <c r="N347" s="239"/>
      <c r="O347" s="16"/>
      <c r="P347" s="16"/>
      <c r="Q347" s="16"/>
      <c r="R347" s="17"/>
      <c r="S347" s="16"/>
      <c r="T347" s="16"/>
      <c r="U347" s="16"/>
      <c r="V347" s="16"/>
      <c r="W347" s="16"/>
      <c r="X347" s="16"/>
      <c r="Y347" s="16"/>
      <c r="Z347" s="16"/>
    </row>
    <row r="348" spans="1:26">
      <c r="A348" s="205">
        <v>150</v>
      </c>
      <c r="B348" s="206">
        <v>43753</v>
      </c>
      <c r="C348" s="206"/>
      <c r="D348" s="154" t="s">
        <v>2974</v>
      </c>
      <c r="E348" s="207" t="s">
        <v>623</v>
      </c>
      <c r="F348" s="208">
        <v>296</v>
      </c>
      <c r="G348" s="207"/>
      <c r="H348" s="207">
        <v>370</v>
      </c>
      <c r="I348" s="231">
        <v>370</v>
      </c>
      <c r="J348" s="140" t="s">
        <v>682</v>
      </c>
      <c r="K348" s="127">
        <f t="shared" ref="K348" si="216">H348-F348</f>
        <v>74</v>
      </c>
      <c r="L348" s="128">
        <f t="shared" ref="L348" si="217">K348/F348</f>
        <v>0.25</v>
      </c>
      <c r="M348" s="129" t="s">
        <v>599</v>
      </c>
      <c r="N348" s="361">
        <v>43853</v>
      </c>
      <c r="O348" s="57"/>
      <c r="P348" s="16"/>
      <c r="Q348" s="16"/>
      <c r="R348" s="343"/>
      <c r="S348" s="16"/>
      <c r="T348" s="16"/>
      <c r="U348" s="16"/>
      <c r="V348" s="16"/>
      <c r="W348" s="16"/>
      <c r="X348" s="16"/>
      <c r="Y348" s="16"/>
      <c r="Z348" s="16"/>
    </row>
    <row r="349" spans="1:26">
      <c r="A349" s="371">
        <v>151</v>
      </c>
      <c r="B349" s="210">
        <v>43754</v>
      </c>
      <c r="C349" s="210"/>
      <c r="D349" s="191" t="s">
        <v>2973</v>
      </c>
      <c r="E349" s="348" t="s">
        <v>623</v>
      </c>
      <c r="F349" s="351" t="s">
        <v>2939</v>
      </c>
      <c r="G349" s="348"/>
      <c r="H349" s="348"/>
      <c r="I349" s="354">
        <v>344</v>
      </c>
      <c r="J349" s="237" t="s">
        <v>601</v>
      </c>
      <c r="K349" s="240"/>
      <c r="L349" s="359"/>
      <c r="M349" s="342" t="s">
        <v>601</v>
      </c>
      <c r="N349" s="362"/>
      <c r="O349" s="16"/>
      <c r="P349" s="16"/>
      <c r="Q349" s="16"/>
      <c r="R349" s="343"/>
      <c r="S349" s="16"/>
      <c r="T349" s="16"/>
      <c r="U349" s="16"/>
      <c r="V349" s="16"/>
      <c r="W349" s="16"/>
      <c r="X349" s="16"/>
      <c r="Y349" s="16"/>
      <c r="Z349" s="16"/>
    </row>
    <row r="350" spans="1:26">
      <c r="A350" s="345">
        <v>152</v>
      </c>
      <c r="B350" s="211">
        <v>43832</v>
      </c>
      <c r="C350" s="211"/>
      <c r="D350" s="215" t="s">
        <v>2253</v>
      </c>
      <c r="E350" s="212" t="s">
        <v>623</v>
      </c>
      <c r="F350" s="213" t="s">
        <v>3135</v>
      </c>
      <c r="G350" s="212"/>
      <c r="H350" s="212"/>
      <c r="I350" s="236">
        <v>590</v>
      </c>
      <c r="J350" s="237" t="s">
        <v>601</v>
      </c>
      <c r="K350" s="237"/>
      <c r="L350" s="122"/>
      <c r="M350" s="342" t="s">
        <v>601</v>
      </c>
      <c r="N350" s="239"/>
      <c r="O350" s="16"/>
      <c r="P350" s="16"/>
      <c r="Q350" s="16"/>
      <c r="R350" s="343"/>
      <c r="S350" s="16"/>
      <c r="T350" s="16"/>
      <c r="U350" s="16"/>
      <c r="V350" s="16"/>
      <c r="W350" s="16"/>
      <c r="X350" s="16"/>
      <c r="Y350" s="16"/>
      <c r="Z350" s="16"/>
    </row>
    <row r="351" spans="1:26">
      <c r="A351" s="205">
        <v>153</v>
      </c>
      <c r="B351" s="206">
        <v>43966</v>
      </c>
      <c r="C351" s="206"/>
      <c r="D351" s="154" t="s">
        <v>65</v>
      </c>
      <c r="E351" s="207" t="s">
        <v>623</v>
      </c>
      <c r="F351" s="208">
        <v>67.5</v>
      </c>
      <c r="G351" s="207"/>
      <c r="H351" s="207">
        <v>86</v>
      </c>
      <c r="I351" s="231">
        <v>86</v>
      </c>
      <c r="J351" s="140" t="s">
        <v>3628</v>
      </c>
      <c r="K351" s="127">
        <f t="shared" ref="K351" si="218">H351-F351</f>
        <v>18.5</v>
      </c>
      <c r="L351" s="128">
        <f t="shared" ref="L351" si="219">K351/F351</f>
        <v>0.27407407407407408</v>
      </c>
      <c r="M351" s="129" t="s">
        <v>599</v>
      </c>
      <c r="N351" s="361">
        <v>44008</v>
      </c>
      <c r="O351" s="57"/>
      <c r="P351" s="16"/>
      <c r="Q351" s="16"/>
      <c r="R351" s="343"/>
      <c r="S351" s="16"/>
      <c r="T351" s="16"/>
      <c r="U351" s="16"/>
      <c r="V351" s="16"/>
      <c r="W351" s="16"/>
      <c r="X351" s="16"/>
      <c r="Y351" s="16"/>
      <c r="Z351" s="16"/>
    </row>
    <row r="352" spans="1:26">
      <c r="A352" s="209">
        <v>154</v>
      </c>
      <c r="B352" s="211">
        <v>44035</v>
      </c>
      <c r="C352" s="211"/>
      <c r="D352" s="215" t="s">
        <v>495</v>
      </c>
      <c r="E352" s="212" t="s">
        <v>623</v>
      </c>
      <c r="F352" s="213" t="s">
        <v>3631</v>
      </c>
      <c r="G352" s="212"/>
      <c r="H352" s="212"/>
      <c r="I352" s="236">
        <v>296</v>
      </c>
      <c r="J352" s="237" t="s">
        <v>601</v>
      </c>
      <c r="K352" s="237"/>
      <c r="L352" s="122"/>
      <c r="M352" s="238"/>
      <c r="N352" s="239"/>
      <c r="O352" s="16"/>
      <c r="P352" s="16"/>
      <c r="Q352" s="16"/>
      <c r="R352" s="343"/>
      <c r="S352" s="16"/>
      <c r="T352" s="16"/>
      <c r="U352" s="16"/>
      <c r="V352" s="16"/>
      <c r="W352" s="16"/>
      <c r="X352" s="16"/>
      <c r="Y352" s="16"/>
      <c r="Z352" s="16"/>
    </row>
    <row r="353" spans="1:26">
      <c r="A353" s="209">
        <v>155</v>
      </c>
      <c r="B353" s="211">
        <v>44092</v>
      </c>
      <c r="C353" s="211"/>
      <c r="D353" s="215" t="s">
        <v>416</v>
      </c>
      <c r="E353" s="212" t="s">
        <v>623</v>
      </c>
      <c r="F353" s="213" t="s">
        <v>3636</v>
      </c>
      <c r="G353" s="212"/>
      <c r="H353" s="212"/>
      <c r="I353" s="236">
        <v>248</v>
      </c>
      <c r="J353" s="237" t="s">
        <v>601</v>
      </c>
      <c r="K353" s="237"/>
      <c r="L353" s="122"/>
      <c r="M353" s="238"/>
      <c r="N353" s="239"/>
      <c r="O353" s="16"/>
      <c r="P353" s="16"/>
      <c r="Q353" s="16"/>
      <c r="R353" s="343"/>
      <c r="S353" s="16"/>
      <c r="T353" s="16"/>
      <c r="U353" s="16"/>
      <c r="V353" s="16"/>
      <c r="W353" s="16"/>
      <c r="X353" s="16"/>
      <c r="Y353" s="16"/>
      <c r="Z353" s="16"/>
    </row>
    <row r="354" spans="1:26">
      <c r="A354" s="209">
        <v>156</v>
      </c>
      <c r="B354" s="211">
        <v>44140</v>
      </c>
      <c r="C354" s="211"/>
      <c r="D354" s="215" t="s">
        <v>416</v>
      </c>
      <c r="E354" s="212" t="s">
        <v>623</v>
      </c>
      <c r="F354" s="213" t="s">
        <v>3694</v>
      </c>
      <c r="G354" s="212"/>
      <c r="H354" s="212"/>
      <c r="I354" s="236">
        <v>248</v>
      </c>
      <c r="J354" s="237" t="s">
        <v>601</v>
      </c>
      <c r="K354" s="237"/>
      <c r="L354" s="122"/>
      <c r="M354" s="238"/>
      <c r="N354" s="239"/>
      <c r="O354" s="16"/>
      <c r="P354" s="16"/>
      <c r="Q354" s="16"/>
      <c r="R354" s="343"/>
      <c r="S354" s="16"/>
      <c r="T354" s="16"/>
      <c r="U354" s="16"/>
      <c r="V354" s="16"/>
      <c r="W354" s="16"/>
      <c r="X354" s="16"/>
      <c r="Y354" s="16"/>
      <c r="Z354" s="16"/>
    </row>
    <row r="355" spans="1:26">
      <c r="A355" s="209">
        <v>157</v>
      </c>
      <c r="B355" s="211">
        <v>44140</v>
      </c>
      <c r="C355" s="211"/>
      <c r="D355" s="215" t="s">
        <v>330</v>
      </c>
      <c r="E355" s="212" t="s">
        <v>623</v>
      </c>
      <c r="F355" s="213" t="s">
        <v>3695</v>
      </c>
      <c r="G355" s="212"/>
      <c r="H355" s="212"/>
      <c r="I355" s="236">
        <v>320</v>
      </c>
      <c r="J355" s="237" t="s">
        <v>601</v>
      </c>
      <c r="K355" s="237"/>
      <c r="L355" s="122"/>
      <c r="M355" s="238"/>
      <c r="N355" s="239"/>
      <c r="O355" s="16"/>
      <c r="P355" s="16"/>
      <c r="Q355" s="16"/>
      <c r="R355" s="343"/>
      <c r="S355" s="16"/>
      <c r="T355" s="16"/>
      <c r="U355" s="16"/>
      <c r="V355" s="16"/>
      <c r="W355" s="16"/>
      <c r="X355" s="16"/>
      <c r="Y355" s="16"/>
      <c r="Z355" s="16"/>
    </row>
    <row r="356" spans="1:26">
      <c r="A356" s="209">
        <v>158</v>
      </c>
      <c r="B356" s="211">
        <v>44140</v>
      </c>
      <c r="C356" s="211"/>
      <c r="D356" s="215" t="s">
        <v>491</v>
      </c>
      <c r="E356" s="212" t="s">
        <v>623</v>
      </c>
      <c r="F356" s="213" t="s">
        <v>3700</v>
      </c>
      <c r="G356" s="212"/>
      <c r="H356" s="212"/>
      <c r="I356" s="236">
        <v>1093</v>
      </c>
      <c r="J356" s="237" t="s">
        <v>601</v>
      </c>
      <c r="K356" s="237"/>
      <c r="L356" s="122"/>
      <c r="M356" s="238"/>
      <c r="N356" s="239"/>
      <c r="O356" s="16"/>
      <c r="P356" s="16"/>
      <c r="Q356" s="16"/>
      <c r="R356" s="343"/>
      <c r="S356" s="16"/>
      <c r="T356" s="16"/>
      <c r="U356" s="16"/>
      <c r="V356" s="16"/>
      <c r="W356" s="16"/>
      <c r="X356" s="16"/>
      <c r="Y356" s="16"/>
      <c r="Z356" s="16"/>
    </row>
    <row r="357" spans="1:26">
      <c r="A357" s="209">
        <v>159</v>
      </c>
      <c r="B357" s="211">
        <v>44140</v>
      </c>
      <c r="C357" s="211"/>
      <c r="D357" s="215" t="s">
        <v>345</v>
      </c>
      <c r="E357" s="212" t="s">
        <v>623</v>
      </c>
      <c r="F357" s="213" t="s">
        <v>3702</v>
      </c>
      <c r="G357" s="212"/>
      <c r="H357" s="212"/>
      <c r="I357" s="236">
        <v>406</v>
      </c>
      <c r="J357" s="237" t="s">
        <v>601</v>
      </c>
      <c r="K357" s="237"/>
      <c r="L357" s="122"/>
      <c r="M357" s="238"/>
      <c r="N357" s="239"/>
      <c r="O357" s="16"/>
      <c r="P357" s="16"/>
      <c r="Q357" s="16"/>
      <c r="R357" s="343"/>
      <c r="S357" s="16"/>
      <c r="T357" s="16"/>
      <c r="U357" s="16"/>
      <c r="V357" s="16"/>
      <c r="W357" s="16"/>
      <c r="X357" s="16"/>
      <c r="Y357" s="16"/>
      <c r="Z357" s="16"/>
    </row>
    <row r="358" spans="1:26">
      <c r="A358" s="209">
        <v>160</v>
      </c>
      <c r="B358" s="211">
        <v>44141</v>
      </c>
      <c r="C358" s="211"/>
      <c r="D358" s="215" t="s">
        <v>495</v>
      </c>
      <c r="E358" s="212" t="s">
        <v>623</v>
      </c>
      <c r="F358" s="213" t="s">
        <v>3711</v>
      </c>
      <c r="G358" s="212"/>
      <c r="H358" s="212"/>
      <c r="I358" s="236">
        <v>290</v>
      </c>
      <c r="J358" s="237" t="s">
        <v>601</v>
      </c>
      <c r="K358" s="237"/>
      <c r="L358" s="122"/>
      <c r="M358" s="238"/>
      <c r="N358" s="239"/>
      <c r="O358" s="16"/>
      <c r="P358" s="16"/>
      <c r="Q358" s="16"/>
      <c r="R358" s="343"/>
      <c r="S358" s="16"/>
      <c r="T358" s="16"/>
      <c r="U358" s="16"/>
      <c r="V358" s="16"/>
      <c r="W358" s="16"/>
      <c r="X358" s="16"/>
      <c r="Y358" s="16"/>
      <c r="Z358" s="16"/>
    </row>
    <row r="359" spans="1:26">
      <c r="A359" s="209"/>
      <c r="B359" s="211"/>
      <c r="C359" s="211"/>
      <c r="D359" s="215"/>
      <c r="E359" s="212"/>
      <c r="F359" s="213"/>
      <c r="G359" s="212"/>
      <c r="H359" s="212"/>
      <c r="I359" s="236"/>
      <c r="J359" s="237"/>
      <c r="K359" s="237"/>
      <c r="L359" s="122"/>
      <c r="M359" s="238"/>
      <c r="N359" s="239"/>
      <c r="O359" s="16"/>
      <c r="P359" s="16"/>
      <c r="Q359" s="16"/>
      <c r="R359" s="343"/>
      <c r="S359" s="16"/>
      <c r="T359" s="16"/>
      <c r="U359" s="16"/>
      <c r="V359" s="16"/>
      <c r="W359" s="16"/>
      <c r="X359" s="16"/>
      <c r="Y359" s="16"/>
      <c r="Z359" s="16"/>
    </row>
    <row r="360" spans="1:26">
      <c r="A360" s="209"/>
      <c r="B360" s="211"/>
      <c r="C360" s="211"/>
      <c r="D360" s="215"/>
      <c r="E360" s="212"/>
      <c r="F360" s="213"/>
      <c r="G360" s="212"/>
      <c r="H360" s="212"/>
      <c r="I360" s="236"/>
      <c r="J360" s="237"/>
      <c r="K360" s="237"/>
      <c r="L360" s="122"/>
      <c r="M360" s="238"/>
      <c r="N360" s="239"/>
      <c r="O360" s="16"/>
      <c r="P360" s="16"/>
      <c r="R360" s="343"/>
    </row>
    <row r="361" spans="1:26">
      <c r="A361" s="209"/>
      <c r="B361" s="211"/>
      <c r="C361" s="211"/>
      <c r="D361" s="215"/>
      <c r="E361" s="212"/>
      <c r="F361" s="213"/>
      <c r="G361" s="212"/>
      <c r="H361" s="212"/>
      <c r="I361" s="236"/>
      <c r="J361" s="237"/>
      <c r="K361" s="237"/>
      <c r="L361" s="122"/>
      <c r="M361" s="238"/>
      <c r="N361" s="239"/>
      <c r="O361" s="16"/>
      <c r="R361" s="241"/>
    </row>
    <row r="362" spans="1:26">
      <c r="A362" s="209"/>
      <c r="B362" s="211"/>
      <c r="C362" s="211"/>
      <c r="D362" s="215"/>
      <c r="E362" s="212"/>
      <c r="F362" s="213"/>
      <c r="G362" s="212"/>
      <c r="H362" s="212"/>
      <c r="I362" s="236"/>
      <c r="J362" s="237"/>
      <c r="K362" s="237"/>
      <c r="L362" s="122"/>
      <c r="M362" s="238"/>
      <c r="N362" s="239"/>
      <c r="O362" s="16"/>
      <c r="R362" s="241"/>
    </row>
    <row r="363" spans="1:26">
      <c r="A363" s="209"/>
      <c r="B363" s="211"/>
      <c r="C363" s="211"/>
      <c r="D363" s="215"/>
      <c r="E363" s="212"/>
      <c r="F363" s="213"/>
      <c r="G363" s="212"/>
      <c r="H363" s="212"/>
      <c r="I363" s="236"/>
      <c r="J363" s="237"/>
      <c r="K363" s="237"/>
      <c r="L363" s="122"/>
      <c r="M363" s="238"/>
      <c r="N363" s="239"/>
      <c r="O363" s="16"/>
      <c r="R363" s="241"/>
    </row>
    <row r="364" spans="1:26">
      <c r="A364" s="209"/>
      <c r="B364" s="199" t="s">
        <v>2980</v>
      </c>
      <c r="O364" s="16"/>
      <c r="R364" s="241"/>
    </row>
    <row r="365" spans="1:26">
      <c r="R365" s="241"/>
    </row>
    <row r="366" spans="1:26">
      <c r="R366" s="241"/>
    </row>
    <row r="367" spans="1:26">
      <c r="R367" s="241"/>
    </row>
    <row r="368" spans="1:26">
      <c r="R368" s="241"/>
    </row>
    <row r="369" spans="1:18">
      <c r="R369" s="241"/>
    </row>
    <row r="370" spans="1:18">
      <c r="R370" s="241"/>
    </row>
    <row r="371" spans="1:18">
      <c r="R371" s="241"/>
    </row>
    <row r="381" spans="1:18">
      <c r="A381" s="216"/>
    </row>
    <row r="382" spans="1:18">
      <c r="A382" s="216"/>
    </row>
    <row r="383" spans="1:18">
      <c r="A383" s="212"/>
    </row>
  </sheetData>
  <autoFilter ref="R1:R379"/>
  <mergeCells count="7">
    <mergeCell ref="P103:P104"/>
    <mergeCell ref="M103:M104"/>
    <mergeCell ref="J103:J104"/>
    <mergeCell ref="B103:B104"/>
    <mergeCell ref="A103:A104"/>
    <mergeCell ref="N103:N104"/>
    <mergeCell ref="O103:O104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2020-11-26T02:30:27Z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