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Downloads\"/>
    </mc:Choice>
  </mc:AlternateContent>
  <bookViews>
    <workbookView xWindow="0" yWindow="0" windowWidth="23040" windowHeight="907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F&amp;O)'!$A$169:$B$380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7" i="6" l="1"/>
  <c r="M147" i="6" s="1"/>
  <c r="L156" i="6"/>
  <c r="K156" i="6"/>
  <c r="M156" i="6" s="1"/>
  <c r="L96" i="6"/>
  <c r="K96" i="6"/>
  <c r="M96" i="6" s="1"/>
  <c r="K146" i="6"/>
  <c r="M146" i="6" s="1"/>
  <c r="K145" i="6"/>
  <c r="M145" i="6" s="1"/>
  <c r="L95" i="6"/>
  <c r="K95" i="6"/>
  <c r="M95" i="6" l="1"/>
  <c r="P48" i="6"/>
  <c r="K144" i="6"/>
  <c r="M144" i="6" s="1"/>
  <c r="L43" i="6"/>
  <c r="K43" i="6"/>
  <c r="M43" i="6" s="1"/>
  <c r="L35" i="6"/>
  <c r="K35" i="6"/>
  <c r="L36" i="6"/>
  <c r="K36" i="6"/>
  <c r="P46" i="6"/>
  <c r="K143" i="6"/>
  <c r="M143" i="6" s="1"/>
  <c r="L20" i="6"/>
  <c r="K20" i="6"/>
  <c r="M36" i="6" l="1"/>
  <c r="M35" i="6"/>
  <c r="M20" i="6"/>
  <c r="K138" i="6"/>
  <c r="K142" i="6"/>
  <c r="M142" i="6" s="1"/>
  <c r="K141" i="6"/>
  <c r="M141" i="6" s="1"/>
  <c r="L94" i="6"/>
  <c r="K94" i="6"/>
  <c r="L93" i="6"/>
  <c r="K93" i="6"/>
  <c r="L92" i="6"/>
  <c r="K92" i="6"/>
  <c r="K384" i="6"/>
  <c r="L384" i="6" s="1"/>
  <c r="P45" i="6"/>
  <c r="M94" i="6" l="1"/>
  <c r="M92" i="6"/>
  <c r="M93" i="6"/>
  <c r="K140" i="6"/>
  <c r="M140" i="6" s="1"/>
  <c r="L39" i="6"/>
  <c r="K39" i="6"/>
  <c r="M39" i="6" s="1"/>
  <c r="L91" i="6"/>
  <c r="K91" i="6"/>
  <c r="M91" i="6" s="1"/>
  <c r="P44" i="6"/>
  <c r="L37" i="6"/>
  <c r="K37" i="6"/>
  <c r="M37" i="6" l="1"/>
  <c r="L90" i="6"/>
  <c r="K90" i="6"/>
  <c r="M90" i="6" s="1"/>
  <c r="L87" i="6"/>
  <c r="K87" i="6"/>
  <c r="M87" i="6" s="1"/>
  <c r="L89" i="6"/>
  <c r="K89" i="6"/>
  <c r="M89" i="6" s="1"/>
  <c r="L88" i="6"/>
  <c r="K88" i="6"/>
  <c r="K137" i="6"/>
  <c r="M137" i="6" s="1"/>
  <c r="M88" i="6" l="1"/>
  <c r="L82" i="6" l="1"/>
  <c r="K82" i="6"/>
  <c r="L86" i="6"/>
  <c r="K86" i="6"/>
  <c r="P42" i="6"/>
  <c r="M86" i="6" l="1"/>
  <c r="M82" i="6"/>
  <c r="L85" i="6"/>
  <c r="K85" i="6"/>
  <c r="M85" i="6" s="1"/>
  <c r="P41" i="6"/>
  <c r="P40" i="6"/>
  <c r="L34" i="6"/>
  <c r="K34" i="6"/>
  <c r="L30" i="6"/>
  <c r="K30" i="6"/>
  <c r="P29" i="6"/>
  <c r="M34" i="6" l="1"/>
  <c r="M30" i="6"/>
  <c r="L83" i="6"/>
  <c r="K83" i="6"/>
  <c r="M83" i="6" s="1"/>
  <c r="K127" i="6"/>
  <c r="K126" i="6"/>
  <c r="L84" i="6"/>
  <c r="K84" i="6"/>
  <c r="P38" i="6"/>
  <c r="L33" i="6"/>
  <c r="K33" i="6"/>
  <c r="M84" i="6" l="1"/>
  <c r="M33" i="6"/>
  <c r="K135" i="6"/>
  <c r="M135" i="6" s="1"/>
  <c r="L10" i="6"/>
  <c r="K10" i="6"/>
  <c r="M10" i="6" s="1"/>
  <c r="K136" i="6" l="1"/>
  <c r="M136" i="6" s="1"/>
  <c r="K134" i="6"/>
  <c r="M134" i="6" s="1"/>
  <c r="K131" i="6" l="1"/>
  <c r="M131" i="6" s="1"/>
  <c r="K133" i="6"/>
  <c r="M133" i="6" s="1"/>
  <c r="K132" i="6"/>
  <c r="M132" i="6" s="1"/>
  <c r="L31" i="6"/>
  <c r="K31" i="6"/>
  <c r="L16" i="6"/>
  <c r="L23" i="6"/>
  <c r="L21" i="6"/>
  <c r="K21" i="6"/>
  <c r="L81" i="6"/>
  <c r="K81" i="6"/>
  <c r="M21" i="6" l="1"/>
  <c r="M31" i="6"/>
  <c r="M81" i="6"/>
  <c r="L80" i="6"/>
  <c r="K80" i="6"/>
  <c r="M80" i="6" l="1"/>
  <c r="L79" i="6"/>
  <c r="K79" i="6"/>
  <c r="L78" i="6"/>
  <c r="K78" i="6"/>
  <c r="M78" i="6" s="1"/>
  <c r="M79" i="6" l="1"/>
  <c r="M129" i="6"/>
  <c r="K130" i="6"/>
  <c r="K129" i="6"/>
  <c r="L76" i="6"/>
  <c r="K76" i="6"/>
  <c r="L77" i="6"/>
  <c r="K77" i="6"/>
  <c r="L75" i="6"/>
  <c r="K75" i="6"/>
  <c r="K16" i="6"/>
  <c r="M16" i="6" s="1"/>
  <c r="K23" i="6"/>
  <c r="M77" i="6" l="1"/>
  <c r="M23" i="6"/>
  <c r="M76" i="6"/>
  <c r="M75" i="6"/>
  <c r="L25" i="6"/>
  <c r="L24" i="6"/>
  <c r="L28" i="6"/>
  <c r="L27" i="6"/>
  <c r="L26" i="6"/>
  <c r="K28" i="6"/>
  <c r="P32" i="6"/>
  <c r="K27" i="6"/>
  <c r="K26" i="6"/>
  <c r="L72" i="6"/>
  <c r="K72" i="6"/>
  <c r="L71" i="6"/>
  <c r="K71" i="6"/>
  <c r="K74" i="6"/>
  <c r="L74" i="6"/>
  <c r="K128" i="6"/>
  <c r="M128" i="6" s="1"/>
  <c r="K115" i="6"/>
  <c r="K116" i="6"/>
  <c r="K121" i="6"/>
  <c r="K120" i="6"/>
  <c r="L73" i="6"/>
  <c r="K73" i="6"/>
  <c r="M71" i="6" l="1"/>
  <c r="M74" i="6"/>
  <c r="M72" i="6"/>
  <c r="M27" i="6"/>
  <c r="M73" i="6"/>
  <c r="M28" i="6"/>
  <c r="M26" i="6"/>
  <c r="L11" i="6"/>
  <c r="K11" i="6"/>
  <c r="K122" i="6"/>
  <c r="K123" i="6"/>
  <c r="K125" i="6"/>
  <c r="M125" i="6" s="1"/>
  <c r="K124" i="6"/>
  <c r="M124" i="6" s="1"/>
  <c r="L66" i="6"/>
  <c r="K66" i="6"/>
  <c r="M66" i="6" s="1"/>
  <c r="L69" i="6"/>
  <c r="K69" i="6"/>
  <c r="L70" i="6"/>
  <c r="K70" i="6"/>
  <c r="M11" i="6" l="1"/>
  <c r="M69" i="6"/>
  <c r="M70" i="6"/>
  <c r="K381" i="6"/>
  <c r="L381" i="6" s="1"/>
  <c r="L68" i="6" l="1"/>
  <c r="K68" i="6"/>
  <c r="L67" i="6"/>
  <c r="K67" i="6"/>
  <c r="K25" i="6"/>
  <c r="M25" i="6" s="1"/>
  <c r="L65" i="6"/>
  <c r="K65" i="6"/>
  <c r="L155" i="6"/>
  <c r="K155" i="6"/>
  <c r="K24" i="6"/>
  <c r="M24" i="6" s="1"/>
  <c r="M65" i="6" l="1"/>
  <c r="M155" i="6"/>
  <c r="M68" i="6"/>
  <c r="M67" i="6"/>
  <c r="K119" i="6"/>
  <c r="M105" i="6"/>
  <c r="K106" i="6"/>
  <c r="K105" i="6"/>
  <c r="M111" i="6"/>
  <c r="K112" i="6"/>
  <c r="K111" i="6"/>
  <c r="L13" i="6"/>
  <c r="K13" i="6"/>
  <c r="L19" i="6"/>
  <c r="K19" i="6"/>
  <c r="L15" i="6"/>
  <c r="K15" i="6"/>
  <c r="L22" i="6"/>
  <c r="K22" i="6"/>
  <c r="M113" i="6"/>
  <c r="K114" i="6"/>
  <c r="K113" i="6"/>
  <c r="M22" i="6" l="1"/>
  <c r="M15" i="6"/>
  <c r="M19" i="6"/>
  <c r="M13" i="6"/>
  <c r="K110" i="6"/>
  <c r="K109" i="6"/>
  <c r="K108" i="6"/>
  <c r="K107" i="6"/>
  <c r="L64" i="6"/>
  <c r="K64" i="6"/>
  <c r="L62" i="6"/>
  <c r="K62" i="6"/>
  <c r="L63" i="6"/>
  <c r="K63" i="6"/>
  <c r="K117" i="6"/>
  <c r="M117" i="6" s="1"/>
  <c r="M63" i="6" l="1"/>
  <c r="M62" i="6"/>
  <c r="M64" i="6"/>
  <c r="L14" i="6" l="1"/>
  <c r="K14" i="6"/>
  <c r="L17" i="6"/>
  <c r="K17" i="6"/>
  <c r="L18" i="6"/>
  <c r="K18" i="6"/>
  <c r="M17" i="6" l="1"/>
  <c r="M18" i="6"/>
  <c r="M14" i="6"/>
  <c r="K358" i="6" l="1"/>
  <c r="L358" i="6" s="1"/>
  <c r="K379" i="6" l="1"/>
  <c r="L379" i="6" s="1"/>
  <c r="P12" i="6" l="1"/>
  <c r="K380" i="6" l="1"/>
  <c r="L380" i="6" s="1"/>
  <c r="K346" i="6" l="1"/>
  <c r="L346" i="6" s="1"/>
  <c r="K365" i="6" l="1"/>
  <c r="L365" i="6" s="1"/>
  <c r="K371" i="6" l="1"/>
  <c r="L371" i="6" s="1"/>
  <c r="K377" i="6" l="1"/>
  <c r="L377" i="6" s="1"/>
  <c r="P154" i="6" l="1"/>
  <c r="K356" i="6" l="1"/>
  <c r="L356" i="6" s="1"/>
  <c r="K366" i="6" l="1"/>
  <c r="L366" i="6" s="1"/>
  <c r="K372" i="6" l="1"/>
  <c r="L372" i="6" s="1"/>
  <c r="K340" i="6" l="1"/>
  <c r="L340" i="6" s="1"/>
  <c r="K341" i="6" l="1"/>
  <c r="L341" i="6" s="1"/>
  <c r="K367" i="6" l="1"/>
  <c r="L367" i="6" s="1"/>
  <c r="K359" i="6" l="1"/>
  <c r="L359" i="6" s="1"/>
  <c r="K363" i="6" l="1"/>
  <c r="L363" i="6" s="1"/>
  <c r="K368" i="6" l="1"/>
  <c r="L368" i="6" s="1"/>
  <c r="K360" i="6" l="1"/>
  <c r="L360" i="6" s="1"/>
  <c r="K354" i="6"/>
  <c r="L354" i="6" s="1"/>
  <c r="K362" i="6" l="1"/>
  <c r="L362" i="6" s="1"/>
  <c r="K350" i="6" l="1"/>
  <c r="L350" i="6" s="1"/>
  <c r="K351" i="6" l="1"/>
  <c r="L351" i="6" s="1"/>
  <c r="K344" i="6"/>
  <c r="L344" i="6" s="1"/>
  <c r="K361" i="6" l="1"/>
  <c r="L361" i="6" s="1"/>
  <c r="K355" i="6"/>
  <c r="L355" i="6" s="1"/>
  <c r="K357" i="6" l="1"/>
  <c r="L357" i="6" s="1"/>
  <c r="L6" i="2" l="1"/>
  <c r="K6" i="3"/>
  <c r="D7" i="5" l="1"/>
  <c r="M7" i="6"/>
  <c r="K352" i="6" l="1"/>
  <c r="L352" i="6" s="1"/>
  <c r="K349" i="6" l="1"/>
  <c r="L349" i="6" s="1"/>
  <c r="K353" i="6" l="1"/>
  <c r="L353" i="6" s="1"/>
  <c r="K348" i="6"/>
  <c r="L348" i="6" s="1"/>
  <c r="K347" i="6"/>
  <c r="L347" i="6" s="1"/>
  <c r="K345" i="6"/>
  <c r="L345" i="6" s="1"/>
  <c r="H343" i="6"/>
  <c r="K343" i="6" s="1"/>
  <c r="L343" i="6" s="1"/>
  <c r="K342" i="6"/>
  <c r="L342" i="6" s="1"/>
  <c r="K339" i="6"/>
  <c r="L339" i="6" s="1"/>
  <c r="K338" i="6"/>
  <c r="L338" i="6" s="1"/>
  <c r="K337" i="6"/>
  <c r="L337" i="6" s="1"/>
  <c r="K336" i="6"/>
  <c r="L336" i="6" s="1"/>
  <c r="K335" i="6"/>
  <c r="L335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F311" i="6"/>
  <c r="K311" i="6" s="1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F305" i="6"/>
  <c r="K305" i="6" s="1"/>
  <c r="L305" i="6" s="1"/>
  <c r="F304" i="6"/>
  <c r="K304" i="6" s="1"/>
  <c r="L304" i="6" s="1"/>
  <c r="K303" i="6"/>
  <c r="L303" i="6" s="1"/>
  <c r="F302" i="6"/>
  <c r="K302" i="6" s="1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6" i="6"/>
  <c r="L286" i="6" s="1"/>
  <c r="K284" i="6"/>
  <c r="L284" i="6" s="1"/>
  <c r="K283" i="6"/>
  <c r="L283" i="6" s="1"/>
  <c r="F282" i="6"/>
  <c r="K282" i="6" s="1"/>
  <c r="L282" i="6" s="1"/>
  <c r="K281" i="6"/>
  <c r="L281" i="6" s="1"/>
  <c r="K278" i="6"/>
  <c r="L278" i="6" s="1"/>
  <c r="K277" i="6"/>
  <c r="L277" i="6" s="1"/>
  <c r="K276" i="6"/>
  <c r="L276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4" i="6"/>
  <c r="L254" i="6" s="1"/>
  <c r="K252" i="6"/>
  <c r="L252" i="6" s="1"/>
  <c r="K250" i="6"/>
  <c r="L250" i="6" s="1"/>
  <c r="K249" i="6"/>
  <c r="L249" i="6" s="1"/>
  <c r="K248" i="6"/>
  <c r="L248" i="6" s="1"/>
  <c r="K246" i="6"/>
  <c r="L246" i="6" s="1"/>
  <c r="K245" i="6"/>
  <c r="L245" i="6" s="1"/>
  <c r="K244" i="6"/>
  <c r="L244" i="6" s="1"/>
  <c r="K243" i="6"/>
  <c r="K242" i="6"/>
  <c r="L242" i="6" s="1"/>
  <c r="K241" i="6"/>
  <c r="L241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H233" i="6"/>
  <c r="K233" i="6" s="1"/>
  <c r="L233" i="6" s="1"/>
  <c r="K230" i="6"/>
  <c r="L230" i="6" s="1"/>
  <c r="K229" i="6"/>
  <c r="L229" i="6" s="1"/>
  <c r="K228" i="6"/>
  <c r="L228" i="6" s="1"/>
  <c r="K227" i="6"/>
  <c r="L227" i="6" s="1"/>
  <c r="K226" i="6"/>
  <c r="L226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H199" i="6"/>
  <c r="K199" i="6" s="1"/>
  <c r="L199" i="6" s="1"/>
  <c r="F198" i="6"/>
  <c r="K198" i="6" s="1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6" i="4"/>
</calcChain>
</file>

<file path=xl/sharedStrings.xml><?xml version="1.0" encoding="utf-8"?>
<sst xmlns="http://schemas.openxmlformats.org/spreadsheetml/2006/main" count="4227" uniqueCount="1437">
  <si>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</si>
  <si>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</si>
  <si>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</si>
  <si>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</si>
  <si>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</si>
  <si>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</si>
  <si>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</si>
  <si>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</si>
  <si>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</si>
  <si>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</si>
  <si>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</si>
  <si>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</si>
  <si>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</si>
  <si>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</si>
  <si>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</si>
  <si>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</si>
  <si>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</si>
  <si>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</si>
  <si>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</si>
  <si>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</si>
  <si>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</si>
  <si>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</si>
  <si>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</si>
  <si>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</si>
  <si>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</si>
  <si>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</si>
  <si>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</si>
  <si>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</si>
  <si>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</si>
  <si>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</si>
  <si>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</si>
  <si>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</si>
  <si>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</si>
  <si>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</si>
  <si>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</si>
  <si>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</si>
  <si>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</si>
  <si>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</si>
  <si>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</si>
  <si>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</si>
  <si>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</si>
  <si>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</si>
  <si>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</si>
  <si>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</si>
  <si>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</si>
  <si>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</si>
  <si>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</si>
  <si>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</si>
  <si>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</si>
  <si>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</si>
  <si>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</si>
  <si>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</si>
  <si>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</si>
  <si>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</si>
  <si>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</si>
  <si>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</si>
  <si>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</si>
  <si>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</si>
  <si>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</si>
  <si>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</si>
  <si>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</si>
  <si>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</si>
  <si>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</si>
  <si>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</si>
  <si>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</si>
  <si>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</si>
  <si>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</si>
  <si>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</si>
  <si>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</si>
  <si>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</si>
  <si>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</si>
  <si>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</si>
  <si>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</si>
  <si>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</si>
  <si>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</si>
  <si>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</si>
  <si>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</si>
  <si>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</si>
  <si>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</si>
  <si>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</si>
  <si>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</si>
  <si>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</si>
  <si>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</si>
  <si>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</si>
  <si>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</si>
  <si>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</si>
  <si>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</si>
  <si>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</si>
  <si>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</si>
  <si>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</si>
  <si>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</si>
  <si>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</si>
  <si>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</si>
  <si>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</si>
  <si>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</si>
  <si>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</si>
  <si>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</si>
  <si>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</si>
  <si>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</si>
  <si>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</si>
  <si>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</si>
  <si>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</si>
  <si>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</si>
  <si>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</si>
  <si>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</si>
  <si>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</si>
  <si>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</si>
  <si>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</si>
  <si>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</si>
  <si>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</si>
  <si>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</si>
  <si>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</si>
  <si>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</si>
  <si>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</si>
  <si>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</si>
  <si>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</si>
  <si>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</si>
  <si>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</si>
  <si>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</si>
  <si>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</si>
  <si>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</si>
  <si>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</si>
  <si>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</si>
  <si>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</si>
  <si>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</si>
  <si>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</si>
  <si>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</si>
  <si>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</si>
  <si>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</si>
  <si>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</si>
  <si>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</si>
  <si>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</si>
  <si>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</si>
  <si>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</si>
  <si>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</si>
  <si>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</si>
  <si>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</si>
  <si>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</si>
  <si>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</si>
  <si>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</si>
  <si>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</si>
  <si>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</si>
  <si>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</si>
  <si>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</si>
  <si>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</si>
  <si>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</si>
  <si>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</si>
  <si>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</si>
  <si>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</si>
  <si>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</si>
  <si>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</si>
  <si>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</si>
  <si>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</si>
  <si>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</si>
  <si>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</si>
  <si>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</si>
  <si>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</si>
  <si>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</si>
  <si>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</si>
  <si>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</si>
  <si>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</si>
  <si>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</si>
  <si>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</si>
  <si>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</si>
  <si>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</si>
  <si>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</si>
  <si>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</si>
  <si>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</si>
  <si>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</si>
  <si>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</si>
  <si>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</si>
  <si>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</si>
  <si>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</si>
  <si>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</si>
  <si>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</si>
  <si>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</si>
  <si>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</si>
  <si>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</si>
  <si>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</si>
  <si>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</si>
  <si>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</si>
  <si>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</si>
  <si>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</si>
  <si>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</si>
  <si>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</si>
  <si>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</si>
  <si>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</si>
  <si>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</si>
  <si>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</si>
  <si>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</si>
  <si>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</si>
  <si>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</si>
  <si>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</si>
  <si>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</si>
  <si>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</si>
  <si>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</si>
  <si>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</si>
  <si>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</si>
  <si>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</si>
  <si>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</si>
  <si>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</si>
  <si>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</si>
  <si>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</si>
  <si>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</si>
  <si>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</si>
  <si>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</si>
  <si>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</si>
  <si>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</si>
  <si>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</si>
  <si>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</si>
  <si>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</si>
  <si>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</si>
  <si>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</si>
  <si>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</si>
  <si>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</si>
  <si>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</si>
  <si>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</si>
  <si>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</si>
  <si>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</si>
  <si>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</si>
  <si>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</si>
  <si>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</si>
  <si>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</si>
  <si>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</si>
  <si>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</si>
  <si>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</si>
  <si>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</si>
  <si>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</si>
  <si>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</si>
  <si>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</si>
  <si>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</si>
  <si>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</si>
  <si>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</si>
  <si>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</si>
  <si>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</si>
  <si>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</si>
  <si>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</si>
  <si>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</si>
  <si>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</si>
  <si>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</si>
  <si>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</si>
  <si>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</si>
  <si>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</si>
  <si>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</si>
  <si>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</si>
  <si>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</si>
  <si>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</si>
  <si>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</si>
  <si>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</si>
  <si>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</si>
  <si>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</si>
  <si>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</si>
  <si>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</si>
  <si>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</si>
  <si>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</si>
  <si>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</si>
  <si>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</si>
  <si>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</si>
  <si>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</si>
  <si>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</si>
  <si>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</si>
  <si>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</si>
  <si>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</si>
  <si>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</si>
  <si>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</si>
  <si>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</si>
  <si>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</si>
  <si>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</si>
  <si>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</si>
  <si>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</si>
  <si>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</si>
  <si>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</si>
  <si>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</si>
  <si>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</si>
  <si>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</si>
  <si>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</si>
  <si>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</si>
  <si>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</si>
  <si>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</si>
  <si>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</si>
  <si>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</si>
  <si>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</si>
  <si>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</si>
  <si>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</si>
  <si>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</si>
  <si>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</si>
  <si>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</si>
  <si>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</si>
  <si>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</si>
  <si>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</si>
  <si>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</si>
  <si>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</si>
  <si>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</si>
  <si>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</si>
  <si>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</si>
  <si>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</si>
  <si>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</si>
  <si>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</si>
  <si>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</si>
  <si>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</si>
  <si>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</si>
  <si>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</si>
  <si>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</si>
  <si>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</si>
  <si>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</si>
  <si>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</si>
  <si>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</si>
  <si>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</si>
  <si>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</si>
  <si>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</si>
  <si>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</si>
  <si>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</si>
  <si>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</si>
  <si>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</si>
  <si>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</si>
  <si>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</si>
  <si>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</si>
  <si>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</si>
  <si>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</si>
  <si>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</si>
  <si>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</si>
  <si>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</si>
  <si>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</si>
  <si>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</si>
  <si>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</si>
  <si>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</si>
  <si>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</si>
  <si>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</si>
  <si>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</si>
  <si>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</si>
  <si>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</si>
  <si>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</si>
  <si>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</si>
  <si>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</si>
  <si>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</si>
  <si>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</si>
  <si>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</si>
  <si>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</si>
  <si>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</si>
  <si>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</si>
  <si>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</si>
  <si>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</si>
  <si>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</si>
  <si>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</si>
  <si>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</si>
  <si>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</si>
  <si>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</si>
  <si>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</si>
  <si>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</si>
  <si>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</si>
  <si>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</si>
  <si>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</si>
  <si>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</si>
  <si>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</si>
  <si>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</si>
  <si>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</si>
  <si>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</si>
  <si>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</si>
  <si>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</si>
  <si>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</si>
  <si>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</si>
  <si>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</si>
  <si>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</si>
  <si>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</si>
  <si>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</si>
  <si>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</si>
  <si>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</si>
  <si>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</si>
  <si>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</si>
  <si>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</si>
  <si>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</si>
  <si>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</si>
  <si>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</si>
  <si>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</si>
  <si>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</si>
  <si>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</si>
  <si>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</si>
  <si>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</si>
  <si>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</si>
  <si>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</si>
  <si>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</si>
  <si>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</si>
  <si>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</si>
  <si>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</si>
  <si>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</si>
  <si>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</si>
  <si>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</si>
  <si>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</si>
  <si>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</si>
  <si>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</si>
  <si>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</si>
  <si>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</si>
  <si>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</si>
  <si>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</si>
  <si>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</si>
  <si>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</si>
  <si>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</si>
  <si>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</si>
  <si>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</si>
  <si>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</si>
  <si>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</si>
  <si>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</si>
  <si>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</si>
  <si>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</si>
  <si>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</si>
  <si>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</si>
  <si>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</si>
  <si>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</si>
  <si>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</si>
  <si>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</si>
  <si>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</si>
  <si>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</si>
  <si>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</si>
  <si>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</si>
  <si>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</si>
  <si>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</si>
  <si>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</si>
  <si>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</si>
  <si>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</si>
  <si>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</si>
  <si>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</si>
  <si>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</si>
  <si>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</si>
  <si>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</si>
  <si>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</si>
  <si>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</si>
  <si>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</si>
  <si>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</si>
  <si>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</si>
  <si>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</si>
  <si>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</si>
  <si>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</si>
  <si>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</si>
  <si>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</si>
  <si>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</si>
  <si>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</si>
  <si>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</si>
  <si>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</si>
  <si>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</si>
  <si>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</si>
  <si>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</si>
  <si>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</si>
  <si>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</si>
  <si>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</si>
  <si>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</si>
  <si>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</si>
  <si>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</si>
  <si>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</si>
  <si>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</si>
  <si>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</si>
  <si>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</si>
  <si>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</si>
  <si>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</si>
  <si>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</si>
  <si>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</si>
  <si>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</si>
  <si>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</si>
  <si>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</si>
  <si>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</si>
  <si>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</si>
  <si>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</si>
  <si>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</si>
  <si>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</si>
  <si>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</si>
  <si>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</si>
  <si>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</si>
  <si>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</si>
  <si>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</si>
  <si>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</si>
  <si>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</si>
  <si>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</si>
  <si>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</si>
  <si>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</si>
  <si>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</si>
  <si>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</si>
  <si>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</si>
  <si>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</si>
  <si>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</si>
  <si>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</si>
  <si>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</si>
  <si>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</si>
  <si>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</si>
  <si>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</si>
  <si>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</si>
  <si>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</si>
  <si>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</si>
  <si>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</si>
  <si>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</si>
  <si>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</si>
  <si>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</si>
  <si>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</si>
  <si>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</si>
  <si>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</si>
  <si>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</si>
  <si>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</si>
  <si>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</si>
  <si>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</si>
  <si>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</si>
  <si>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</si>
  <si>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</si>
  <si>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</si>
  <si>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</si>
  <si>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</si>
  <si>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</si>
  <si>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</si>
  <si>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</si>
  <si>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</si>
  <si>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</si>
  <si>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</si>
  <si>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</si>
  <si>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</si>
  <si>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</si>
  <si>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</si>
  <si>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</si>
  <si>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</si>
  <si>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</si>
  <si>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</si>
  <si>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</si>
  <si>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</si>
  <si>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</si>
  <si>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</si>
  <si>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</si>
  <si>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</si>
  <si>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</si>
  <si>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</si>
  <si>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</si>
  <si>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</si>
  <si>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</si>
  <si>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</si>
  <si>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</si>
  <si>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</si>
  <si>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</si>
  <si>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</si>
  <si>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</si>
  <si>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</si>
  <si>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</si>
  <si>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</si>
  <si>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</si>
  <si>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</si>
  <si>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</si>
  <si>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</si>
  <si>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</si>
  <si>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</si>
  <si>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</si>
  <si>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</si>
  <si>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</si>
  <si>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</si>
  <si>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</si>
  <si>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</si>
  <si>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</si>
  <si>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</si>
  <si>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</si>
  <si>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</si>
  <si>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</si>
  <si>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</si>
  <si>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</si>
  <si>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</si>
  <si>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</si>
  <si>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</si>
  <si>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</si>
  <si>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</si>
  <si>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</si>
  <si>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</si>
  <si>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</si>
  <si>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</si>
  <si>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</si>
  <si>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</si>
  <si>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</si>
  <si>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</si>
  <si>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</si>
  <si>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</si>
  <si>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</si>
  <si>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</si>
  <si>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</si>
  <si>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</si>
  <si>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</si>
  <si>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</si>
  <si>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</si>
  <si>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</si>
  <si>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</si>
  <si>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</si>
  <si>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</si>
  <si>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</si>
  <si>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</si>
  <si>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</si>
  <si>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</si>
  <si>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</si>
  <si>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</si>
  <si>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</si>
  <si>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</si>
  <si>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</si>
  <si>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</si>
  <si>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</si>
  <si>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</si>
  <si>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</si>
  <si>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</si>
  <si>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</si>
  <si>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</si>
  <si>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</si>
  <si>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</si>
  <si>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</si>
  <si>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</si>
  <si>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</si>
  <si>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</si>
  <si>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</si>
  <si>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</si>
  <si>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</si>
  <si>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</si>
  <si>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</si>
  <si>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</si>
  <si>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</si>
  <si>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</si>
  <si>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</si>
  <si>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</si>
  <si>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</si>
  <si>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</si>
  <si>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</si>
  <si>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</si>
  <si>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</si>
  <si>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</si>
  <si>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</si>
  <si>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</si>
  <si>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</si>
  <si>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</si>
  <si>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</si>
  <si>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</si>
  <si>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</si>
  <si>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</si>
  <si>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</si>
  <si>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</si>
  <si>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</si>
  <si>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</si>
  <si>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</si>
  <si>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</si>
  <si>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</si>
  <si>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</si>
  <si>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</si>
  <si>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</si>
  <si>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</si>
  <si>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</si>
  <si>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</si>
  <si>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</si>
  <si>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</si>
  <si>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</si>
  <si>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</si>
  <si>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</si>
  <si>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</si>
  <si>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</si>
  <si>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</si>
  <si>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</si>
  <si>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</si>
  <si>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</si>
  <si>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</si>
  <si>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</si>
  <si>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</si>
  <si>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</si>
  <si>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</si>
  <si>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</si>
  <si>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</si>
  <si>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</si>
  <si>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</si>
  <si>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</si>
  <si>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</si>
  <si>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</si>
  <si>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</si>
  <si>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</si>
  <si>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</si>
  <si>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</si>
  <si>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</si>
  <si>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</si>
  <si>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</si>
  <si>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</si>
  <si>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</si>
  <si>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</si>
  <si>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</si>
  <si>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</si>
  <si>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</si>
  <si>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</si>
  <si>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</si>
  <si>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</si>
  <si>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</si>
  <si>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</si>
  <si>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</si>
  <si>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</si>
  <si>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</si>
  <si>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</si>
  <si>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</si>
  <si>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</si>
  <si>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</si>
  <si>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</si>
  <si>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</si>
  <si>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</si>
  <si>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</si>
  <si>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</si>
  <si>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</si>
  <si>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</si>
  <si>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</si>
  <si>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</si>
  <si>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</si>
  <si>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</si>
  <si>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</si>
  <si>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</si>
  <si>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</si>
  <si>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</si>
  <si>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</si>
  <si>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</si>
  <si>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</si>
  <si>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</si>
  <si>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</si>
  <si>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</si>
  <si>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</si>
  <si>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</si>
  <si>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</si>
  <si>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</si>
  <si>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</si>
  <si>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</si>
  <si>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</si>
  <si>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</si>
  <si>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</si>
  <si>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</si>
  <si>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</si>
  <si>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</si>
  <si>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</si>
  <si>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</si>
  <si>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</si>
  <si>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</si>
  <si>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</si>
  <si>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</si>
  <si>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</si>
  <si>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</si>
  <si>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</si>
  <si>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</si>
  <si>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</si>
  <si>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</si>
  <si>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</si>
  <si>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</si>
  <si>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</si>
  <si>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</si>
  <si>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</si>
  <si>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</si>
  <si>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</si>
  <si>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</si>
  <si>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</si>
  <si>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</si>
  <si>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</si>
  <si>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</si>
  <si>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</si>
  <si>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</si>
  <si>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</si>
  <si>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</si>
  <si>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</si>
  <si>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</si>
  <si>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</si>
  <si>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</si>
  <si>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</si>
  <si>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</si>
  <si>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</si>
  <si>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</si>
  <si>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</si>
  <si>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</si>
  <si>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</si>
  <si>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</si>
  <si>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</si>
  <si>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</si>
  <si>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</si>
  <si>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</si>
  <si>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</si>
  <si>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</si>
  <si>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</si>
  <si>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</si>
  <si>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</si>
  <si>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</si>
  <si>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</si>
  <si>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</si>
  <si>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</si>
  <si>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</si>
  <si>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</si>
  <si>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</si>
  <si>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</si>
  <si>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</si>
  <si>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</si>
  <si>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</si>
  <si>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</si>
  <si>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</si>
  <si>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</si>
  <si>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</si>
  <si>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</si>
  <si>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</si>
  <si>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</si>
  <si>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</si>
  <si>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</si>
  <si>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</si>
  <si>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</si>
  <si>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</si>
  <si>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</si>
  <si>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</si>
  <si>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</si>
  <si>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</si>
  <si>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</si>
  <si>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</si>
  <si>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</si>
  <si>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</si>
  <si>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</si>
  <si>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</si>
  <si>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</si>
  <si>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</si>
  <si>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</si>
  <si>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</si>
  <si>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</si>
  <si>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</si>
  <si>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</si>
  <si>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</si>
  <si>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</si>
  <si>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</si>
  <si>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</si>
  <si>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</si>
  <si>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</si>
  <si>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</si>
  <si>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</si>
  <si>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</si>
  <si>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</si>
  <si>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</si>
  <si>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</si>
  <si>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</si>
  <si>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</si>
  <si>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</si>
  <si>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</si>
  <si>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</si>
  <si>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</si>
  <si>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</si>
  <si>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</si>
  <si>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</si>
  <si>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</si>
  <si>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</si>
  <si>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</si>
  <si>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</si>
  <si>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</si>
  <si>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</si>
  <si>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</si>
  <si>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</si>
  <si>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</si>
  <si>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</si>
  <si>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</si>
  <si>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</si>
  <si>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</si>
  <si>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</si>
  <si>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</si>
  <si>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</si>
  <si>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</si>
  <si>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</si>
  <si>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</si>
  <si>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</si>
  <si>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</si>
  <si>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</si>
  <si>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</si>
  <si>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</si>
  <si>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</si>
  <si>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</si>
  <si>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</si>
  <si>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</si>
  <si>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</si>
  <si>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</si>
  <si>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</si>
  <si>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</si>
  <si>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</si>
  <si>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</si>
  <si>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</si>
  <si>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</si>
  <si>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</si>
  <si>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</si>
  <si>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</si>
  <si>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</si>
  <si>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</si>
  <si>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</si>
  <si>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</si>
  <si>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</si>
  <si>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</si>
  <si>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</si>
  <si>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</si>
  <si>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</si>
  <si>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</si>
  <si>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</si>
  <si>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</si>
  <si>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</si>
  <si>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</si>
  <si>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</si>
  <si>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</si>
  <si>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</si>
  <si>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</si>
  <si>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</si>
  <si>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</si>
  <si>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</si>
  <si>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</si>
  <si>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</si>
  <si>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</si>
  <si>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</si>
  <si>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</si>
  <si>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</si>
  <si>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</si>
  <si>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</si>
  <si>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</si>
  <si>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</si>
  <si>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</si>
  <si>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</si>
  <si>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</si>
  <si>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</si>
  <si>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</si>
  <si>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</si>
  <si>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</si>
  <si>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</si>
  <si>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</si>
  <si>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</si>
  <si>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</si>
  <si>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</si>
  <si>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</si>
  <si>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</si>
  <si>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</si>
  <si>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</si>
  <si>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</si>
  <si>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</si>
  <si>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</si>
  <si>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</si>
  <si>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</si>
  <si>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</si>
  <si>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</si>
  <si>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</si>
  <si>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3100-3200</t>
  </si>
  <si>
    <t>Loss of Rs.26.5/-</t>
  </si>
  <si>
    <t>Loss of Rs.250/-</t>
  </si>
  <si>
    <t>Loss of Rs.7.5/-</t>
  </si>
  <si>
    <t>Loss of Rs.45/-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</si>
  <si>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</si>
  <si>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</si>
  <si>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</si>
  <si>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</si>
  <si>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</si>
  <si>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</si>
  <si>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</si>
  <si>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</si>
  <si>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</si>
  <si>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</si>
  <si>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</si>
  <si>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</si>
  <si>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</si>
  <si>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</si>
  <si>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</si>
  <si>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</si>
  <si>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</si>
  <si>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</si>
  <si>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</si>
  <si>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</si>
  <si>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</si>
  <si>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</si>
  <si>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</si>
  <si>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</si>
  <si>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</si>
  <si>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</si>
  <si>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</si>
  <si>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</si>
  <si>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</si>
  <si>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</si>
  <si>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</si>
  <si>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</si>
  <si>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</si>
  <si>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</si>
  <si>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</si>
  <si>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</si>
  <si>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</si>
  <si>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</si>
  <si>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</si>
  <si>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</si>
  <si>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</si>
  <si>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</si>
  <si>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</si>
  <si>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</si>
  <si>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</si>
  <si>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</si>
  <si>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</si>
  <si>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</si>
  <si>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</si>
  <si>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</si>
  <si>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</si>
  <si>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</si>
  <si>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</si>
  <si>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</si>
  <si>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</si>
  <si>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</si>
  <si>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1600-1750</t>
  </si>
  <si>
    <t>Profit of Rs.76/-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</si>
  <si>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</si>
  <si>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</si>
  <si>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</si>
  <si>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</si>
  <si>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</si>
  <si>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</si>
  <si>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</si>
  <si>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</si>
  <si>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</si>
  <si>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</si>
  <si>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</si>
  <si>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</si>
  <si>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</si>
  <si>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</si>
  <si>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</si>
  <si>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</si>
  <si>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</si>
  <si>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</si>
  <si>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</si>
  <si>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</si>
  <si>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</si>
  <si>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</si>
  <si>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</si>
  <si>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</si>
  <si>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</si>
  <si>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</si>
  <si>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</si>
  <si>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</si>
  <si>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</si>
  <si>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</si>
  <si>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</si>
  <si>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</si>
  <si>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</si>
  <si>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</si>
  <si>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</si>
  <si>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</si>
  <si>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SAWABUSI</t>
  </si>
  <si>
    <t>705-750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</si>
  <si>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</si>
  <si>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</si>
  <si>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</si>
  <si>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</si>
  <si>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</si>
  <si>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</si>
  <si>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</si>
  <si>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SAKUMA</t>
  </si>
  <si>
    <t>Sakuma Exports Limited</t>
  </si>
  <si>
    <t>SHUBHAM ASHOKBHAI PATEL</t>
  </si>
  <si>
    <t>Loss of Rs.47.5/-</t>
  </si>
  <si>
    <t>TOPGAIN FINANCE PRIVATE LIMITED</t>
  </si>
  <si>
    <t>Loss of Rs.32.5/-</t>
  </si>
  <si>
    <t>NIFTY 23400 PE 13-JUNE</t>
  </si>
  <si>
    <t>Profit of Rs.102.5/-</t>
  </si>
  <si>
    <t>350-450</t>
  </si>
  <si>
    <t>Loss of Rs.18/-</t>
  </si>
  <si>
    <t>Profit of Rs.37.5/-</t>
  </si>
  <si>
    <t>Profit of Rs.22.5/-</t>
  </si>
  <si>
    <t>SAHASTRAA ADVISORS PRIVATE LIMITED</t>
  </si>
  <si>
    <t>BANKNIFTY 49500 PE 26-JUNE</t>
  </si>
  <si>
    <t>450-600</t>
  </si>
  <si>
    <t>520-570</t>
  </si>
  <si>
    <t>BANKNIFTY 49600 PE 26-JUNE</t>
  </si>
  <si>
    <t>430-550</t>
  </si>
  <si>
    <t>NIFTY 23400 PE 20-JUNE</t>
  </si>
  <si>
    <t>150-180</t>
  </si>
  <si>
    <t>Loss of Rs.15.5/-</t>
  </si>
  <si>
    <t>6080-6163</t>
  </si>
  <si>
    <t>12850-13060</t>
  </si>
  <si>
    <t>2292-2320</t>
  </si>
  <si>
    <t>1340-1430</t>
  </si>
  <si>
    <t>Profit of Rs.38/-</t>
  </si>
  <si>
    <t>Loss of Rs.120/-</t>
  </si>
  <si>
    <t>LIESHA CORPORATION PRIVATE LIMITED .</t>
  </si>
  <si>
    <t>Profit of Rs.33.5/-</t>
  </si>
  <si>
    <t>117.5-120.5</t>
  </si>
  <si>
    <t>128-135</t>
  </si>
  <si>
    <t>Loss of Rs.129/-</t>
  </si>
  <si>
    <t>Loss of Rs.235/-</t>
  </si>
  <si>
    <t>1440-1520</t>
  </si>
  <si>
    <t>BANKNIFTY JUNE FUT</t>
  </si>
  <si>
    <t>51600-52000</t>
  </si>
  <si>
    <t>GREEN PEAKS ENTERPRISES LLP</t>
  </si>
  <si>
    <t>Profit of Rs.10.5/-</t>
  </si>
  <si>
    <t>462-474</t>
  </si>
  <si>
    <t>500-530</t>
  </si>
  <si>
    <t>3320-3420</t>
  </si>
  <si>
    <t>3670-3900</t>
  </si>
  <si>
    <t>Profit of Rs.365/-</t>
  </si>
  <si>
    <t>SLONE</t>
  </si>
  <si>
    <t>Slone Infosystems Limited</t>
  </si>
  <si>
    <t>SUULD</t>
  </si>
  <si>
    <t>Suumaya Industries Ltd</t>
  </si>
  <si>
    <t>5280-5450</t>
  </si>
  <si>
    <t>5800-6000</t>
  </si>
  <si>
    <t>BSOFT JUNE FUT</t>
  </si>
  <si>
    <t>710-720</t>
  </si>
  <si>
    <t>PGEL</t>
  </si>
  <si>
    <t>3190-3230</t>
  </si>
  <si>
    <t>BANKNIFTY 51700 CE 26-JUNE</t>
  </si>
  <si>
    <t>Loss of Rs.9.5/-</t>
  </si>
  <si>
    <t>780-840</t>
  </si>
  <si>
    <t>Loss of Rs.130/-</t>
  </si>
  <si>
    <t>TATACONSUM JULY FUT</t>
  </si>
  <si>
    <t>1125-1150</t>
  </si>
  <si>
    <t>51800-52000</t>
  </si>
  <si>
    <t>JUBLFOOD JULY FUT</t>
  </si>
  <si>
    <t>541-550</t>
  </si>
  <si>
    <t>Profit of Rs.275/-</t>
  </si>
  <si>
    <t>Profit of Rs.6.5/-</t>
  </si>
  <si>
    <t>UBL JULY FUT</t>
  </si>
  <si>
    <t>2090-2117</t>
  </si>
  <si>
    <t>Profit of Rs.18.25/-</t>
  </si>
  <si>
    <t>VOLTAS JULY FUT</t>
  </si>
  <si>
    <t>1540-1558</t>
  </si>
  <si>
    <t>COTFAB</t>
  </si>
  <si>
    <t>DHYAANITR</t>
  </si>
  <si>
    <t>Profit of Rs.69/-</t>
  </si>
  <si>
    <t>820-840</t>
  </si>
  <si>
    <t>900-950</t>
  </si>
  <si>
    <t>LT JULY FUT</t>
  </si>
  <si>
    <t>3670-3740</t>
  </si>
  <si>
    <t>LALPATHLAB JULY FUT</t>
  </si>
  <si>
    <t>2767-2798</t>
  </si>
  <si>
    <t>BANKNIFTY 52200 CE 26-JUNE</t>
  </si>
  <si>
    <t>BANKNIFTY 52500 CE 26-JUNE (2 Lots)</t>
  </si>
  <si>
    <t>FINNIFTY 23450 CE 25-JUNE</t>
  </si>
  <si>
    <t>80-100</t>
  </si>
  <si>
    <t>NIFTY 23650 CE 27-JUNE</t>
  </si>
  <si>
    <t>200-260</t>
  </si>
  <si>
    <t>Profit of Rs.17/-</t>
  </si>
  <si>
    <t>CHINTAN NAYAN BHAI RAJYAGURU</t>
  </si>
  <si>
    <t>TTFL</t>
  </si>
  <si>
    <t>HARDIK JIGISHKUMAR DESAI</t>
  </si>
  <si>
    <t>NK SECURITIES RESEARCH PRIVATE LIMITED</t>
  </si>
  <si>
    <t>SOHAM FINCARE INDIA LLP</t>
  </si>
  <si>
    <t>KAMOPAINTS</t>
  </si>
  <si>
    <t>Kamdhenu Ventures Limited</t>
  </si>
  <si>
    <t>KSHITI-RE</t>
  </si>
  <si>
    <t>Kshitij Polyline Limited</t>
  </si>
  <si>
    <t>TRU</t>
  </si>
  <si>
    <t>TruCap Finance Limited</t>
  </si>
  <si>
    <t>IND SWIFT LABORATORIES LIMITED</t>
  </si>
  <si>
    <t>1525-1575</t>
  </si>
  <si>
    <t>1680-1780</t>
  </si>
  <si>
    <t>Profit of Rs.59.5/-</t>
  </si>
  <si>
    <t>Profit of Rs.30.5/-</t>
  </si>
  <si>
    <t>NIFTY JUNE FUT</t>
  </si>
  <si>
    <t>23800-23900</t>
  </si>
  <si>
    <t>Profit of Rs.75/-</t>
  </si>
  <si>
    <t>Profit of Rs.36.5/-</t>
  </si>
  <si>
    <t>BANKNIFTY 52800 PE 26-JUNE</t>
  </si>
  <si>
    <t>180-250</t>
  </si>
  <si>
    <t>Profit of Rs.57.5/-</t>
  </si>
  <si>
    <t>NIFTY 23800 CE 27-JUNE</t>
  </si>
  <si>
    <t>ASSOCIATED</t>
  </si>
  <si>
    <t>DHATRE</t>
  </si>
  <si>
    <t>SUMIT KUMAR AGARWAL HUF</t>
  </si>
  <si>
    <t>SOCIETE GENERALE</t>
  </si>
  <si>
    <t>SUMANCHEPURI</t>
  </si>
  <si>
    <t>WARDINMOBI</t>
  </si>
  <si>
    <t>WARDWIZARD SOLUTIONS INDIA PRIVATE LIMITED</t>
  </si>
  <si>
    <t>ICICI PRUDENTIAL MUTUAL FUND</t>
  </si>
  <si>
    <t>EBISU GLOBAL OPPORTUNITIES FUND LIMITED</t>
  </si>
  <si>
    <t>GODHA</t>
  </si>
  <si>
    <t>Godha Cabcon Insulat Ltd</t>
  </si>
  <si>
    <t>The India Cements Limited</t>
  </si>
  <si>
    <t>PANKAJ .</t>
  </si>
  <si>
    <t>NIPPON INDIA MUTUAL FUND</t>
  </si>
  <si>
    <t>ASHWIN STOCKS AND INVESTMENT PRIVATE LIMITED</t>
  </si>
  <si>
    <t>NOMURA SINGAPORE LIMITED</t>
  </si>
  <si>
    <t>Profit of Rs.165/-</t>
  </si>
  <si>
    <t>RELIANCE JULY FUT</t>
  </si>
  <si>
    <t>3095-3137</t>
  </si>
  <si>
    <t>Profit of Rs.27/-</t>
  </si>
  <si>
    <t>9225-9425</t>
  </si>
  <si>
    <t>10000-10400</t>
  </si>
  <si>
    <t>IBREALEST</t>
  </si>
  <si>
    <t>142-147</t>
  </si>
  <si>
    <t>159-170</t>
  </si>
  <si>
    <t>Profit of Rs.31.5/-</t>
  </si>
  <si>
    <t>Loss of Rs.38.5/-</t>
  </si>
  <si>
    <t>RELIANCE 3100 CE JULY</t>
  </si>
  <si>
    <t>TCS JULY FUT</t>
  </si>
  <si>
    <t>4000-4080</t>
  </si>
  <si>
    <t>HINDUNILVR JULY FUT</t>
  </si>
  <si>
    <t>2510-2550</t>
  </si>
  <si>
    <t>RELIANCE 3200 CE JULY</t>
  </si>
  <si>
    <t>NIFTY 23950 CE 27-JUNE</t>
  </si>
  <si>
    <t>Profit of Rs.26.5/-</t>
  </si>
  <si>
    <t>1520-1560</t>
  </si>
  <si>
    <t>1650-1740</t>
  </si>
  <si>
    <t>AGOL</t>
  </si>
  <si>
    <t>NITESH HISSARIA HUF</t>
  </si>
  <si>
    <t>KAIZEN ORGANICS PRIVATE LIMITED</t>
  </si>
  <si>
    <t>BILLWIN</t>
  </si>
  <si>
    <t>PUNEET MITTAL</t>
  </si>
  <si>
    <t>CHATHA</t>
  </si>
  <si>
    <t>FRIGERIO CONSERVA ALLANA PRIVATE LIMITED</t>
  </si>
  <si>
    <t>COSPOWER</t>
  </si>
  <si>
    <t>JAGADEESHATUKURI</t>
  </si>
  <si>
    <t>DFPL</t>
  </si>
  <si>
    <t>PRANAV PARESH SHAH</t>
  </si>
  <si>
    <t>GLOBALCA</t>
  </si>
  <si>
    <t>GVFILM</t>
  </si>
  <si>
    <t>INDRENEW</t>
  </si>
  <si>
    <t>ASHWINI NIRAJ SINGH</t>
  </si>
  <si>
    <t>MILIND MADHANI SECURITIES PRIVATE LIMITED</t>
  </si>
  <si>
    <t>MARKOBENZ</t>
  </si>
  <si>
    <t>NIKHIL SINGH</t>
  </si>
  <si>
    <t>ONEGLOBAL</t>
  </si>
  <si>
    <t>PANABYTE</t>
  </si>
  <si>
    <t>NIKIT D RAMBHIA</t>
  </si>
  <si>
    <t>POPEES</t>
  </si>
  <si>
    <t>YARNSYN</t>
  </si>
  <si>
    <t>KAUSHAL SANDIPBHAI RAJPUT</t>
  </si>
  <si>
    <t>MANSI SHARE AND STOCK ADVISORS PVT LTD</t>
  </si>
  <si>
    <t>BOMDYEING</t>
  </si>
  <si>
    <t>Bombay Dyeing &amp; Mfg Co.</t>
  </si>
  <si>
    <t>HILTON</t>
  </si>
  <si>
    <t>Hilton Metal Forging Limi</t>
  </si>
  <si>
    <t>RAJ RATAN COMMODITIES PRIVATE LIMITED</t>
  </si>
  <si>
    <t>KANANIIND</t>
  </si>
  <si>
    <t>Kanani Industries Ltd</t>
  </si>
  <si>
    <t>NIKHIL RAJESH SINGH</t>
  </si>
  <si>
    <t>OMAXE</t>
  </si>
  <si>
    <t>Omaxe Limited</t>
  </si>
  <si>
    <t>RILINFRA</t>
  </si>
  <si>
    <t>Rachana Infra Ltd</t>
  </si>
  <si>
    <t>WINNY</t>
  </si>
  <si>
    <t>Winny Immigra &amp; Edu Ser L</t>
  </si>
  <si>
    <t>GAURAV PALIWAL</t>
  </si>
  <si>
    <t>KRISHNA AWTAR KABRA</t>
  </si>
  <si>
    <t>ZTECH</t>
  </si>
  <si>
    <t>Z-Tech (India) Limited</t>
  </si>
  <si>
    <t>HARSHIL PREMJIBHAI KANANI</t>
  </si>
  <si>
    <t>OCCL</t>
  </si>
  <si>
    <t>Oriental Carbn &amp; Chem Ltd</t>
  </si>
  <si>
    <t>Profit of Rs.50/-</t>
  </si>
  <si>
    <t>Profit of Rs.47.75/-</t>
  </si>
  <si>
    <t>NIFTY 24100 CE 4-JULY</t>
  </si>
  <si>
    <t>60-30</t>
  </si>
  <si>
    <t>180-220</t>
  </si>
  <si>
    <t>NIFTY 24800 CE 25-JULY</t>
  </si>
  <si>
    <t>AKSPINTEX</t>
  </si>
  <si>
    <t>MANISH GOEL</t>
  </si>
  <si>
    <t>KISHOR PUNAMCHAND OSTWAL</t>
  </si>
  <si>
    <t>ALAN SCOTT</t>
  </si>
  <si>
    <t>SURESHKUMAR PUKHRAJ JAIN</t>
  </si>
  <si>
    <t>ALSTONE</t>
  </si>
  <si>
    <t>ASPIRA</t>
  </si>
  <si>
    <t>GLORIOUS HOLDINGS PVT LTD</t>
  </si>
  <si>
    <t>BOROLTD</t>
  </si>
  <si>
    <t>CARNELIAN STRUCTURAL SHIFT FUND</t>
  </si>
  <si>
    <t>CARNELIAN ASSET MANAGEMENT &amp; ADVISORS PRIVATE LIMITED</t>
  </si>
  <si>
    <t>PRADEEP KUMAR KHERUKA</t>
  </si>
  <si>
    <t>REKHA KHERUKA</t>
  </si>
  <si>
    <t>KIRAN KHERUKA</t>
  </si>
  <si>
    <t>BRIDGESE</t>
  </si>
  <si>
    <t>DIPTIBEN KALPSHKUMAR PANCHAL</t>
  </si>
  <si>
    <t>NARESHKUMAR RAMANLAL PANCHAL</t>
  </si>
  <si>
    <t>CAMEXLTD</t>
  </si>
  <si>
    <t>CHANDRAPRAKASH BHANWARLAL HUF</t>
  </si>
  <si>
    <t>JYOTI ANAND BAFNA</t>
  </si>
  <si>
    <t>A JAGADEESH</t>
  </si>
  <si>
    <t>DONTHIREDDYSANNIHITAREDDY</t>
  </si>
  <si>
    <t>ANSARI NAMRA FIRDAUS AAMIR ANJUM</t>
  </si>
  <si>
    <t>NAV CAPITAL VCC - NAV CAPITAL EMERGING STAR FUND</t>
  </si>
  <si>
    <t>DGL</t>
  </si>
  <si>
    <t>HEMANT KUMAR AGARWAL</t>
  </si>
  <si>
    <t>JANAK GUL MIRCHANDANI</t>
  </si>
  <si>
    <t>RUPA AGARWAL</t>
  </si>
  <si>
    <t>CHANDRA PRAKASH JAIN</t>
  </si>
  <si>
    <t>SHREE SADGURU INVESTMENTS</t>
  </si>
  <si>
    <t>ANAND MOHAN</t>
  </si>
  <si>
    <t>GAYATHRIRADHAKRISHNAN</t>
  </si>
  <si>
    <t>KRISHNA TRADE FINANCE</t>
  </si>
  <si>
    <t>ENBETRD</t>
  </si>
  <si>
    <t>CHIRAG RAJENDRA SHAH</t>
  </si>
  <si>
    <t>EPUJA</t>
  </si>
  <si>
    <t>SPS MULTI-COMMODITY LLP</t>
  </si>
  <si>
    <t>SHIVA KUMAR</t>
  </si>
  <si>
    <t>GEMENVIRO</t>
  </si>
  <si>
    <t>ASHISH GUPTA</t>
  </si>
  <si>
    <t>GOPAIST</t>
  </si>
  <si>
    <t>INDIAHOME</t>
  </si>
  <si>
    <t>BHAVIN MAHESH PUJARA</t>
  </si>
  <si>
    <t>SANTOSHKUMAR MOHANLAL RATHI HUF</t>
  </si>
  <si>
    <t>PRAGNABENGIRISHBHAIGHETIYA</t>
  </si>
  <si>
    <t>MILEFUR</t>
  </si>
  <si>
    <t>SITA DEVI</t>
  </si>
  <si>
    <t>RAMPAL LALURAM LADDHA HUF</t>
  </si>
  <si>
    <t>NEERAJAGGARWAL</t>
  </si>
  <si>
    <t>JAYESHJIVRAJBHAIPRAJAPATI</t>
  </si>
  <si>
    <t>AJAY PRATAP SINGH</t>
  </si>
  <si>
    <t>CHANKARANPALLIL KUNCHANDI ALEXANDER</t>
  </si>
  <si>
    <t>SHYAM SUNDER LOYA</t>
  </si>
  <si>
    <t>AKASH GOYAL</t>
  </si>
  <si>
    <t>BIJAL KISHORCHANDRA MADHANI</t>
  </si>
  <si>
    <t>NATURAL</t>
  </si>
  <si>
    <t>RUPA KUMARI</t>
  </si>
  <si>
    <t>ORIENTTR</t>
  </si>
  <si>
    <t>PARAG COMMOSALES</t>
  </si>
  <si>
    <t>DAMINI COMMOSALES LLP</t>
  </si>
  <si>
    <t>MANOJ N SHAH (HUF)</t>
  </si>
  <si>
    <t>PARESH N SHAH (HUF)</t>
  </si>
  <si>
    <t>SHANMUKH N SHAH (HUF)</t>
  </si>
  <si>
    <t>ANISA ALNASIR GILANI</t>
  </si>
  <si>
    <t>AMIT D RAMBHIA</t>
  </si>
  <si>
    <t>RAJNISH</t>
  </si>
  <si>
    <t>JOYDEEP COMMOSALES LLP</t>
  </si>
  <si>
    <t>AKARSHIKA TRADERS LLP</t>
  </si>
  <si>
    <t>RFLL</t>
  </si>
  <si>
    <t>PAWAN KUMAR MITTAL</t>
  </si>
  <si>
    <t>RUDRA</t>
  </si>
  <si>
    <t>VARUN KRISHNAVTAR KABRA</t>
  </si>
  <si>
    <t>RUDRAECO</t>
  </si>
  <si>
    <t>DPG TEXTILE LIMITED</t>
  </si>
  <si>
    <t>SAMHI</t>
  </si>
  <si>
    <t>GTI CAPITAL ALPHA PVT LTD</t>
  </si>
  <si>
    <t>MORGAN STANLEY ASIA SINGAPORE PTE</t>
  </si>
  <si>
    <t>ABU DHABI INVESTMENT AUTHORITY - BEHAVE</t>
  </si>
  <si>
    <t>SCAGRO</t>
  </si>
  <si>
    <t>CHANDAK SANJAY</t>
  </si>
  <si>
    <t>PRABHU DAYAL</t>
  </si>
  <si>
    <t>SCTL</t>
  </si>
  <si>
    <t>JAI VINAYAK SECURITIES</t>
  </si>
  <si>
    <t>SHASHIJIT</t>
  </si>
  <si>
    <t>SHASHI AJIT JAIN</t>
  </si>
  <si>
    <t>AJIT DEEPCHAND JAIN</t>
  </si>
  <si>
    <t>SHILINDORE</t>
  </si>
  <si>
    <t>SUMERA RAOOF DHANANI</t>
  </si>
  <si>
    <t>SABA RAOOF DHANANI</t>
  </si>
  <si>
    <t>SUCHITRA DHANANI</t>
  </si>
  <si>
    <t>CENTURY 21 OFFICESPACE PRIVATE LIMITED</t>
  </si>
  <si>
    <t>STANLEY</t>
  </si>
  <si>
    <t>NIPPON INDIA MUTUAL FUND A/C NIPPON LIFE INDIA TRUSTEE LTD-SMALL CAP FUND</t>
  </si>
  <si>
    <t>NIPPON INDIA MUTUAL FUND A/C NIPPON LIFE INDIA TRUSTEE LTD- EQUITY HYBRID FUND</t>
  </si>
  <si>
    <t>NIPPON INDIA MUTUAL FUND A/C NIPPON LIFE INDIA TRUSTEE LTD-VALUE FUND</t>
  </si>
  <si>
    <t>IRAGE BROKING SERVICES LLP</t>
  </si>
  <si>
    <t>OMAN INDIA JOINT INVESTMENT FUND II</t>
  </si>
  <si>
    <t>TIRTPLS</t>
  </si>
  <si>
    <t>ASHIABANU ANVARLI SAIYAD</t>
  </si>
  <si>
    <t>VARIS MAHENDRABHAI DOSHI</t>
  </si>
  <si>
    <t>TTIL</t>
  </si>
  <si>
    <t>INTEX COMMOSALES LLP</t>
  </si>
  <si>
    <t>YUVRAJ HIRALAL MALHOTRA</t>
  </si>
  <si>
    <t>UTLINDS</t>
  </si>
  <si>
    <t>PRITHVI FINMART PRIVATE LIMITED</t>
  </si>
  <si>
    <t>VGCL</t>
  </si>
  <si>
    <t>SIDDHARTHA BHAIYA</t>
  </si>
  <si>
    <t>ANKIT SHARAD SOMANI</t>
  </si>
  <si>
    <t>VISAGAR</t>
  </si>
  <si>
    <t>JIGAR SURENDRA NANDU</t>
  </si>
  <si>
    <t>CAMELLIA TRADEX PRIVATE LIMITED</t>
  </si>
  <si>
    <t>ADSL</t>
  </si>
  <si>
    <t>Allied Digital Services L</t>
  </si>
  <si>
    <t>AJOONI</t>
  </si>
  <si>
    <t>Ajooni Biotech Limited</t>
  </si>
  <si>
    <t>SHALIN MAHESHBHAI SHAH</t>
  </si>
  <si>
    <t>Central Depo Ser (I) Ltd</t>
  </si>
  <si>
    <t>TOWER RESEARCH CAPITAL MARKETS INDIA PRIVATE LIMITED</t>
  </si>
  <si>
    <t>QE SECURITIES LLP</t>
  </si>
  <si>
    <t>CEAT Limited</t>
  </si>
  <si>
    <t>CMMIPL</t>
  </si>
  <si>
    <t>CMM Infraprojects Limited</t>
  </si>
  <si>
    <t>PUTHURKAITHAKKOTTU SEBASTIAN MATHEW</t>
  </si>
  <si>
    <t>Gujarat Narm Fert Co.</t>
  </si>
  <si>
    <t>VIBRANT SECURITIES PVT. LTD</t>
  </si>
  <si>
    <t>GPECO</t>
  </si>
  <si>
    <t>GP Eco Solutions India L</t>
  </si>
  <si>
    <t>ELAN VENTURES PRIVATE LIMITED</t>
  </si>
  <si>
    <t>HOACFOODS</t>
  </si>
  <si>
    <t>Hoac Foods India Limited</t>
  </si>
  <si>
    <t>AMRITA JAIN</t>
  </si>
  <si>
    <t>MICROCURVES TRADING PRIVATE LIMITED</t>
  </si>
  <si>
    <t>PRADEEP KUMAR GUPTA</t>
  </si>
  <si>
    <t>DAMODHAR REDDY CHOPPAKATTALA</t>
  </si>
  <si>
    <t>NIKHIL AGRAWAL</t>
  </si>
  <si>
    <t>MEDIORG</t>
  </si>
  <si>
    <t>Medicamen Organics Ltd</t>
  </si>
  <si>
    <t>SETU SECURITIES PVT LTD</t>
  </si>
  <si>
    <t>ANKUSH  KEDIA</t>
  </si>
  <si>
    <t>SELVAMURTHY    AKILANDESWARI</t>
  </si>
  <si>
    <t>MOREPENLAB</t>
  </si>
  <si>
    <t>Morepan Laboratories Ltd.</t>
  </si>
  <si>
    <t>NAVKARCORP</t>
  </si>
  <si>
    <t>Navkar Corporation Ltd.</t>
  </si>
  <si>
    <t>RAJASTHAN GLOBAL SECURITIES PVT LTD</t>
  </si>
  <si>
    <t>NDL</t>
  </si>
  <si>
    <t>Nandan Denim Limited</t>
  </si>
  <si>
    <t>NAKSHATRA STRESSED ASSETS FUND SCHEME I</t>
  </si>
  <si>
    <t>NEOGEN</t>
  </si>
  <si>
    <t>Neogen Chemicals Limited</t>
  </si>
  <si>
    <t>INDIA ACORN ICAV</t>
  </si>
  <si>
    <t>CUSTODY BANK OF JAPAN LTD RE RB AMUNDI INDIA SMALL CAP EQUITY MOTHER FUND</t>
  </si>
  <si>
    <t>NIDAN</t>
  </si>
  <si>
    <t>Nidan Labs and Health Ltd</t>
  </si>
  <si>
    <t>MITTAL PUNEET</t>
  </si>
  <si>
    <t>OLIL</t>
  </si>
  <si>
    <t>Oneclick Logistics Ind L</t>
  </si>
  <si>
    <t>PNBGILTS</t>
  </si>
  <si>
    <t>PNB Gilts Limited</t>
  </si>
  <si>
    <t>RATNAVEER</t>
  </si>
  <si>
    <t>Ratnaveer Precision Eng L</t>
  </si>
  <si>
    <t>RIIL</t>
  </si>
  <si>
    <t>Reliance Indl Infra Ltd</t>
  </si>
  <si>
    <t>SARLAPOLY</t>
  </si>
  <si>
    <t>Sarla Performance Fibers</t>
  </si>
  <si>
    <t>SOLARA</t>
  </si>
  <si>
    <t>Solara Active Pha Sci Ltd</t>
  </si>
  <si>
    <t>AUTHUM INVESTMENT AND INFRASTRUCTURE LIMITED</t>
  </si>
  <si>
    <t>Stanley Lifestyles Ltd</t>
  </si>
  <si>
    <t>MARWADI CHANDARANA INTERMEDIARIES BROKERS PRIVATE LIMITED</t>
  </si>
  <si>
    <t>VOGUE COMMERCIAL CO.LTD</t>
  </si>
  <si>
    <t>FRANKLIN TEMPLETON MUTUAL FUND</t>
  </si>
  <si>
    <t>GRT STRATEGIC VENTURES LLP</t>
  </si>
  <si>
    <t>SHAH  NISHANT</t>
  </si>
  <si>
    <t>TAPIFRUIT</t>
  </si>
  <si>
    <t>Tapi Fruit Processing Ltd</t>
  </si>
  <si>
    <t>JIGNESHBHAI JASMATBHAI LAKHANI</t>
  </si>
  <si>
    <t>TPHQ</t>
  </si>
  <si>
    <t>Teamo Productions HQ Ltd</t>
  </si>
  <si>
    <t>NISHCHAYA TRADINGS PRIVATE LIMITED</t>
  </si>
  <si>
    <t>UGROCAP</t>
  </si>
  <si>
    <t>Ugro Capital Limited</t>
  </si>
  <si>
    <t>VIPULLTD</t>
  </si>
  <si>
    <t>Vipul Limited</t>
  </si>
  <si>
    <t>SETU SECURITIES PRIVATE LIMITED</t>
  </si>
  <si>
    <t>P.P. INDUSTRIES PRIVATE LIMITED</t>
  </si>
  <si>
    <t>ZUARIIND</t>
  </si>
  <si>
    <t>Zuari Industries Limited</t>
  </si>
  <si>
    <t>YUGA STOCKS AND COMMODITIES PRIVATE LIMITED  .</t>
  </si>
  <si>
    <t>COUNCODOS</t>
  </si>
  <si>
    <t>Country Condo's Limited</t>
  </si>
  <si>
    <t>JIGNESH BHUPENDRA RUPARELIYA</t>
  </si>
  <si>
    <t>DAVANGERE</t>
  </si>
  <si>
    <t>Davangere Sugar Company L</t>
  </si>
  <si>
    <t>GANESH S S</t>
  </si>
  <si>
    <t>HFCL Limited</t>
  </si>
  <si>
    <t>NEXTWAVE COMMUNICATIONS PRIVATE LIMITED</t>
  </si>
  <si>
    <t>SHITAL MAHESH SURYAVANSHI</t>
  </si>
  <si>
    <t>VEDPRAKASH DEVKINANDAN CHIRIPAL</t>
  </si>
  <si>
    <t>HARIDAS THAKARSHI KANANI</t>
  </si>
  <si>
    <t>S H Kelkar and Co. Ltd.</t>
  </si>
  <si>
    <t>KEDAR RAMESH VAZE</t>
  </si>
  <si>
    <t>TPG GROWTH IV SF PTE LTD</t>
  </si>
  <si>
    <t>VRINDAA ADVANCED MATERIALS LIMITED</t>
  </si>
  <si>
    <t>PUNIT BERIWALA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</si>
</sst>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0" fontId="37" fillId="0" borderId="28" xfId="0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3" fillId="43" borderId="28" xfId="0" applyFont="1" applyFill="1" applyBorder="1" applyAlignment="1">
      <alignment horizontal="center" vertical="center"/>
    </xf>
    <xf numFmtId="165" fontId="36" fillId="43" borderId="28" xfId="0" applyNumberFormat="1" applyFont="1" applyFill="1" applyBorder="1" applyAlignment="1">
      <alignment horizontal="center" vertical="center"/>
    </xf>
    <xf numFmtId="15" fontId="3" fillId="43" borderId="28" xfId="0" applyNumberFormat="1" applyFont="1" applyFill="1" applyBorder="1" applyAlignment="1">
      <alignment horizontal="center" vertical="center"/>
    </xf>
    <xf numFmtId="0" fontId="36" fillId="43" borderId="28" xfId="0" applyFont="1" applyFill="1" applyBorder="1" applyAlignment="1">
      <alignment horizontal="left"/>
    </xf>
    <xf numFmtId="43" fontId="36" fillId="43" borderId="28" xfId="0" applyNumberFormat="1" applyFont="1" applyFill="1" applyBorder="1" applyAlignment="1">
      <alignment horizontal="center" vertical="top"/>
    </xf>
    <xf numFmtId="0" fontId="36" fillId="43" borderId="28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2" fontId="36" fillId="48" borderId="28" xfId="0" applyNumberFormat="1" applyFont="1" applyFill="1" applyBorder="1" applyAlignment="1">
      <alignment horizontal="center" vertical="center"/>
    </xf>
    <xf numFmtId="10" fontId="36" fillId="48" borderId="28" xfId="0" applyNumberFormat="1" applyFont="1" applyFill="1" applyBorder="1" applyAlignment="1">
      <alignment horizontal="center" vertical="center" wrapText="1"/>
    </xf>
    <xf numFmtId="16" fontId="36" fillId="48" borderId="28" xfId="0" applyNumberFormat="1" applyFont="1" applyFill="1" applyBorder="1" applyAlignment="1">
      <alignment horizontal="center" vertical="center"/>
    </xf>
    <xf numFmtId="2" fontId="37" fillId="43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0" sqref="C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45474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7" sqref="C17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45474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6" t="s">
        <v>16</v>
      </c>
      <c r="B9" s="368" t="s">
        <v>17</v>
      </c>
      <c r="C9" s="368" t="s">
        <v>18</v>
      </c>
      <c r="D9" s="368" t="s">
        <v>19</v>
      </c>
      <c r="E9" s="26" t="s">
        <v>20</v>
      </c>
      <c r="F9" s="26" t="s">
        <v>21</v>
      </c>
      <c r="G9" s="363" t="s">
        <v>22</v>
      </c>
      <c r="H9" s="364"/>
      <c r="I9" s="365"/>
      <c r="J9" s="363" t="s">
        <v>23</v>
      </c>
      <c r="K9" s="364"/>
      <c r="L9" s="365"/>
      <c r="M9" s="26"/>
      <c r="N9" s="27"/>
      <c r="O9" s="27"/>
      <c r="P9" s="27"/>
    </row>
    <row r="10" spans="1:16" ht="38.25">
      <c r="A10" s="367"/>
      <c r="B10" s="369"/>
      <c r="C10" s="369"/>
      <c r="D10" s="369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24132.25</v>
      </c>
      <c r="F11" s="204">
        <v>24158.116666666669</v>
      </c>
      <c r="G11" s="203">
        <v>24076.233333333337</v>
      </c>
      <c r="H11" s="203">
        <v>24020.216666666667</v>
      </c>
      <c r="I11" s="203">
        <v>23938.333333333336</v>
      </c>
      <c r="J11" s="203">
        <v>24214.133333333339</v>
      </c>
      <c r="K11" s="203">
        <v>24296.01666666667</v>
      </c>
      <c r="L11" s="203">
        <v>24352.03333333334</v>
      </c>
      <c r="M11" s="202">
        <v>24240</v>
      </c>
      <c r="N11" s="202">
        <v>24102.1</v>
      </c>
      <c r="O11" s="202">
        <v>15490575</v>
      </c>
      <c r="P11" s="205">
        <v>2.2962982529708742E-2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52529.7</v>
      </c>
      <c r="F12" s="204">
        <v>52672.616666666669</v>
      </c>
      <c r="G12" s="203">
        <v>52295.233333333337</v>
      </c>
      <c r="H12" s="203">
        <v>52060.76666666667</v>
      </c>
      <c r="I12" s="203">
        <v>51683.383333333339</v>
      </c>
      <c r="J12" s="203">
        <v>52907.083333333336</v>
      </c>
      <c r="K12" s="203">
        <v>53284.466666666667</v>
      </c>
      <c r="L12" s="203">
        <v>53518.933333333334</v>
      </c>
      <c r="M12" s="202">
        <v>53050</v>
      </c>
      <c r="N12" s="202">
        <v>52438.15</v>
      </c>
      <c r="O12" s="202">
        <v>2746080</v>
      </c>
      <c r="P12" s="205">
        <v>8.1834502659896696E-3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23541.4</v>
      </c>
      <c r="F13" s="217">
        <v>23591.45</v>
      </c>
      <c r="G13" s="219">
        <v>23452.050000000003</v>
      </c>
      <c r="H13" s="219">
        <v>23362.7</v>
      </c>
      <c r="I13" s="219">
        <v>23223.300000000003</v>
      </c>
      <c r="J13" s="219">
        <v>23680.800000000003</v>
      </c>
      <c r="K13" s="219">
        <v>23820.200000000004</v>
      </c>
      <c r="L13" s="219">
        <v>23909.550000000003</v>
      </c>
      <c r="M13" s="220">
        <v>23730.85</v>
      </c>
      <c r="N13" s="220">
        <v>23502.1</v>
      </c>
      <c r="O13" s="220">
        <v>125600</v>
      </c>
      <c r="P13" s="221">
        <v>0.12620488679668235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12239.4</v>
      </c>
      <c r="F14" s="217">
        <v>12267.183333333334</v>
      </c>
      <c r="G14" s="219">
        <v>12184.366666666669</v>
      </c>
      <c r="H14" s="219">
        <v>12129.333333333334</v>
      </c>
      <c r="I14" s="219">
        <v>12046.516666666668</v>
      </c>
      <c r="J14" s="219">
        <v>12322.216666666669</v>
      </c>
      <c r="K14" s="219">
        <v>12405.033333333335</v>
      </c>
      <c r="L14" s="219">
        <v>12460.066666666669</v>
      </c>
      <c r="M14" s="220">
        <v>12350</v>
      </c>
      <c r="N14" s="220">
        <v>12212.15</v>
      </c>
      <c r="O14" s="220">
        <v>1998150</v>
      </c>
      <c r="P14" s="221">
        <v>-3.2424612775297434E-3</v>
      </c>
    </row>
    <row r="15" spans="1:16" ht="12.75" customHeight="1">
      <c r="A15" s="213">
        <v>5</v>
      </c>
      <c r="B15" s="283" t="s">
        <v>34</v>
      </c>
      <c r="C15" s="217" t="s">
        <v>861</v>
      </c>
      <c r="D15" s="218">
        <v>45499</v>
      </c>
      <c r="E15" s="217">
        <v>71646.25</v>
      </c>
      <c r="F15" s="217">
        <v>71635.400000000009</v>
      </c>
      <c r="G15" s="219">
        <v>71420.85000000002</v>
      </c>
      <c r="H15" s="219">
        <v>71195.450000000012</v>
      </c>
      <c r="I15" s="219">
        <v>70980.900000000023</v>
      </c>
      <c r="J15" s="219">
        <v>71860.800000000017</v>
      </c>
      <c r="K15" s="219">
        <v>72075.350000000006</v>
      </c>
      <c r="L15" s="219">
        <v>72300.750000000015</v>
      </c>
      <c r="M15" s="220">
        <v>71849.95</v>
      </c>
      <c r="N15" s="220">
        <v>71410</v>
      </c>
      <c r="O15" s="220">
        <v>6520</v>
      </c>
      <c r="P15" s="221">
        <v>-0.24449594438006952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45498</v>
      </c>
      <c r="E16" s="217">
        <v>691.05</v>
      </c>
      <c r="F16" s="217">
        <v>694.09999999999991</v>
      </c>
      <c r="G16" s="219">
        <v>686.29999999999984</v>
      </c>
      <c r="H16" s="219">
        <v>681.55</v>
      </c>
      <c r="I16" s="219">
        <v>673.74999999999989</v>
      </c>
      <c r="J16" s="219">
        <v>698.8499999999998</v>
      </c>
      <c r="K16" s="219">
        <v>706.65</v>
      </c>
      <c r="L16" s="219">
        <v>711.39999999999975</v>
      </c>
      <c r="M16" s="220">
        <v>701.9</v>
      </c>
      <c r="N16" s="220">
        <v>689.35</v>
      </c>
      <c r="O16" s="220">
        <v>12203000</v>
      </c>
      <c r="P16" s="221">
        <v>4.0146607569041939E-2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8531.5499999999993</v>
      </c>
      <c r="F17" s="217">
        <v>8588.0333333333328</v>
      </c>
      <c r="G17" s="219">
        <v>8432.1666666666661</v>
      </c>
      <c r="H17" s="219">
        <v>8332.7833333333328</v>
      </c>
      <c r="I17" s="219">
        <v>8176.9166666666661</v>
      </c>
      <c r="J17" s="219">
        <v>8687.4166666666661</v>
      </c>
      <c r="K17" s="219">
        <v>8843.2833333333347</v>
      </c>
      <c r="L17" s="219">
        <v>8942.6666666666661</v>
      </c>
      <c r="M17" s="220">
        <v>8743.9</v>
      </c>
      <c r="N17" s="220">
        <v>8488.65</v>
      </c>
      <c r="O17" s="220">
        <v>1437375</v>
      </c>
      <c r="P17" s="221">
        <v>1.3842355845529888E-2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27402.55</v>
      </c>
      <c r="F18" s="217">
        <v>27444.183333333334</v>
      </c>
      <c r="G18" s="219">
        <v>27158.366666666669</v>
      </c>
      <c r="H18" s="219">
        <v>26914.183333333334</v>
      </c>
      <c r="I18" s="219">
        <v>26628.366666666669</v>
      </c>
      <c r="J18" s="219">
        <v>27688.366666666669</v>
      </c>
      <c r="K18" s="219">
        <v>27974.183333333334</v>
      </c>
      <c r="L18" s="219">
        <v>28218.366666666669</v>
      </c>
      <c r="M18" s="220">
        <v>27730</v>
      </c>
      <c r="N18" s="220">
        <v>27200</v>
      </c>
      <c r="O18" s="220">
        <v>158440</v>
      </c>
      <c r="P18" s="221">
        <v>2.0087561164048418E-2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240.05</v>
      </c>
      <c r="F19" s="217">
        <v>240.65</v>
      </c>
      <c r="G19" s="219">
        <v>236.3</v>
      </c>
      <c r="H19" s="219">
        <v>232.55</v>
      </c>
      <c r="I19" s="219">
        <v>228.20000000000002</v>
      </c>
      <c r="J19" s="219">
        <v>244.4</v>
      </c>
      <c r="K19" s="219">
        <v>248.74999999999997</v>
      </c>
      <c r="L19" s="219">
        <v>252.5</v>
      </c>
      <c r="M19" s="220">
        <v>245</v>
      </c>
      <c r="N19" s="220">
        <v>236.9</v>
      </c>
      <c r="O19" s="220">
        <v>63930600</v>
      </c>
      <c r="P19" s="221">
        <v>-1.1687119125135655E-2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314.45</v>
      </c>
      <c r="F20" s="217">
        <v>316.95</v>
      </c>
      <c r="G20" s="219">
        <v>310.5</v>
      </c>
      <c r="H20" s="219">
        <v>306.55</v>
      </c>
      <c r="I20" s="219">
        <v>300.10000000000002</v>
      </c>
      <c r="J20" s="219">
        <v>320.89999999999998</v>
      </c>
      <c r="K20" s="219">
        <v>327.34999999999991</v>
      </c>
      <c r="L20" s="219">
        <v>331.29999999999995</v>
      </c>
      <c r="M20" s="220">
        <v>323.39999999999998</v>
      </c>
      <c r="N20" s="220">
        <v>313</v>
      </c>
      <c r="O20" s="220">
        <v>37900200</v>
      </c>
      <c r="P20" s="221">
        <v>5.6840426303197272E-2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2636.5</v>
      </c>
      <c r="F21" s="217">
        <v>2645.0166666666669</v>
      </c>
      <c r="G21" s="219">
        <v>2622.4833333333336</v>
      </c>
      <c r="H21" s="219">
        <v>2608.4666666666667</v>
      </c>
      <c r="I21" s="219">
        <v>2585.9333333333334</v>
      </c>
      <c r="J21" s="219">
        <v>2659.0333333333338</v>
      </c>
      <c r="K21" s="219">
        <v>2681.5666666666675</v>
      </c>
      <c r="L21" s="219">
        <v>2695.5833333333339</v>
      </c>
      <c r="M21" s="220">
        <v>2667.55</v>
      </c>
      <c r="N21" s="220">
        <v>2631</v>
      </c>
      <c r="O21" s="220">
        <v>4846800</v>
      </c>
      <c r="P21" s="221">
        <v>-3.5771555445910943E-3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3198.55</v>
      </c>
      <c r="F22" s="217">
        <v>3204.0666666666671</v>
      </c>
      <c r="G22" s="219">
        <v>3173.1333333333341</v>
      </c>
      <c r="H22" s="219">
        <v>3147.7166666666672</v>
      </c>
      <c r="I22" s="219">
        <v>3116.7833333333342</v>
      </c>
      <c r="J22" s="219">
        <v>3229.483333333334</v>
      </c>
      <c r="K22" s="219">
        <v>3260.4166666666674</v>
      </c>
      <c r="L22" s="219">
        <v>3285.8333333333339</v>
      </c>
      <c r="M22" s="220">
        <v>3235</v>
      </c>
      <c r="N22" s="220">
        <v>3178.65</v>
      </c>
      <c r="O22" s="220">
        <v>16006200</v>
      </c>
      <c r="P22" s="221">
        <v>6.9072242771948365E-3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1488.2</v>
      </c>
      <c r="F23" s="217">
        <v>1488.0999999999997</v>
      </c>
      <c r="G23" s="219">
        <v>1472.1999999999994</v>
      </c>
      <c r="H23" s="219">
        <v>1456.1999999999996</v>
      </c>
      <c r="I23" s="219">
        <v>1440.2999999999993</v>
      </c>
      <c r="J23" s="219">
        <v>1504.0999999999995</v>
      </c>
      <c r="K23" s="219">
        <v>1519.9999999999995</v>
      </c>
      <c r="L23" s="219">
        <v>1535.9999999999995</v>
      </c>
      <c r="M23" s="220">
        <v>1504</v>
      </c>
      <c r="N23" s="220">
        <v>1472.1</v>
      </c>
      <c r="O23" s="220">
        <v>29190400</v>
      </c>
      <c r="P23" s="221">
        <v>-2.4468594081060763E-3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5025.8500000000004</v>
      </c>
      <c r="F24" s="217">
        <v>5009.9666666666672</v>
      </c>
      <c r="G24" s="219">
        <v>4965.9333333333343</v>
      </c>
      <c r="H24" s="219">
        <v>4906.0166666666673</v>
      </c>
      <c r="I24" s="219">
        <v>4861.9833333333345</v>
      </c>
      <c r="J24" s="219">
        <v>5069.8833333333341</v>
      </c>
      <c r="K24" s="219">
        <v>5113.916666666667</v>
      </c>
      <c r="L24" s="219">
        <v>5173.8333333333339</v>
      </c>
      <c r="M24" s="220">
        <v>5054</v>
      </c>
      <c r="N24" s="220">
        <v>4950.05</v>
      </c>
      <c r="O24" s="220">
        <v>1462400</v>
      </c>
      <c r="P24" s="221">
        <v>3.0004225947316523E-2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673</v>
      </c>
      <c r="F25" s="217">
        <v>670.33333333333337</v>
      </c>
      <c r="G25" s="219">
        <v>662.66666666666674</v>
      </c>
      <c r="H25" s="219">
        <v>652.33333333333337</v>
      </c>
      <c r="I25" s="219">
        <v>644.66666666666674</v>
      </c>
      <c r="J25" s="219">
        <v>680.66666666666674</v>
      </c>
      <c r="K25" s="219">
        <v>688.33333333333348</v>
      </c>
      <c r="L25" s="219">
        <v>698.66666666666674</v>
      </c>
      <c r="M25" s="220">
        <v>678</v>
      </c>
      <c r="N25" s="220">
        <v>660</v>
      </c>
      <c r="O25" s="220">
        <v>36703800</v>
      </c>
      <c r="P25" s="221">
        <v>-2.6124749259719172E-2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6227.5</v>
      </c>
      <c r="F26" s="217">
        <v>6223.8833333333341</v>
      </c>
      <c r="G26" s="219">
        <v>6185.5666666666684</v>
      </c>
      <c r="H26" s="219">
        <v>6143.6333333333341</v>
      </c>
      <c r="I26" s="219">
        <v>6105.3166666666684</v>
      </c>
      <c r="J26" s="219">
        <v>6265.8166666666684</v>
      </c>
      <c r="K26" s="219">
        <v>6304.1333333333341</v>
      </c>
      <c r="L26" s="219">
        <v>6346.0666666666684</v>
      </c>
      <c r="M26" s="220">
        <v>6262.2</v>
      </c>
      <c r="N26" s="220">
        <v>6181.95</v>
      </c>
      <c r="O26" s="220">
        <v>2009500</v>
      </c>
      <c r="P26" s="221">
        <v>7.520681875156681E-3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539.75</v>
      </c>
      <c r="F27" s="217">
        <v>533.05000000000007</v>
      </c>
      <c r="G27" s="219">
        <v>520.90000000000009</v>
      </c>
      <c r="H27" s="219">
        <v>502.05000000000007</v>
      </c>
      <c r="I27" s="219">
        <v>489.90000000000009</v>
      </c>
      <c r="J27" s="219">
        <v>551.90000000000009</v>
      </c>
      <c r="K27" s="219">
        <v>564.04999999999995</v>
      </c>
      <c r="L27" s="219">
        <v>582.90000000000009</v>
      </c>
      <c r="M27" s="220">
        <v>545.20000000000005</v>
      </c>
      <c r="N27" s="220">
        <v>514.20000000000005</v>
      </c>
      <c r="O27" s="220">
        <v>14553700</v>
      </c>
      <c r="P27" s="221">
        <v>-1.0289017341040462E-2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243.5</v>
      </c>
      <c r="F28" s="217">
        <v>243.65</v>
      </c>
      <c r="G28" s="219">
        <v>242.10000000000002</v>
      </c>
      <c r="H28" s="219">
        <v>240.70000000000002</v>
      </c>
      <c r="I28" s="219">
        <v>239.15000000000003</v>
      </c>
      <c r="J28" s="219">
        <v>245.05</v>
      </c>
      <c r="K28" s="219">
        <v>246.60000000000002</v>
      </c>
      <c r="L28" s="219">
        <v>248</v>
      </c>
      <c r="M28" s="220">
        <v>245.2</v>
      </c>
      <c r="N28" s="220">
        <v>242.25</v>
      </c>
      <c r="O28" s="220">
        <v>73100000</v>
      </c>
      <c r="P28" s="221">
        <v>1.8744338373632499E-2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2925.75</v>
      </c>
      <c r="F29" s="217">
        <v>2919.25</v>
      </c>
      <c r="G29" s="219">
        <v>2888.25</v>
      </c>
      <c r="H29" s="219">
        <v>2850.75</v>
      </c>
      <c r="I29" s="219">
        <v>2819.75</v>
      </c>
      <c r="J29" s="219">
        <v>2956.75</v>
      </c>
      <c r="K29" s="219">
        <v>2987.75</v>
      </c>
      <c r="L29" s="219">
        <v>3025.25</v>
      </c>
      <c r="M29" s="220">
        <v>2950.25</v>
      </c>
      <c r="N29" s="220">
        <v>2881.75</v>
      </c>
      <c r="O29" s="220">
        <v>11923400</v>
      </c>
      <c r="P29" s="221">
        <v>-5.7038976634033256E-3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2370.65</v>
      </c>
      <c r="F30" s="217">
        <v>2378.9333333333334</v>
      </c>
      <c r="G30" s="219">
        <v>2353.7166666666667</v>
      </c>
      <c r="H30" s="219">
        <v>2336.7833333333333</v>
      </c>
      <c r="I30" s="219">
        <v>2311.5666666666666</v>
      </c>
      <c r="J30" s="219">
        <v>2395.8666666666668</v>
      </c>
      <c r="K30" s="219">
        <v>2421.0833333333339</v>
      </c>
      <c r="L30" s="219">
        <v>2438.0166666666669</v>
      </c>
      <c r="M30" s="220">
        <v>2404.15</v>
      </c>
      <c r="N30" s="220">
        <v>2362</v>
      </c>
      <c r="O30" s="220">
        <v>2632858</v>
      </c>
      <c r="P30" s="221">
        <v>9.7669875819729316E-4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45498</v>
      </c>
      <c r="E31" s="217">
        <v>6500</v>
      </c>
      <c r="F31" s="217">
        <v>6470.8833333333341</v>
      </c>
      <c r="G31" s="219">
        <v>6382.5666666666684</v>
      </c>
      <c r="H31" s="219">
        <v>6265.1333333333341</v>
      </c>
      <c r="I31" s="219">
        <v>6176.8166666666684</v>
      </c>
      <c r="J31" s="219">
        <v>6588.3166666666684</v>
      </c>
      <c r="K31" s="219">
        <v>6676.6333333333341</v>
      </c>
      <c r="L31" s="219">
        <v>6794.0666666666684</v>
      </c>
      <c r="M31" s="220">
        <v>6559.2</v>
      </c>
      <c r="N31" s="220">
        <v>6353.45</v>
      </c>
      <c r="O31" s="220">
        <v>562600</v>
      </c>
      <c r="P31" s="221">
        <v>-2.4822695035460994E-3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664.4</v>
      </c>
      <c r="F32" s="217">
        <v>666.08333333333337</v>
      </c>
      <c r="G32" s="219">
        <v>660.31666666666672</v>
      </c>
      <c r="H32" s="219">
        <v>656.23333333333335</v>
      </c>
      <c r="I32" s="219">
        <v>650.4666666666667</v>
      </c>
      <c r="J32" s="219">
        <v>670.16666666666674</v>
      </c>
      <c r="K32" s="219">
        <v>675.93333333333339</v>
      </c>
      <c r="L32" s="219">
        <v>680.01666666666677</v>
      </c>
      <c r="M32" s="220">
        <v>671.85</v>
      </c>
      <c r="N32" s="220">
        <v>662</v>
      </c>
      <c r="O32" s="220">
        <v>22893000</v>
      </c>
      <c r="P32" s="221">
        <v>2.2328406198365562E-2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1215.75</v>
      </c>
      <c r="F33" s="217">
        <v>1212.25</v>
      </c>
      <c r="G33" s="219">
        <v>1201.7</v>
      </c>
      <c r="H33" s="219">
        <v>1187.6500000000001</v>
      </c>
      <c r="I33" s="219">
        <v>1177.1000000000001</v>
      </c>
      <c r="J33" s="219">
        <v>1226.3</v>
      </c>
      <c r="K33" s="219">
        <v>1236.8500000000001</v>
      </c>
      <c r="L33" s="219">
        <v>1250.8999999999999</v>
      </c>
      <c r="M33" s="220">
        <v>1222.8</v>
      </c>
      <c r="N33" s="220">
        <v>1198.2</v>
      </c>
      <c r="O33" s="220">
        <v>13053150</v>
      </c>
      <c r="P33" s="221">
        <v>2.534533012292485E-3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1272.3499999999999</v>
      </c>
      <c r="F34" s="217">
        <v>1279.3166666666668</v>
      </c>
      <c r="G34" s="219">
        <v>1262.9333333333336</v>
      </c>
      <c r="H34" s="219">
        <v>1253.5166666666669</v>
      </c>
      <c r="I34" s="219">
        <v>1237.1333333333337</v>
      </c>
      <c r="J34" s="219">
        <v>1288.7333333333336</v>
      </c>
      <c r="K34" s="219">
        <v>1305.1166666666668</v>
      </c>
      <c r="L34" s="219">
        <v>1314.5333333333335</v>
      </c>
      <c r="M34" s="220">
        <v>1295.7</v>
      </c>
      <c r="N34" s="220">
        <v>1269.9000000000001</v>
      </c>
      <c r="O34" s="220">
        <v>43302500</v>
      </c>
      <c r="P34" s="221">
        <v>-1.268275999657993E-2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9566.4</v>
      </c>
      <c r="F35" s="217">
        <v>9532.6666666666661</v>
      </c>
      <c r="G35" s="219">
        <v>9478.3833333333314</v>
      </c>
      <c r="H35" s="219">
        <v>9390.366666666665</v>
      </c>
      <c r="I35" s="219">
        <v>9336.0833333333303</v>
      </c>
      <c r="J35" s="219">
        <v>9620.6833333333325</v>
      </c>
      <c r="K35" s="219">
        <v>9674.966666666669</v>
      </c>
      <c r="L35" s="219">
        <v>9762.9833333333336</v>
      </c>
      <c r="M35" s="220">
        <v>9586.9500000000007</v>
      </c>
      <c r="N35" s="220">
        <v>9444.65</v>
      </c>
      <c r="O35" s="220">
        <v>2063175</v>
      </c>
      <c r="P35" s="221">
        <v>2.6340335037122711E-2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1594.65</v>
      </c>
      <c r="F36" s="217">
        <v>1604.8</v>
      </c>
      <c r="G36" s="219">
        <v>1579.8</v>
      </c>
      <c r="H36" s="219">
        <v>1564.95</v>
      </c>
      <c r="I36" s="219">
        <v>1539.95</v>
      </c>
      <c r="J36" s="219">
        <v>1619.6499999999999</v>
      </c>
      <c r="K36" s="219">
        <v>1644.6499999999999</v>
      </c>
      <c r="L36" s="219">
        <v>1659.4999999999998</v>
      </c>
      <c r="M36" s="220">
        <v>1629.8</v>
      </c>
      <c r="N36" s="220">
        <v>1589.95</v>
      </c>
      <c r="O36" s="220">
        <v>12437500</v>
      </c>
      <c r="P36" s="221">
        <v>-1.2779299122911458E-2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7163.8</v>
      </c>
      <c r="F37" s="217">
        <v>7186.25</v>
      </c>
      <c r="G37" s="219">
        <v>7113.55</v>
      </c>
      <c r="H37" s="219">
        <v>7063.3</v>
      </c>
      <c r="I37" s="219">
        <v>6990.6</v>
      </c>
      <c r="J37" s="219">
        <v>7236.5</v>
      </c>
      <c r="K37" s="219">
        <v>7309.2000000000007</v>
      </c>
      <c r="L37" s="219">
        <v>7359.45</v>
      </c>
      <c r="M37" s="220">
        <v>7258.95</v>
      </c>
      <c r="N37" s="220">
        <v>7136</v>
      </c>
      <c r="O37" s="220">
        <v>8164000</v>
      </c>
      <c r="P37" s="221">
        <v>1.5959929066981925E-2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3237.3</v>
      </c>
      <c r="F38" s="217">
        <v>3234.5333333333333</v>
      </c>
      <c r="G38" s="219">
        <v>3198.1666666666665</v>
      </c>
      <c r="H38" s="219">
        <v>3159.0333333333333</v>
      </c>
      <c r="I38" s="219">
        <v>3122.6666666666665</v>
      </c>
      <c r="J38" s="219">
        <v>3273.6666666666665</v>
      </c>
      <c r="K38" s="219">
        <v>3310.0333333333333</v>
      </c>
      <c r="L38" s="219">
        <v>3349.1666666666665</v>
      </c>
      <c r="M38" s="220">
        <v>3270.9</v>
      </c>
      <c r="N38" s="220">
        <v>3195.4</v>
      </c>
      <c r="O38" s="220">
        <v>1910100</v>
      </c>
      <c r="P38" s="221">
        <v>5.4488241139450146E-2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432.95</v>
      </c>
      <c r="F39" s="217">
        <v>434.23333333333335</v>
      </c>
      <c r="G39" s="219">
        <v>428.4666666666667</v>
      </c>
      <c r="H39" s="219">
        <v>423.98333333333335</v>
      </c>
      <c r="I39" s="219">
        <v>418.2166666666667</v>
      </c>
      <c r="J39" s="219">
        <v>438.7166666666667</v>
      </c>
      <c r="K39" s="219">
        <v>444.48333333333335</v>
      </c>
      <c r="L39" s="219">
        <v>448.9666666666667</v>
      </c>
      <c r="M39" s="220">
        <v>440</v>
      </c>
      <c r="N39" s="220">
        <v>429.75</v>
      </c>
      <c r="O39" s="220">
        <v>9684800</v>
      </c>
      <c r="P39" s="221">
        <v>2.4716438124259353E-2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205.35</v>
      </c>
      <c r="F40" s="217">
        <v>205.20000000000002</v>
      </c>
      <c r="G40" s="219">
        <v>202.00000000000003</v>
      </c>
      <c r="H40" s="219">
        <v>198.65</v>
      </c>
      <c r="I40" s="219">
        <v>195.45000000000002</v>
      </c>
      <c r="J40" s="219">
        <v>208.55000000000004</v>
      </c>
      <c r="K40" s="219">
        <v>211.75000000000003</v>
      </c>
      <c r="L40" s="219">
        <v>215.10000000000005</v>
      </c>
      <c r="M40" s="220">
        <v>208.4</v>
      </c>
      <c r="N40" s="220">
        <v>201.85</v>
      </c>
      <c r="O40" s="220">
        <v>98686000</v>
      </c>
      <c r="P40" s="221">
        <v>2.3195726644603148E-2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277.2</v>
      </c>
      <c r="F41" s="217">
        <v>278.01666666666665</v>
      </c>
      <c r="G41" s="219">
        <v>273.38333333333333</v>
      </c>
      <c r="H41" s="219">
        <v>269.56666666666666</v>
      </c>
      <c r="I41" s="219">
        <v>264.93333333333334</v>
      </c>
      <c r="J41" s="219">
        <v>281.83333333333331</v>
      </c>
      <c r="K41" s="219">
        <v>286.46666666666664</v>
      </c>
      <c r="L41" s="219">
        <v>290.2833333333333</v>
      </c>
      <c r="M41" s="220">
        <v>282.64999999999998</v>
      </c>
      <c r="N41" s="220">
        <v>274.2</v>
      </c>
      <c r="O41" s="220">
        <v>154791000</v>
      </c>
      <c r="P41" s="221">
        <v>1.569997312963034E-2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1523.9</v>
      </c>
      <c r="F42" s="217">
        <v>1497.7333333333333</v>
      </c>
      <c r="G42" s="219">
        <v>1464.8666666666668</v>
      </c>
      <c r="H42" s="219">
        <v>1405.8333333333335</v>
      </c>
      <c r="I42" s="219">
        <v>1372.9666666666669</v>
      </c>
      <c r="J42" s="219">
        <v>1556.7666666666667</v>
      </c>
      <c r="K42" s="219">
        <v>1589.633333333333</v>
      </c>
      <c r="L42" s="219">
        <v>1648.6666666666665</v>
      </c>
      <c r="M42" s="220">
        <v>1530.6</v>
      </c>
      <c r="N42" s="220">
        <v>1438.7</v>
      </c>
      <c r="O42" s="220">
        <v>3345750</v>
      </c>
      <c r="P42" s="221">
        <v>-2.3530699354273831E-2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308.25</v>
      </c>
      <c r="F43" s="217">
        <v>307.98333333333335</v>
      </c>
      <c r="G43" s="219">
        <v>304.9666666666667</v>
      </c>
      <c r="H43" s="219">
        <v>301.68333333333334</v>
      </c>
      <c r="I43" s="219">
        <v>298.66666666666669</v>
      </c>
      <c r="J43" s="219">
        <v>311.26666666666671</v>
      </c>
      <c r="K43" s="219">
        <v>314.28333333333336</v>
      </c>
      <c r="L43" s="219">
        <v>317.56666666666672</v>
      </c>
      <c r="M43" s="220">
        <v>311</v>
      </c>
      <c r="N43" s="220">
        <v>304.7</v>
      </c>
      <c r="O43" s="220">
        <v>150169350</v>
      </c>
      <c r="P43" s="221">
        <v>2.4857526306576158E-2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507.65</v>
      </c>
      <c r="F44" s="217">
        <v>506.51666666666665</v>
      </c>
      <c r="G44" s="219">
        <v>503.5333333333333</v>
      </c>
      <c r="H44" s="219">
        <v>499.41666666666663</v>
      </c>
      <c r="I44" s="219">
        <v>496.43333333333328</v>
      </c>
      <c r="J44" s="219">
        <v>510.63333333333333</v>
      </c>
      <c r="K44" s="219">
        <v>513.61666666666667</v>
      </c>
      <c r="L44" s="219">
        <v>517.73333333333335</v>
      </c>
      <c r="M44" s="220">
        <v>509.5</v>
      </c>
      <c r="N44" s="220">
        <v>502.4</v>
      </c>
      <c r="O44" s="220">
        <v>20148480</v>
      </c>
      <c r="P44" s="221">
        <v>1.7939313104368124E-2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1672.05</v>
      </c>
      <c r="F45" s="217">
        <v>1678.8500000000001</v>
      </c>
      <c r="G45" s="219">
        <v>1661.9000000000003</v>
      </c>
      <c r="H45" s="219">
        <v>1651.7500000000002</v>
      </c>
      <c r="I45" s="219">
        <v>1634.8000000000004</v>
      </c>
      <c r="J45" s="219">
        <v>1689.0000000000002</v>
      </c>
      <c r="K45" s="219">
        <v>1705.95</v>
      </c>
      <c r="L45" s="219">
        <v>1716.1000000000001</v>
      </c>
      <c r="M45" s="220">
        <v>1695.8</v>
      </c>
      <c r="N45" s="220">
        <v>1668.7</v>
      </c>
      <c r="O45" s="220">
        <v>6710500</v>
      </c>
      <c r="P45" s="221">
        <v>3.9984502130956993E-2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1452.35</v>
      </c>
      <c r="F46" s="217">
        <v>1476</v>
      </c>
      <c r="G46" s="219">
        <v>1423</v>
      </c>
      <c r="H46" s="219">
        <v>1393.65</v>
      </c>
      <c r="I46" s="219">
        <v>1340.65</v>
      </c>
      <c r="J46" s="219">
        <v>1505.35</v>
      </c>
      <c r="K46" s="219">
        <v>1558.35</v>
      </c>
      <c r="L46" s="219">
        <v>1587.6999999999998</v>
      </c>
      <c r="M46" s="220">
        <v>1529</v>
      </c>
      <c r="N46" s="220">
        <v>1446.65</v>
      </c>
      <c r="O46" s="220">
        <v>46667800</v>
      </c>
      <c r="P46" s="221">
        <v>-8.6673998809367655E-3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302.60000000000002</v>
      </c>
      <c r="F47" s="217">
        <v>304.51666666666665</v>
      </c>
      <c r="G47" s="219">
        <v>299.63333333333333</v>
      </c>
      <c r="H47" s="219">
        <v>296.66666666666669</v>
      </c>
      <c r="I47" s="219">
        <v>291.78333333333336</v>
      </c>
      <c r="J47" s="219">
        <v>307.48333333333329</v>
      </c>
      <c r="K47" s="219">
        <v>312.36666666666662</v>
      </c>
      <c r="L47" s="219">
        <v>315.33333333333326</v>
      </c>
      <c r="M47" s="220">
        <v>309.39999999999998</v>
      </c>
      <c r="N47" s="220">
        <v>301.55</v>
      </c>
      <c r="O47" s="220">
        <v>79765875</v>
      </c>
      <c r="P47" s="221">
        <v>-5.5959159630865896E-3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352.95</v>
      </c>
      <c r="F48" s="217">
        <v>352.55</v>
      </c>
      <c r="G48" s="219">
        <v>348.5</v>
      </c>
      <c r="H48" s="219">
        <v>344.05</v>
      </c>
      <c r="I48" s="219">
        <v>340</v>
      </c>
      <c r="J48" s="219">
        <v>357</v>
      </c>
      <c r="K48" s="219">
        <v>361.05000000000007</v>
      </c>
      <c r="L48" s="219">
        <v>365.5</v>
      </c>
      <c r="M48" s="220">
        <v>356.6</v>
      </c>
      <c r="N48" s="220">
        <v>348.1</v>
      </c>
      <c r="O48" s="220">
        <v>51540000</v>
      </c>
      <c r="P48" s="221">
        <v>7.8216660148611658E-3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33419.199999999997</v>
      </c>
      <c r="F49" s="217">
        <v>33576.700000000004</v>
      </c>
      <c r="G49" s="219">
        <v>33102.500000000007</v>
      </c>
      <c r="H49" s="219">
        <v>32785.800000000003</v>
      </c>
      <c r="I49" s="219">
        <v>32311.600000000006</v>
      </c>
      <c r="J49" s="219">
        <v>33893.400000000009</v>
      </c>
      <c r="K49" s="219">
        <v>34367.600000000006</v>
      </c>
      <c r="L49" s="219">
        <v>34684.30000000001</v>
      </c>
      <c r="M49" s="220">
        <v>34050.9</v>
      </c>
      <c r="N49" s="220">
        <v>33260</v>
      </c>
      <c r="O49" s="220">
        <v>302825</v>
      </c>
      <c r="P49" s="221">
        <v>2.0042105263157896E-2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305.05</v>
      </c>
      <c r="F50" s="217">
        <v>305.00000000000006</v>
      </c>
      <c r="G50" s="219">
        <v>302.40000000000009</v>
      </c>
      <c r="H50" s="219">
        <v>299.75000000000006</v>
      </c>
      <c r="I50" s="219">
        <v>297.15000000000009</v>
      </c>
      <c r="J50" s="219">
        <v>307.65000000000009</v>
      </c>
      <c r="K50" s="219">
        <v>310.25000000000011</v>
      </c>
      <c r="L50" s="219">
        <v>312.90000000000009</v>
      </c>
      <c r="M50" s="220">
        <v>307.60000000000002</v>
      </c>
      <c r="N50" s="220">
        <v>302.35000000000002</v>
      </c>
      <c r="O50" s="220">
        <v>65419200</v>
      </c>
      <c r="P50" s="221">
        <v>-2.8495054798182304E-2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5499.3</v>
      </c>
      <c r="F51" s="217">
        <v>5490.8</v>
      </c>
      <c r="G51" s="219">
        <v>5461.6</v>
      </c>
      <c r="H51" s="219">
        <v>5423.9000000000005</v>
      </c>
      <c r="I51" s="219">
        <v>5394.7000000000007</v>
      </c>
      <c r="J51" s="219">
        <v>5528.5</v>
      </c>
      <c r="K51" s="219">
        <v>5557.6999999999989</v>
      </c>
      <c r="L51" s="219">
        <v>5595.4</v>
      </c>
      <c r="M51" s="220">
        <v>5520</v>
      </c>
      <c r="N51" s="220">
        <v>5453.1</v>
      </c>
      <c r="O51" s="220">
        <v>2581800</v>
      </c>
      <c r="P51" s="221">
        <v>-2.7039555006180471E-3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691.5</v>
      </c>
      <c r="F52" s="217">
        <v>693.11666666666667</v>
      </c>
      <c r="G52" s="219">
        <v>686.38333333333333</v>
      </c>
      <c r="H52" s="219">
        <v>681.26666666666665</v>
      </c>
      <c r="I52" s="219">
        <v>674.5333333333333</v>
      </c>
      <c r="J52" s="219">
        <v>698.23333333333335</v>
      </c>
      <c r="K52" s="219">
        <v>704.9666666666667</v>
      </c>
      <c r="L52" s="219">
        <v>710.08333333333337</v>
      </c>
      <c r="M52" s="220">
        <v>699.85</v>
      </c>
      <c r="N52" s="220">
        <v>688</v>
      </c>
      <c r="O52" s="220">
        <v>14613000</v>
      </c>
      <c r="P52" s="221">
        <v>2.8505067567567568E-2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120.3</v>
      </c>
      <c r="F53" s="217">
        <v>120.55</v>
      </c>
      <c r="G53" s="219">
        <v>118.35</v>
      </c>
      <c r="H53" s="219">
        <v>116.39999999999999</v>
      </c>
      <c r="I53" s="219">
        <v>114.19999999999999</v>
      </c>
      <c r="J53" s="219">
        <v>122.5</v>
      </c>
      <c r="K53" s="219">
        <v>124.70000000000002</v>
      </c>
      <c r="L53" s="219">
        <v>126.65</v>
      </c>
      <c r="M53" s="220">
        <v>122.75</v>
      </c>
      <c r="N53" s="220">
        <v>118.6</v>
      </c>
      <c r="O53" s="220">
        <v>248960250</v>
      </c>
      <c r="P53" s="221">
        <v>1.9627899261880407E-2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915.75</v>
      </c>
      <c r="F54" s="217">
        <v>918.83333333333337</v>
      </c>
      <c r="G54" s="219">
        <v>907.7166666666667</v>
      </c>
      <c r="H54" s="219">
        <v>899.68333333333328</v>
      </c>
      <c r="I54" s="219">
        <v>888.56666666666661</v>
      </c>
      <c r="J54" s="219">
        <v>926.86666666666679</v>
      </c>
      <c r="K54" s="219">
        <v>937.98333333333335</v>
      </c>
      <c r="L54" s="219">
        <v>946.01666666666688</v>
      </c>
      <c r="M54" s="220">
        <v>929.95</v>
      </c>
      <c r="N54" s="220">
        <v>910.8</v>
      </c>
      <c r="O54" s="220">
        <v>5145075</v>
      </c>
      <c r="P54" s="221">
        <v>9.5657164721637648E-3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45498</v>
      </c>
      <c r="E55" s="217">
        <v>510.95</v>
      </c>
      <c r="F55" s="217">
        <v>510.08333333333331</v>
      </c>
      <c r="G55" s="219">
        <v>502.66666666666663</v>
      </c>
      <c r="H55" s="219">
        <v>494.38333333333333</v>
      </c>
      <c r="I55" s="219">
        <v>486.96666666666664</v>
      </c>
      <c r="J55" s="219">
        <v>518.36666666666656</v>
      </c>
      <c r="K55" s="219">
        <v>525.7833333333333</v>
      </c>
      <c r="L55" s="219">
        <v>534.06666666666661</v>
      </c>
      <c r="M55" s="220">
        <v>517.5</v>
      </c>
      <c r="N55" s="220">
        <v>501.8</v>
      </c>
      <c r="O55" s="220">
        <v>9182700</v>
      </c>
      <c r="P55" s="221">
        <v>0.1860122699386503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1423.75</v>
      </c>
      <c r="F56" s="217">
        <v>1429.8833333333332</v>
      </c>
      <c r="G56" s="219">
        <v>1410.8666666666663</v>
      </c>
      <c r="H56" s="219">
        <v>1397.9833333333331</v>
      </c>
      <c r="I56" s="219">
        <v>1378.9666666666662</v>
      </c>
      <c r="J56" s="219">
        <v>1442.7666666666664</v>
      </c>
      <c r="K56" s="219">
        <v>1461.7833333333333</v>
      </c>
      <c r="L56" s="219">
        <v>1474.6666666666665</v>
      </c>
      <c r="M56" s="220">
        <v>1448.9</v>
      </c>
      <c r="N56" s="220">
        <v>1417</v>
      </c>
      <c r="O56" s="220">
        <v>8291875</v>
      </c>
      <c r="P56" s="221">
        <v>-4.6515117413159276E-3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1491</v>
      </c>
      <c r="F57" s="217">
        <v>1492.8333333333333</v>
      </c>
      <c r="G57" s="219">
        <v>1484.1666666666665</v>
      </c>
      <c r="H57" s="219">
        <v>1477.3333333333333</v>
      </c>
      <c r="I57" s="219">
        <v>1468.6666666666665</v>
      </c>
      <c r="J57" s="219">
        <v>1499.6666666666665</v>
      </c>
      <c r="K57" s="219">
        <v>1508.333333333333</v>
      </c>
      <c r="L57" s="219">
        <v>1515.1666666666665</v>
      </c>
      <c r="M57" s="220">
        <v>1501.5</v>
      </c>
      <c r="N57" s="220">
        <v>1486</v>
      </c>
      <c r="O57" s="220">
        <v>10216050</v>
      </c>
      <c r="P57" s="221">
        <v>3.8865754511203651E-2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476.2</v>
      </c>
      <c r="F58" s="217">
        <v>474.7166666666667</v>
      </c>
      <c r="G58" s="219">
        <v>470.93333333333339</v>
      </c>
      <c r="H58" s="219">
        <v>465.66666666666669</v>
      </c>
      <c r="I58" s="219">
        <v>461.88333333333338</v>
      </c>
      <c r="J58" s="219">
        <v>479.98333333333341</v>
      </c>
      <c r="K58" s="219">
        <v>483.76666666666671</v>
      </c>
      <c r="L58" s="219">
        <v>489.03333333333342</v>
      </c>
      <c r="M58" s="220">
        <v>478.5</v>
      </c>
      <c r="N58" s="220">
        <v>469.45</v>
      </c>
      <c r="O58" s="220">
        <v>58699200</v>
      </c>
      <c r="P58" s="221">
        <v>1.4002757019516796E-2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5397.85</v>
      </c>
      <c r="F59" s="217">
        <v>5430.0666666666666</v>
      </c>
      <c r="G59" s="219">
        <v>5341.7833333333328</v>
      </c>
      <c r="H59" s="219">
        <v>5285.7166666666662</v>
      </c>
      <c r="I59" s="219">
        <v>5197.4333333333325</v>
      </c>
      <c r="J59" s="219">
        <v>5486.1333333333332</v>
      </c>
      <c r="K59" s="219">
        <v>5574.4166666666679</v>
      </c>
      <c r="L59" s="219">
        <v>5630.4833333333336</v>
      </c>
      <c r="M59" s="220">
        <v>5518.35</v>
      </c>
      <c r="N59" s="220">
        <v>5374</v>
      </c>
      <c r="O59" s="220">
        <v>2373600</v>
      </c>
      <c r="P59" s="221">
        <v>0.13409302658926395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2854.55</v>
      </c>
      <c r="F60" s="217">
        <v>2867.7999999999997</v>
      </c>
      <c r="G60" s="219">
        <v>2832.4999999999995</v>
      </c>
      <c r="H60" s="219">
        <v>2810.45</v>
      </c>
      <c r="I60" s="219">
        <v>2775.1499999999996</v>
      </c>
      <c r="J60" s="219">
        <v>2889.8499999999995</v>
      </c>
      <c r="K60" s="219">
        <v>2925.1499999999996</v>
      </c>
      <c r="L60" s="219">
        <v>2947.1999999999994</v>
      </c>
      <c r="M60" s="220">
        <v>2903.1</v>
      </c>
      <c r="N60" s="220">
        <v>2845.75</v>
      </c>
      <c r="O60" s="220">
        <v>2839900</v>
      </c>
      <c r="P60" s="221">
        <v>-2.1230398069963814E-2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1047.95</v>
      </c>
      <c r="F61" s="217">
        <v>1050.6333333333334</v>
      </c>
      <c r="G61" s="219">
        <v>1038.9666666666669</v>
      </c>
      <c r="H61" s="219">
        <v>1029.9833333333336</v>
      </c>
      <c r="I61" s="219">
        <v>1018.3166666666671</v>
      </c>
      <c r="J61" s="219">
        <v>1059.6166666666668</v>
      </c>
      <c r="K61" s="219">
        <v>1071.2833333333333</v>
      </c>
      <c r="L61" s="219">
        <v>1080.2666666666667</v>
      </c>
      <c r="M61" s="220">
        <v>1062.3</v>
      </c>
      <c r="N61" s="220">
        <v>1041.6500000000001</v>
      </c>
      <c r="O61" s="220">
        <v>12189000</v>
      </c>
      <c r="P61" s="221">
        <v>1.2627731162249731E-2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45498</v>
      </c>
      <c r="E62" s="217">
        <v>1571.95</v>
      </c>
      <c r="F62" s="217">
        <v>1566.2166666666665</v>
      </c>
      <c r="G62" s="219">
        <v>1547.9833333333329</v>
      </c>
      <c r="H62" s="219">
        <v>1524.0166666666664</v>
      </c>
      <c r="I62" s="219">
        <v>1505.7833333333328</v>
      </c>
      <c r="J62" s="219">
        <v>1590.1833333333329</v>
      </c>
      <c r="K62" s="219">
        <v>1608.4166666666665</v>
      </c>
      <c r="L62" s="219">
        <v>1632.383333333333</v>
      </c>
      <c r="M62" s="220">
        <v>1584.45</v>
      </c>
      <c r="N62" s="220">
        <v>1542.25</v>
      </c>
      <c r="O62" s="220">
        <v>4034100</v>
      </c>
      <c r="P62" s="221">
        <v>8.3474337281443878E-2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404.95</v>
      </c>
      <c r="F63" s="217">
        <v>409.48333333333335</v>
      </c>
      <c r="G63" s="219">
        <v>399.4666666666667</v>
      </c>
      <c r="H63" s="219">
        <v>393.98333333333335</v>
      </c>
      <c r="I63" s="219">
        <v>383.9666666666667</v>
      </c>
      <c r="J63" s="219">
        <v>414.9666666666667</v>
      </c>
      <c r="K63" s="219">
        <v>424.98333333333335</v>
      </c>
      <c r="L63" s="219">
        <v>430.4666666666667</v>
      </c>
      <c r="M63" s="220">
        <v>419.5</v>
      </c>
      <c r="N63" s="220">
        <v>404</v>
      </c>
      <c r="O63" s="220">
        <v>21596400</v>
      </c>
      <c r="P63" s="221">
        <v>9.301266284048465E-2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168.1</v>
      </c>
      <c r="F64" s="217">
        <v>169.13333333333333</v>
      </c>
      <c r="G64" s="219">
        <v>165.46666666666664</v>
      </c>
      <c r="H64" s="219">
        <v>162.83333333333331</v>
      </c>
      <c r="I64" s="219">
        <v>159.16666666666663</v>
      </c>
      <c r="J64" s="219">
        <v>171.76666666666665</v>
      </c>
      <c r="K64" s="219">
        <v>175.43333333333334</v>
      </c>
      <c r="L64" s="219">
        <v>178.06666666666666</v>
      </c>
      <c r="M64" s="220">
        <v>172.8</v>
      </c>
      <c r="N64" s="220">
        <v>166.5</v>
      </c>
      <c r="O64" s="220">
        <v>24730000</v>
      </c>
      <c r="P64" s="221">
        <v>0.12383549193365144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3960.1</v>
      </c>
      <c r="F65" s="217">
        <v>3988.4333333333329</v>
      </c>
      <c r="G65" s="219">
        <v>3922.6666666666661</v>
      </c>
      <c r="H65" s="219">
        <v>3885.2333333333331</v>
      </c>
      <c r="I65" s="219">
        <v>3819.4666666666662</v>
      </c>
      <c r="J65" s="219">
        <v>4025.8666666666659</v>
      </c>
      <c r="K65" s="219">
        <v>4091.6333333333332</v>
      </c>
      <c r="L65" s="219">
        <v>4129.0666666666657</v>
      </c>
      <c r="M65" s="220">
        <v>4054.2</v>
      </c>
      <c r="N65" s="220">
        <v>3951</v>
      </c>
      <c r="O65" s="220">
        <v>4251000</v>
      </c>
      <c r="P65" s="221">
        <v>1.5916260395755662E-2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603.65</v>
      </c>
      <c r="F66" s="217">
        <v>604.88333333333333</v>
      </c>
      <c r="G66" s="219">
        <v>598.16666666666663</v>
      </c>
      <c r="H66" s="219">
        <v>592.68333333333328</v>
      </c>
      <c r="I66" s="219">
        <v>585.96666666666658</v>
      </c>
      <c r="J66" s="219">
        <v>610.36666666666667</v>
      </c>
      <c r="K66" s="219">
        <v>617.08333333333337</v>
      </c>
      <c r="L66" s="219">
        <v>622.56666666666672</v>
      </c>
      <c r="M66" s="220">
        <v>611.6</v>
      </c>
      <c r="N66" s="220">
        <v>599.4</v>
      </c>
      <c r="O66" s="220">
        <v>17458750</v>
      </c>
      <c r="P66" s="221">
        <v>3.4439342319656348E-2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1821.5</v>
      </c>
      <c r="F67" s="217">
        <v>1818.3999999999999</v>
      </c>
      <c r="G67" s="219">
        <v>1805.7999999999997</v>
      </c>
      <c r="H67" s="219">
        <v>1790.1</v>
      </c>
      <c r="I67" s="219">
        <v>1777.4999999999998</v>
      </c>
      <c r="J67" s="219">
        <v>1834.0999999999997</v>
      </c>
      <c r="K67" s="219">
        <v>1846.6999999999996</v>
      </c>
      <c r="L67" s="219">
        <v>1862.3999999999996</v>
      </c>
      <c r="M67" s="220">
        <v>1831</v>
      </c>
      <c r="N67" s="220">
        <v>1802.7</v>
      </c>
      <c r="O67" s="220">
        <v>3757050</v>
      </c>
      <c r="P67" s="221">
        <v>7.5221238938053096E-3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45498</v>
      </c>
      <c r="E68" s="217">
        <v>2518.9499999999998</v>
      </c>
      <c r="F68" s="217">
        <v>2527.3833333333332</v>
      </c>
      <c r="G68" s="219">
        <v>2503.7666666666664</v>
      </c>
      <c r="H68" s="219">
        <v>2488.583333333333</v>
      </c>
      <c r="I68" s="219">
        <v>2464.9666666666662</v>
      </c>
      <c r="J68" s="219">
        <v>2542.5666666666666</v>
      </c>
      <c r="K68" s="219">
        <v>2566.1833333333334</v>
      </c>
      <c r="L68" s="219">
        <v>2581.3666666666668</v>
      </c>
      <c r="M68" s="220">
        <v>2551</v>
      </c>
      <c r="N68" s="220">
        <v>2512.1999999999998</v>
      </c>
      <c r="O68" s="220">
        <v>1829700</v>
      </c>
      <c r="P68" s="221">
        <v>2.452544935326726E-2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4622.75</v>
      </c>
      <c r="F69" s="217">
        <v>4613.7</v>
      </c>
      <c r="G69" s="219">
        <v>4562.5</v>
      </c>
      <c r="H69" s="219">
        <v>4502.25</v>
      </c>
      <c r="I69" s="219">
        <v>4451.05</v>
      </c>
      <c r="J69" s="219">
        <v>4673.95</v>
      </c>
      <c r="K69" s="219">
        <v>4725.1499999999987</v>
      </c>
      <c r="L69" s="219">
        <v>4785.3999999999996</v>
      </c>
      <c r="M69" s="220">
        <v>4664.8999999999996</v>
      </c>
      <c r="N69" s="220">
        <v>4553.45</v>
      </c>
      <c r="O69" s="220">
        <v>2158600</v>
      </c>
      <c r="P69" s="221">
        <v>4.391140342392881E-2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12052.05</v>
      </c>
      <c r="F70" s="217">
        <v>11990</v>
      </c>
      <c r="G70" s="219">
        <v>11762.05</v>
      </c>
      <c r="H70" s="219">
        <v>11472.05</v>
      </c>
      <c r="I70" s="219">
        <v>11244.099999999999</v>
      </c>
      <c r="J70" s="219">
        <v>12280</v>
      </c>
      <c r="K70" s="219">
        <v>12507.95</v>
      </c>
      <c r="L70" s="219">
        <v>12797.95</v>
      </c>
      <c r="M70" s="220">
        <v>12217.95</v>
      </c>
      <c r="N70" s="220">
        <v>11700</v>
      </c>
      <c r="O70" s="220">
        <v>1691300</v>
      </c>
      <c r="P70" s="221">
        <v>4.8738141005766726E-2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828.05</v>
      </c>
      <c r="F71" s="217">
        <v>827.25</v>
      </c>
      <c r="G71" s="219">
        <v>819</v>
      </c>
      <c r="H71" s="219">
        <v>809.95</v>
      </c>
      <c r="I71" s="219">
        <v>801.7</v>
      </c>
      <c r="J71" s="219">
        <v>836.3</v>
      </c>
      <c r="K71" s="219">
        <v>844.55</v>
      </c>
      <c r="L71" s="219">
        <v>853.59999999999991</v>
      </c>
      <c r="M71" s="220">
        <v>835.5</v>
      </c>
      <c r="N71" s="220">
        <v>818.2</v>
      </c>
      <c r="O71" s="220">
        <v>46085325</v>
      </c>
      <c r="P71" s="221">
        <v>1.1315084365269028E-2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6381.55</v>
      </c>
      <c r="F72" s="217">
        <v>6341.166666666667</v>
      </c>
      <c r="G72" s="219">
        <v>6277.4833333333336</v>
      </c>
      <c r="H72" s="219">
        <v>6173.416666666667</v>
      </c>
      <c r="I72" s="219">
        <v>6109.7333333333336</v>
      </c>
      <c r="J72" s="219">
        <v>6445.2333333333336</v>
      </c>
      <c r="K72" s="219">
        <v>6508.9166666666661</v>
      </c>
      <c r="L72" s="219">
        <v>6612.9833333333336</v>
      </c>
      <c r="M72" s="220">
        <v>6404.85</v>
      </c>
      <c r="N72" s="220">
        <v>6237.1</v>
      </c>
      <c r="O72" s="220">
        <v>2753875</v>
      </c>
      <c r="P72" s="221">
        <v>8.6530537496566241E-3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4695.8500000000004</v>
      </c>
      <c r="F73" s="217">
        <v>4714.9666666666672</v>
      </c>
      <c r="G73" s="219">
        <v>4667.8833333333341</v>
      </c>
      <c r="H73" s="219">
        <v>4639.916666666667</v>
      </c>
      <c r="I73" s="219">
        <v>4592.8333333333339</v>
      </c>
      <c r="J73" s="219">
        <v>4742.9333333333343</v>
      </c>
      <c r="K73" s="219">
        <v>4790.0166666666664</v>
      </c>
      <c r="L73" s="219">
        <v>4817.9833333333345</v>
      </c>
      <c r="M73" s="220">
        <v>4762.05</v>
      </c>
      <c r="N73" s="220">
        <v>4687</v>
      </c>
      <c r="O73" s="220">
        <v>3274775</v>
      </c>
      <c r="P73" s="221">
        <v>4.3088071348940916E-2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4151.5</v>
      </c>
      <c r="F74" s="217">
        <v>4175.25</v>
      </c>
      <c r="G74" s="219">
        <v>4111.95</v>
      </c>
      <c r="H74" s="219">
        <v>4072.3999999999996</v>
      </c>
      <c r="I74" s="219">
        <v>4009.0999999999995</v>
      </c>
      <c r="J74" s="219">
        <v>4214.8</v>
      </c>
      <c r="K74" s="219">
        <v>4278.0999999999995</v>
      </c>
      <c r="L74" s="219">
        <v>4317.6500000000005</v>
      </c>
      <c r="M74" s="220">
        <v>4238.55</v>
      </c>
      <c r="N74" s="220">
        <v>4135.7</v>
      </c>
      <c r="O74" s="220">
        <v>1307625</v>
      </c>
      <c r="P74" s="221">
        <v>4.2763157894736843E-2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566.25</v>
      </c>
      <c r="F75" s="217">
        <v>567.81666666666661</v>
      </c>
      <c r="G75" s="219">
        <v>559.83333333333326</v>
      </c>
      <c r="H75" s="219">
        <v>553.41666666666663</v>
      </c>
      <c r="I75" s="219">
        <v>545.43333333333328</v>
      </c>
      <c r="J75" s="219">
        <v>574.23333333333323</v>
      </c>
      <c r="K75" s="219">
        <v>582.21666666666658</v>
      </c>
      <c r="L75" s="219">
        <v>588.63333333333321</v>
      </c>
      <c r="M75" s="220">
        <v>575.79999999999995</v>
      </c>
      <c r="N75" s="220">
        <v>561.4</v>
      </c>
      <c r="O75" s="220">
        <v>24712200</v>
      </c>
      <c r="P75" s="221">
        <v>6.6827259305307321E-2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178.4</v>
      </c>
      <c r="F76" s="217">
        <v>178.86666666666665</v>
      </c>
      <c r="G76" s="219">
        <v>177.23333333333329</v>
      </c>
      <c r="H76" s="219">
        <v>176.06666666666663</v>
      </c>
      <c r="I76" s="219">
        <v>174.43333333333328</v>
      </c>
      <c r="J76" s="219">
        <v>180.0333333333333</v>
      </c>
      <c r="K76" s="219">
        <v>181.66666666666669</v>
      </c>
      <c r="L76" s="219">
        <v>182.83333333333331</v>
      </c>
      <c r="M76" s="220">
        <v>180.5</v>
      </c>
      <c r="N76" s="220">
        <v>177.7</v>
      </c>
      <c r="O76" s="220">
        <v>90500000</v>
      </c>
      <c r="P76" s="221">
        <v>4.1606721528457159E-2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221.1</v>
      </c>
      <c r="F77" s="217">
        <v>221.78333333333333</v>
      </c>
      <c r="G77" s="219">
        <v>218.81666666666666</v>
      </c>
      <c r="H77" s="219">
        <v>216.53333333333333</v>
      </c>
      <c r="I77" s="219">
        <v>213.56666666666666</v>
      </c>
      <c r="J77" s="219">
        <v>224.06666666666666</v>
      </c>
      <c r="K77" s="219">
        <v>227.0333333333333</v>
      </c>
      <c r="L77" s="219">
        <v>229.31666666666666</v>
      </c>
      <c r="M77" s="220">
        <v>224.75</v>
      </c>
      <c r="N77" s="220">
        <v>219.5</v>
      </c>
      <c r="O77" s="220">
        <v>127711125</v>
      </c>
      <c r="P77" s="221">
        <v>-1.6696607841065202E-2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1236.0999999999999</v>
      </c>
      <c r="F78" s="217">
        <v>1238.9333333333334</v>
      </c>
      <c r="G78" s="219">
        <v>1224.9666666666667</v>
      </c>
      <c r="H78" s="219">
        <v>1213.8333333333333</v>
      </c>
      <c r="I78" s="219">
        <v>1199.8666666666666</v>
      </c>
      <c r="J78" s="219">
        <v>1250.0666666666668</v>
      </c>
      <c r="K78" s="219">
        <v>1264.0333333333335</v>
      </c>
      <c r="L78" s="219">
        <v>1275.166666666667</v>
      </c>
      <c r="M78" s="220">
        <v>1252.9000000000001</v>
      </c>
      <c r="N78" s="220">
        <v>1227.8</v>
      </c>
      <c r="O78" s="220">
        <v>8390425</v>
      </c>
      <c r="P78" s="221">
        <v>-7.4614065180102912E-3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97.1</v>
      </c>
      <c r="F79" s="217">
        <v>97.8</v>
      </c>
      <c r="G79" s="219">
        <v>95.6</v>
      </c>
      <c r="H79" s="219">
        <v>94.1</v>
      </c>
      <c r="I79" s="219">
        <v>91.899999999999991</v>
      </c>
      <c r="J79" s="219">
        <v>99.3</v>
      </c>
      <c r="K79" s="219">
        <v>101.50000000000001</v>
      </c>
      <c r="L79" s="219">
        <v>103</v>
      </c>
      <c r="M79" s="220">
        <v>100</v>
      </c>
      <c r="N79" s="220">
        <v>96.3</v>
      </c>
      <c r="O79" s="220">
        <v>219228750</v>
      </c>
      <c r="P79" s="221">
        <v>4.3368849386946511E-2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45498</v>
      </c>
      <c r="E80" s="217">
        <v>715.65</v>
      </c>
      <c r="F80" s="217">
        <v>705.9</v>
      </c>
      <c r="G80" s="219">
        <v>693.25</v>
      </c>
      <c r="H80" s="219">
        <v>670.85</v>
      </c>
      <c r="I80" s="219">
        <v>658.2</v>
      </c>
      <c r="J80" s="219">
        <v>728.3</v>
      </c>
      <c r="K80" s="219">
        <v>740.94999999999982</v>
      </c>
      <c r="L80" s="219">
        <v>763.34999999999991</v>
      </c>
      <c r="M80" s="220">
        <v>718.55</v>
      </c>
      <c r="N80" s="220">
        <v>683.5</v>
      </c>
      <c r="O80" s="220">
        <v>5539300</v>
      </c>
      <c r="P80" s="221">
        <v>0.79108869272803695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1383.7</v>
      </c>
      <c r="F81" s="217">
        <v>1380.3999999999999</v>
      </c>
      <c r="G81" s="219">
        <v>1368.9999999999998</v>
      </c>
      <c r="H81" s="219">
        <v>1354.3</v>
      </c>
      <c r="I81" s="219">
        <v>1342.8999999999999</v>
      </c>
      <c r="J81" s="219">
        <v>1395.0999999999997</v>
      </c>
      <c r="K81" s="219">
        <v>1406.4999999999998</v>
      </c>
      <c r="L81" s="219">
        <v>1421.1999999999996</v>
      </c>
      <c r="M81" s="220">
        <v>1391.8</v>
      </c>
      <c r="N81" s="220">
        <v>1365.7</v>
      </c>
      <c r="O81" s="220">
        <v>5813500</v>
      </c>
      <c r="P81" s="221">
        <v>-5.7294338977253289E-3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3218.85</v>
      </c>
      <c r="F82" s="217">
        <v>3183.6166666666668</v>
      </c>
      <c r="G82" s="219">
        <v>3133.7333333333336</v>
      </c>
      <c r="H82" s="219">
        <v>3048.6166666666668</v>
      </c>
      <c r="I82" s="219">
        <v>2998.7333333333336</v>
      </c>
      <c r="J82" s="219">
        <v>3268.7333333333336</v>
      </c>
      <c r="K82" s="219">
        <v>3318.6166666666668</v>
      </c>
      <c r="L82" s="219">
        <v>3403.7333333333336</v>
      </c>
      <c r="M82" s="220">
        <v>3233.5</v>
      </c>
      <c r="N82" s="220">
        <v>3098.5</v>
      </c>
      <c r="O82" s="220">
        <v>3260925</v>
      </c>
      <c r="P82" s="221">
        <v>-1.6356725940002714E-2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496.3</v>
      </c>
      <c r="F83" s="217">
        <v>500.48333333333335</v>
      </c>
      <c r="G83" s="219">
        <v>490.16666666666669</v>
      </c>
      <c r="H83" s="219">
        <v>484.03333333333336</v>
      </c>
      <c r="I83" s="219">
        <v>473.7166666666667</v>
      </c>
      <c r="J83" s="219">
        <v>506.61666666666667</v>
      </c>
      <c r="K83" s="219">
        <v>516.93333333333328</v>
      </c>
      <c r="L83" s="219">
        <v>523.06666666666661</v>
      </c>
      <c r="M83" s="220">
        <v>510.8</v>
      </c>
      <c r="N83" s="220">
        <v>494.35</v>
      </c>
      <c r="O83" s="220">
        <v>9684000</v>
      </c>
      <c r="P83" s="221">
        <v>6.8402471315092681E-2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2679.15</v>
      </c>
      <c r="F84" s="217">
        <v>2654.3666666666668</v>
      </c>
      <c r="G84" s="219">
        <v>2623.7833333333338</v>
      </c>
      <c r="H84" s="219">
        <v>2568.416666666667</v>
      </c>
      <c r="I84" s="219">
        <v>2537.8333333333339</v>
      </c>
      <c r="J84" s="219">
        <v>2709.7333333333336</v>
      </c>
      <c r="K84" s="219">
        <v>2740.3166666666666</v>
      </c>
      <c r="L84" s="219">
        <v>2795.6833333333334</v>
      </c>
      <c r="M84" s="220">
        <v>2684.95</v>
      </c>
      <c r="N84" s="220">
        <v>2599</v>
      </c>
      <c r="O84" s="220">
        <v>8088500</v>
      </c>
      <c r="P84" s="221">
        <v>-4.6026831785345716E-2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617.75</v>
      </c>
      <c r="F85" s="217">
        <v>620.48333333333323</v>
      </c>
      <c r="G85" s="219">
        <v>609.11666666666645</v>
      </c>
      <c r="H85" s="219">
        <v>600.48333333333323</v>
      </c>
      <c r="I85" s="219">
        <v>589.11666666666645</v>
      </c>
      <c r="J85" s="219">
        <v>629.11666666666645</v>
      </c>
      <c r="K85" s="219">
        <v>640.48333333333323</v>
      </c>
      <c r="L85" s="219">
        <v>649.11666666666645</v>
      </c>
      <c r="M85" s="220">
        <v>631.85</v>
      </c>
      <c r="N85" s="220">
        <v>611.85</v>
      </c>
      <c r="O85" s="220">
        <v>8551250</v>
      </c>
      <c r="P85" s="221">
        <v>8.4021226415094338E-3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5300.1</v>
      </c>
      <c r="F86" s="217">
        <v>5313.083333333333</v>
      </c>
      <c r="G86" s="219">
        <v>5257.1666666666661</v>
      </c>
      <c r="H86" s="219">
        <v>5214.2333333333327</v>
      </c>
      <c r="I86" s="219">
        <v>5158.3166666666657</v>
      </c>
      <c r="J86" s="219">
        <v>5356.0166666666664</v>
      </c>
      <c r="K86" s="219">
        <v>5411.9333333333325</v>
      </c>
      <c r="L86" s="219">
        <v>5454.8666666666668</v>
      </c>
      <c r="M86" s="220">
        <v>5369</v>
      </c>
      <c r="N86" s="220">
        <v>5270.15</v>
      </c>
      <c r="O86" s="220">
        <v>12762300</v>
      </c>
      <c r="P86" s="221">
        <v>3.0272940834564433E-2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1828.95</v>
      </c>
      <c r="F87" s="217">
        <v>1841.2</v>
      </c>
      <c r="G87" s="219">
        <v>1807.4</v>
      </c>
      <c r="H87" s="219">
        <v>1785.8500000000001</v>
      </c>
      <c r="I87" s="219">
        <v>1752.0500000000002</v>
      </c>
      <c r="J87" s="219">
        <v>1862.75</v>
      </c>
      <c r="K87" s="219">
        <v>1896.5499999999997</v>
      </c>
      <c r="L87" s="219">
        <v>1918.1</v>
      </c>
      <c r="M87" s="220">
        <v>1875</v>
      </c>
      <c r="N87" s="220">
        <v>1819.65</v>
      </c>
      <c r="O87" s="220">
        <v>7519000</v>
      </c>
      <c r="P87" s="221">
        <v>5.2417943872909233E-2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1452</v>
      </c>
      <c r="F88" s="217">
        <v>1450.2666666666667</v>
      </c>
      <c r="G88" s="219">
        <v>1437.5333333333333</v>
      </c>
      <c r="H88" s="219">
        <v>1423.0666666666666</v>
      </c>
      <c r="I88" s="219">
        <v>1410.3333333333333</v>
      </c>
      <c r="J88" s="219">
        <v>1464.7333333333333</v>
      </c>
      <c r="K88" s="219">
        <v>1477.4666666666665</v>
      </c>
      <c r="L88" s="219">
        <v>1491.9333333333334</v>
      </c>
      <c r="M88" s="220">
        <v>1463</v>
      </c>
      <c r="N88" s="220">
        <v>1435.8</v>
      </c>
      <c r="O88" s="220">
        <v>19276950</v>
      </c>
      <c r="P88" s="221">
        <v>2.0152253236770452E-2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4020.95</v>
      </c>
      <c r="F89" s="217">
        <v>4042.1999999999994</v>
      </c>
      <c r="G89" s="219">
        <v>3990.5499999999988</v>
      </c>
      <c r="H89" s="219">
        <v>3960.1499999999996</v>
      </c>
      <c r="I89" s="219">
        <v>3908.4999999999991</v>
      </c>
      <c r="J89" s="219">
        <v>4072.5999999999985</v>
      </c>
      <c r="K89" s="219">
        <v>4124.2499999999991</v>
      </c>
      <c r="L89" s="219">
        <v>4154.6499999999978</v>
      </c>
      <c r="M89" s="220">
        <v>4093.85</v>
      </c>
      <c r="N89" s="220">
        <v>4011.8</v>
      </c>
      <c r="O89" s="220">
        <v>2591700</v>
      </c>
      <c r="P89" s="221">
        <v>-2.1076487252124645E-2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1694.6</v>
      </c>
      <c r="F90" s="217">
        <v>1700.05</v>
      </c>
      <c r="G90" s="219">
        <v>1685.1</v>
      </c>
      <c r="H90" s="219">
        <v>1675.6</v>
      </c>
      <c r="I90" s="219">
        <v>1660.6499999999999</v>
      </c>
      <c r="J90" s="219">
        <v>1709.55</v>
      </c>
      <c r="K90" s="219">
        <v>1724.5000000000002</v>
      </c>
      <c r="L90" s="219">
        <v>1734</v>
      </c>
      <c r="M90" s="220">
        <v>1715</v>
      </c>
      <c r="N90" s="220">
        <v>1690.55</v>
      </c>
      <c r="O90" s="220">
        <v>137245350</v>
      </c>
      <c r="P90" s="221">
        <v>-1.7721417713417074E-3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597.75</v>
      </c>
      <c r="F91" s="217">
        <v>598.06666666666661</v>
      </c>
      <c r="G91" s="219">
        <v>592.28333333333319</v>
      </c>
      <c r="H91" s="219">
        <v>586.81666666666661</v>
      </c>
      <c r="I91" s="219">
        <v>581.03333333333319</v>
      </c>
      <c r="J91" s="219">
        <v>603.53333333333319</v>
      </c>
      <c r="K91" s="219">
        <v>609.31666666666649</v>
      </c>
      <c r="L91" s="219">
        <v>614.78333333333319</v>
      </c>
      <c r="M91" s="220">
        <v>603.85</v>
      </c>
      <c r="N91" s="220">
        <v>592.6</v>
      </c>
      <c r="O91" s="220">
        <v>35481600</v>
      </c>
      <c r="P91" s="221">
        <v>-8.2705611068408912E-3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5620.6</v>
      </c>
      <c r="F92" s="217">
        <v>5584.2666666666673</v>
      </c>
      <c r="G92" s="219">
        <v>5527.4333333333343</v>
      </c>
      <c r="H92" s="219">
        <v>5434.2666666666673</v>
      </c>
      <c r="I92" s="219">
        <v>5377.4333333333343</v>
      </c>
      <c r="J92" s="219">
        <v>5677.4333333333343</v>
      </c>
      <c r="K92" s="219">
        <v>5734.2666666666682</v>
      </c>
      <c r="L92" s="219">
        <v>5827.4333333333343</v>
      </c>
      <c r="M92" s="220">
        <v>5641.1</v>
      </c>
      <c r="N92" s="220">
        <v>5491.1</v>
      </c>
      <c r="O92" s="220">
        <v>3867000</v>
      </c>
      <c r="P92" s="221">
        <v>4.6436109758077611E-2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696.25</v>
      </c>
      <c r="F93" s="217">
        <v>694.91666666666663</v>
      </c>
      <c r="G93" s="219">
        <v>688.93333333333328</v>
      </c>
      <c r="H93" s="219">
        <v>681.61666666666667</v>
      </c>
      <c r="I93" s="219">
        <v>675.63333333333333</v>
      </c>
      <c r="J93" s="219">
        <v>702.23333333333323</v>
      </c>
      <c r="K93" s="219">
        <v>708.21666666666658</v>
      </c>
      <c r="L93" s="219">
        <v>715.53333333333319</v>
      </c>
      <c r="M93" s="220">
        <v>700.9</v>
      </c>
      <c r="N93" s="220">
        <v>687.6</v>
      </c>
      <c r="O93" s="220">
        <v>39748800</v>
      </c>
      <c r="P93" s="221">
        <v>-2.1201778880959768E-2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320.75</v>
      </c>
      <c r="F94" s="217">
        <v>322.95</v>
      </c>
      <c r="G94" s="219">
        <v>317.84999999999997</v>
      </c>
      <c r="H94" s="219">
        <v>314.95</v>
      </c>
      <c r="I94" s="219">
        <v>309.84999999999997</v>
      </c>
      <c r="J94" s="219">
        <v>325.84999999999997</v>
      </c>
      <c r="K94" s="219">
        <v>330.95</v>
      </c>
      <c r="L94" s="219">
        <v>333.84999999999997</v>
      </c>
      <c r="M94" s="220">
        <v>328.05</v>
      </c>
      <c r="N94" s="220">
        <v>320.05</v>
      </c>
      <c r="O94" s="220">
        <v>36249350</v>
      </c>
      <c r="P94" s="221">
        <v>5.2230769230769233E-2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333.95</v>
      </c>
      <c r="F95" s="217">
        <v>335.81666666666666</v>
      </c>
      <c r="G95" s="219">
        <v>330.83333333333331</v>
      </c>
      <c r="H95" s="219">
        <v>327.71666666666664</v>
      </c>
      <c r="I95" s="219">
        <v>322.73333333333329</v>
      </c>
      <c r="J95" s="219">
        <v>338.93333333333334</v>
      </c>
      <c r="K95" s="219">
        <v>343.91666666666669</v>
      </c>
      <c r="L95" s="219">
        <v>347.03333333333336</v>
      </c>
      <c r="M95" s="220">
        <v>340.8</v>
      </c>
      <c r="N95" s="220">
        <v>332.7</v>
      </c>
      <c r="O95" s="220">
        <v>47729250</v>
      </c>
      <c r="P95" s="221">
        <v>2.594750946446042E-3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2486.3000000000002</v>
      </c>
      <c r="F96" s="217">
        <v>2488.1333333333332</v>
      </c>
      <c r="G96" s="219">
        <v>2476.1666666666665</v>
      </c>
      <c r="H96" s="219">
        <v>2466.0333333333333</v>
      </c>
      <c r="I96" s="219">
        <v>2454.0666666666666</v>
      </c>
      <c r="J96" s="219">
        <v>2498.2666666666664</v>
      </c>
      <c r="K96" s="219">
        <v>2510.2333333333336</v>
      </c>
      <c r="L96" s="219">
        <v>2520.3666666666663</v>
      </c>
      <c r="M96" s="220">
        <v>2500.1</v>
      </c>
      <c r="N96" s="220">
        <v>2478</v>
      </c>
      <c r="O96" s="220">
        <v>18191100</v>
      </c>
      <c r="P96" s="221">
        <v>-9.7656568955662611E-3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1206.6500000000001</v>
      </c>
      <c r="F97" s="217">
        <v>1214.5333333333335</v>
      </c>
      <c r="G97" s="219">
        <v>1195.916666666667</v>
      </c>
      <c r="H97" s="219">
        <v>1185.1833333333334</v>
      </c>
      <c r="I97" s="219">
        <v>1166.5666666666668</v>
      </c>
      <c r="J97" s="219">
        <v>1225.2666666666671</v>
      </c>
      <c r="K97" s="219">
        <v>1243.8833333333334</v>
      </c>
      <c r="L97" s="219">
        <v>1254.6166666666672</v>
      </c>
      <c r="M97" s="220">
        <v>1233.1500000000001</v>
      </c>
      <c r="N97" s="220">
        <v>1203.8</v>
      </c>
      <c r="O97" s="220">
        <v>82427800</v>
      </c>
      <c r="P97" s="221">
        <v>1.4185191246005839E-2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1801.5</v>
      </c>
      <c r="F98" s="217">
        <v>1805.3166666666666</v>
      </c>
      <c r="G98" s="219">
        <v>1792.3833333333332</v>
      </c>
      <c r="H98" s="219">
        <v>1783.2666666666667</v>
      </c>
      <c r="I98" s="219">
        <v>1770.3333333333333</v>
      </c>
      <c r="J98" s="219">
        <v>1814.4333333333332</v>
      </c>
      <c r="K98" s="219">
        <v>1827.3666666666666</v>
      </c>
      <c r="L98" s="219">
        <v>1836.4833333333331</v>
      </c>
      <c r="M98" s="220">
        <v>1818.25</v>
      </c>
      <c r="N98" s="220">
        <v>1796.2</v>
      </c>
      <c r="O98" s="220">
        <v>4223000</v>
      </c>
      <c r="P98" s="221">
        <v>2.4925816023738871E-3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610.04999999999995</v>
      </c>
      <c r="F99" s="217">
        <v>609.1</v>
      </c>
      <c r="G99" s="219">
        <v>603.20000000000005</v>
      </c>
      <c r="H99" s="219">
        <v>596.35</v>
      </c>
      <c r="I99" s="219">
        <v>590.45000000000005</v>
      </c>
      <c r="J99" s="219">
        <v>615.95000000000005</v>
      </c>
      <c r="K99" s="219">
        <v>621.84999999999991</v>
      </c>
      <c r="L99" s="219">
        <v>628.70000000000005</v>
      </c>
      <c r="M99" s="220">
        <v>615</v>
      </c>
      <c r="N99" s="220">
        <v>602.25</v>
      </c>
      <c r="O99" s="220">
        <v>12456000</v>
      </c>
      <c r="P99" s="221">
        <v>9.6048632218844986E-3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18</v>
      </c>
      <c r="F100" s="217">
        <v>18.283333333333335</v>
      </c>
      <c r="G100" s="219">
        <v>17.31666666666667</v>
      </c>
      <c r="H100" s="219">
        <v>16.633333333333336</v>
      </c>
      <c r="I100" s="219">
        <v>15.666666666666671</v>
      </c>
      <c r="J100" s="219">
        <v>18.966666666666669</v>
      </c>
      <c r="K100" s="219">
        <v>19.93333333333333</v>
      </c>
      <c r="L100" s="219">
        <v>20.616666666666667</v>
      </c>
      <c r="M100" s="220">
        <v>19.25</v>
      </c>
      <c r="N100" s="220">
        <v>17.600000000000001</v>
      </c>
      <c r="O100" s="220">
        <v>3948680000</v>
      </c>
      <c r="P100" s="221">
        <v>-3.9727240007392924E-2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123</v>
      </c>
      <c r="F101" s="217">
        <v>123.08333333333333</v>
      </c>
      <c r="G101" s="219">
        <v>121.96666666666665</v>
      </c>
      <c r="H101" s="219">
        <v>120.93333333333332</v>
      </c>
      <c r="I101" s="219">
        <v>119.81666666666665</v>
      </c>
      <c r="J101" s="219">
        <v>124.11666666666666</v>
      </c>
      <c r="K101" s="219">
        <v>125.23333333333333</v>
      </c>
      <c r="L101" s="219">
        <v>126.26666666666667</v>
      </c>
      <c r="M101" s="220">
        <v>124.2</v>
      </c>
      <c r="N101" s="220">
        <v>122.05</v>
      </c>
      <c r="O101" s="220">
        <v>101140000</v>
      </c>
      <c r="P101" s="221">
        <v>1.0490558497352382E-2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82.75</v>
      </c>
      <c r="F102" s="217">
        <v>82.966666666666654</v>
      </c>
      <c r="G102" s="219">
        <v>82.233333333333306</v>
      </c>
      <c r="H102" s="219">
        <v>81.716666666666654</v>
      </c>
      <c r="I102" s="219">
        <v>80.983333333333306</v>
      </c>
      <c r="J102" s="219">
        <v>83.483333333333306</v>
      </c>
      <c r="K102" s="219">
        <v>84.216666666666654</v>
      </c>
      <c r="L102" s="219">
        <v>84.733333333333306</v>
      </c>
      <c r="M102" s="220">
        <v>83.7</v>
      </c>
      <c r="N102" s="220">
        <v>82.45</v>
      </c>
      <c r="O102" s="220">
        <v>365692500</v>
      </c>
      <c r="P102" s="221">
        <v>4.3754682650112384E-2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181.45</v>
      </c>
      <c r="F103" s="217">
        <v>182.35</v>
      </c>
      <c r="G103" s="219">
        <v>179.95</v>
      </c>
      <c r="H103" s="219">
        <v>178.45</v>
      </c>
      <c r="I103" s="219">
        <v>176.04999999999998</v>
      </c>
      <c r="J103" s="219">
        <v>183.85</v>
      </c>
      <c r="K103" s="219">
        <v>186.25000000000003</v>
      </c>
      <c r="L103" s="219">
        <v>187.75</v>
      </c>
      <c r="M103" s="220">
        <v>184.75</v>
      </c>
      <c r="N103" s="220">
        <v>180.85</v>
      </c>
      <c r="O103" s="220">
        <v>74617500</v>
      </c>
      <c r="P103" s="221">
        <v>3.2000414916238784E-2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505.7</v>
      </c>
      <c r="F104" s="217">
        <v>501.38333333333338</v>
      </c>
      <c r="G104" s="219">
        <v>490.76666666666677</v>
      </c>
      <c r="H104" s="219">
        <v>475.83333333333337</v>
      </c>
      <c r="I104" s="219">
        <v>465.21666666666675</v>
      </c>
      <c r="J104" s="219">
        <v>516.31666666666683</v>
      </c>
      <c r="K104" s="219">
        <v>526.93333333333339</v>
      </c>
      <c r="L104" s="219">
        <v>541.86666666666679</v>
      </c>
      <c r="M104" s="220">
        <v>512</v>
      </c>
      <c r="N104" s="220">
        <v>486.45</v>
      </c>
      <c r="O104" s="220">
        <v>14598375</v>
      </c>
      <c r="P104" s="221">
        <v>6.5975494816211124E-4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625.70000000000005</v>
      </c>
      <c r="F105" s="217">
        <v>625.65</v>
      </c>
      <c r="G105" s="219">
        <v>620.54999999999995</v>
      </c>
      <c r="H105" s="219">
        <v>615.4</v>
      </c>
      <c r="I105" s="219">
        <v>610.29999999999995</v>
      </c>
      <c r="J105" s="219">
        <v>630.79999999999995</v>
      </c>
      <c r="K105" s="219">
        <v>635.90000000000009</v>
      </c>
      <c r="L105" s="219">
        <v>641.04999999999995</v>
      </c>
      <c r="M105" s="220">
        <v>630.75</v>
      </c>
      <c r="N105" s="220">
        <v>620.5</v>
      </c>
      <c r="O105" s="220">
        <v>17733000</v>
      </c>
      <c r="P105" s="221">
        <v>9.7369320122992833E-3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295.05</v>
      </c>
      <c r="F106" s="217">
        <v>296.83333333333331</v>
      </c>
      <c r="G106" s="219">
        <v>283.26666666666665</v>
      </c>
      <c r="H106" s="219">
        <v>271.48333333333335</v>
      </c>
      <c r="I106" s="219">
        <v>257.91666666666669</v>
      </c>
      <c r="J106" s="219">
        <v>308.61666666666662</v>
      </c>
      <c r="K106" s="219">
        <v>322.18333333333334</v>
      </c>
      <c r="L106" s="219">
        <v>333.96666666666658</v>
      </c>
      <c r="M106" s="220">
        <v>310.39999999999998</v>
      </c>
      <c r="N106" s="220">
        <v>285.05</v>
      </c>
      <c r="O106" s="220">
        <v>22651900</v>
      </c>
      <c r="P106" s="221">
        <v>0.72656940760389033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2672</v>
      </c>
      <c r="F107" s="217">
        <v>2671.25</v>
      </c>
      <c r="G107" s="219">
        <v>2643.7</v>
      </c>
      <c r="H107" s="219">
        <v>2615.3999999999996</v>
      </c>
      <c r="I107" s="219">
        <v>2587.8499999999995</v>
      </c>
      <c r="J107" s="219">
        <v>2699.55</v>
      </c>
      <c r="K107" s="219">
        <v>2727.1000000000004</v>
      </c>
      <c r="L107" s="219">
        <v>2755.4000000000005</v>
      </c>
      <c r="M107" s="220">
        <v>2698.8</v>
      </c>
      <c r="N107" s="220">
        <v>2642.95</v>
      </c>
      <c r="O107" s="220">
        <v>984900</v>
      </c>
      <c r="P107" s="221">
        <v>-4.452852153667055E-2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4257.5</v>
      </c>
      <c r="F108" s="217">
        <v>4260.5666666666666</v>
      </c>
      <c r="G108" s="219">
        <v>4234.1333333333332</v>
      </c>
      <c r="H108" s="219">
        <v>4210.7666666666664</v>
      </c>
      <c r="I108" s="219">
        <v>4184.333333333333</v>
      </c>
      <c r="J108" s="219">
        <v>4283.9333333333334</v>
      </c>
      <c r="K108" s="219">
        <v>4310.3666666666659</v>
      </c>
      <c r="L108" s="219">
        <v>4333.7333333333336</v>
      </c>
      <c r="M108" s="220">
        <v>4287</v>
      </c>
      <c r="N108" s="220">
        <v>4237.2</v>
      </c>
      <c r="O108" s="220">
        <v>8574900</v>
      </c>
      <c r="P108" s="221">
        <v>-8.9112343966712901E-3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1471.3</v>
      </c>
      <c r="F109" s="217">
        <v>1478.7666666666667</v>
      </c>
      <c r="G109" s="219">
        <v>1461.5333333333333</v>
      </c>
      <c r="H109" s="219">
        <v>1451.7666666666667</v>
      </c>
      <c r="I109" s="219">
        <v>1434.5333333333333</v>
      </c>
      <c r="J109" s="219">
        <v>1488.5333333333333</v>
      </c>
      <c r="K109" s="219">
        <v>1505.7666666666664</v>
      </c>
      <c r="L109" s="219">
        <v>1515.5333333333333</v>
      </c>
      <c r="M109" s="220">
        <v>1496</v>
      </c>
      <c r="N109" s="220">
        <v>1469</v>
      </c>
      <c r="O109" s="220">
        <v>26913000</v>
      </c>
      <c r="P109" s="221">
        <v>5.3346379647749513E-2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377.85</v>
      </c>
      <c r="F110" s="217">
        <v>378.9666666666667</v>
      </c>
      <c r="G110" s="219">
        <v>370.63333333333338</v>
      </c>
      <c r="H110" s="219">
        <v>363.41666666666669</v>
      </c>
      <c r="I110" s="219">
        <v>355.08333333333337</v>
      </c>
      <c r="J110" s="219">
        <v>386.18333333333339</v>
      </c>
      <c r="K110" s="219">
        <v>394.51666666666665</v>
      </c>
      <c r="L110" s="219">
        <v>401.73333333333341</v>
      </c>
      <c r="M110" s="220">
        <v>387.3</v>
      </c>
      <c r="N110" s="220">
        <v>371.75</v>
      </c>
      <c r="O110" s="220">
        <v>109218200</v>
      </c>
      <c r="P110" s="221">
        <v>0.13838684527606493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1573</v>
      </c>
      <c r="F111" s="217">
        <v>1577.8166666666666</v>
      </c>
      <c r="G111" s="219">
        <v>1565.1833333333332</v>
      </c>
      <c r="H111" s="219">
        <v>1557.3666666666666</v>
      </c>
      <c r="I111" s="219">
        <v>1544.7333333333331</v>
      </c>
      <c r="J111" s="219">
        <v>1585.6333333333332</v>
      </c>
      <c r="K111" s="219">
        <v>1598.2666666666664</v>
      </c>
      <c r="L111" s="219">
        <v>1606.0833333333333</v>
      </c>
      <c r="M111" s="220">
        <v>1590.45</v>
      </c>
      <c r="N111" s="220">
        <v>1570</v>
      </c>
      <c r="O111" s="220">
        <v>49475200</v>
      </c>
      <c r="P111" s="221">
        <v>-1.7835669725362968E-3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166.4</v>
      </c>
      <c r="F112" s="217">
        <v>166.3</v>
      </c>
      <c r="G112" s="219">
        <v>165.05</v>
      </c>
      <c r="H112" s="219">
        <v>163.69999999999999</v>
      </c>
      <c r="I112" s="219">
        <v>162.44999999999999</v>
      </c>
      <c r="J112" s="219">
        <v>167.65000000000003</v>
      </c>
      <c r="K112" s="219">
        <v>168.90000000000003</v>
      </c>
      <c r="L112" s="219">
        <v>170.25000000000006</v>
      </c>
      <c r="M112" s="220">
        <v>167.55</v>
      </c>
      <c r="N112" s="220">
        <v>164.95</v>
      </c>
      <c r="O112" s="220">
        <v>147985500</v>
      </c>
      <c r="P112" s="221">
        <v>-2.8079275125668362E-2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1130.9000000000001</v>
      </c>
      <c r="F113" s="217">
        <v>1115.7500000000002</v>
      </c>
      <c r="G113" s="219">
        <v>1090.8000000000004</v>
      </c>
      <c r="H113" s="219">
        <v>1050.7000000000003</v>
      </c>
      <c r="I113" s="219">
        <v>1025.7500000000005</v>
      </c>
      <c r="J113" s="219">
        <v>1155.8500000000004</v>
      </c>
      <c r="K113" s="219">
        <v>1180.8000000000002</v>
      </c>
      <c r="L113" s="219">
        <v>1220.9000000000003</v>
      </c>
      <c r="M113" s="220">
        <v>1140.7</v>
      </c>
      <c r="N113" s="220">
        <v>1075.6500000000001</v>
      </c>
      <c r="O113" s="220">
        <v>3088150</v>
      </c>
      <c r="P113" s="221">
        <v>-3.1988590057049716E-2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996.05</v>
      </c>
      <c r="F114" s="217">
        <v>1001.7833333333333</v>
      </c>
      <c r="G114" s="219">
        <v>988.76666666666665</v>
      </c>
      <c r="H114" s="219">
        <v>981.48333333333335</v>
      </c>
      <c r="I114" s="219">
        <v>968.4666666666667</v>
      </c>
      <c r="J114" s="219">
        <v>1009.0666666666666</v>
      </c>
      <c r="K114" s="219">
        <v>1022.0833333333333</v>
      </c>
      <c r="L114" s="219">
        <v>1029.3666666666666</v>
      </c>
      <c r="M114" s="220">
        <v>1014.8</v>
      </c>
      <c r="N114" s="220">
        <v>994.5</v>
      </c>
      <c r="O114" s="220">
        <v>20603625</v>
      </c>
      <c r="P114" s="221">
        <v>5.3557046979865769E-2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427.85</v>
      </c>
      <c r="F115" s="217">
        <v>428.26666666666671</v>
      </c>
      <c r="G115" s="219">
        <v>425.73333333333341</v>
      </c>
      <c r="H115" s="219">
        <v>423.61666666666667</v>
      </c>
      <c r="I115" s="219">
        <v>421.08333333333337</v>
      </c>
      <c r="J115" s="219">
        <v>430.38333333333344</v>
      </c>
      <c r="K115" s="219">
        <v>432.91666666666674</v>
      </c>
      <c r="L115" s="219">
        <v>435.03333333333347</v>
      </c>
      <c r="M115" s="220">
        <v>430.8</v>
      </c>
      <c r="N115" s="220">
        <v>426.15</v>
      </c>
      <c r="O115" s="220">
        <v>110443200</v>
      </c>
      <c r="P115" s="221">
        <v>1.2660641981104396E-2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1051.3</v>
      </c>
      <c r="F116" s="217">
        <v>1055.1333333333334</v>
      </c>
      <c r="G116" s="219">
        <v>1042.7666666666669</v>
      </c>
      <c r="H116" s="219">
        <v>1034.2333333333333</v>
      </c>
      <c r="I116" s="219">
        <v>1021.8666666666668</v>
      </c>
      <c r="J116" s="219">
        <v>1063.666666666667</v>
      </c>
      <c r="K116" s="219">
        <v>1076.0333333333333</v>
      </c>
      <c r="L116" s="219">
        <v>1084.5666666666671</v>
      </c>
      <c r="M116" s="220">
        <v>1067.5</v>
      </c>
      <c r="N116" s="220">
        <v>1046.5999999999999</v>
      </c>
      <c r="O116" s="220">
        <v>12225000</v>
      </c>
      <c r="P116" s="221">
        <v>4.6380998234633285E-2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4400.5</v>
      </c>
      <c r="F117" s="217">
        <v>4442.0666666666666</v>
      </c>
      <c r="G117" s="219">
        <v>4348.5333333333328</v>
      </c>
      <c r="H117" s="219">
        <v>4296.5666666666666</v>
      </c>
      <c r="I117" s="219">
        <v>4203.0333333333328</v>
      </c>
      <c r="J117" s="219">
        <v>4494.0333333333328</v>
      </c>
      <c r="K117" s="219">
        <v>4587.5666666666675</v>
      </c>
      <c r="L117" s="219">
        <v>4639.5333333333328</v>
      </c>
      <c r="M117" s="220">
        <v>4535.6000000000004</v>
      </c>
      <c r="N117" s="220">
        <v>4390.1000000000004</v>
      </c>
      <c r="O117" s="220">
        <v>534875</v>
      </c>
      <c r="P117" s="221">
        <v>0.13924387646432376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930.95</v>
      </c>
      <c r="F118" s="217">
        <v>935.35</v>
      </c>
      <c r="G118" s="219">
        <v>923.90000000000009</v>
      </c>
      <c r="H118" s="219">
        <v>916.85</v>
      </c>
      <c r="I118" s="219">
        <v>905.40000000000009</v>
      </c>
      <c r="J118" s="219">
        <v>942.40000000000009</v>
      </c>
      <c r="K118" s="219">
        <v>953.85000000000014</v>
      </c>
      <c r="L118" s="219">
        <v>960.90000000000009</v>
      </c>
      <c r="M118" s="220">
        <v>946.8</v>
      </c>
      <c r="N118" s="220">
        <v>928.3</v>
      </c>
      <c r="O118" s="220">
        <v>15968475</v>
      </c>
      <c r="P118" s="221">
        <v>8.6122361969729264E-3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561.79999999999995</v>
      </c>
      <c r="F119" s="217">
        <v>560.26666666666665</v>
      </c>
      <c r="G119" s="219">
        <v>554.0333333333333</v>
      </c>
      <c r="H119" s="219">
        <v>546.26666666666665</v>
      </c>
      <c r="I119" s="219">
        <v>540.0333333333333</v>
      </c>
      <c r="J119" s="219">
        <v>568.0333333333333</v>
      </c>
      <c r="K119" s="219">
        <v>574.26666666666665</v>
      </c>
      <c r="L119" s="219">
        <v>582.0333333333333</v>
      </c>
      <c r="M119" s="220">
        <v>566.5</v>
      </c>
      <c r="N119" s="220">
        <v>552.5</v>
      </c>
      <c r="O119" s="220">
        <v>20910000</v>
      </c>
      <c r="P119" s="221">
        <v>9.5739588319770225E-4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1814.9</v>
      </c>
      <c r="F120" s="217">
        <v>1826.3333333333333</v>
      </c>
      <c r="G120" s="219">
        <v>1800.1666666666665</v>
      </c>
      <c r="H120" s="219">
        <v>1785.4333333333332</v>
      </c>
      <c r="I120" s="219">
        <v>1759.2666666666664</v>
      </c>
      <c r="J120" s="219">
        <v>1841.0666666666666</v>
      </c>
      <c r="K120" s="219">
        <v>1867.2333333333331</v>
      </c>
      <c r="L120" s="219">
        <v>1881.9666666666667</v>
      </c>
      <c r="M120" s="220">
        <v>1852.5</v>
      </c>
      <c r="N120" s="220">
        <v>1811.6</v>
      </c>
      <c r="O120" s="220">
        <v>33224000</v>
      </c>
      <c r="P120" s="221">
        <v>-1.3187596530830462E-2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45498</v>
      </c>
      <c r="E121" s="217">
        <v>182.2</v>
      </c>
      <c r="F121" s="217">
        <v>182.48333333333335</v>
      </c>
      <c r="G121" s="219">
        <v>180.81666666666669</v>
      </c>
      <c r="H121" s="219">
        <v>179.43333333333334</v>
      </c>
      <c r="I121" s="219">
        <v>177.76666666666668</v>
      </c>
      <c r="J121" s="219">
        <v>183.8666666666667</v>
      </c>
      <c r="K121" s="219">
        <v>185.53333333333333</v>
      </c>
      <c r="L121" s="219">
        <v>186.91666666666671</v>
      </c>
      <c r="M121" s="220">
        <v>184.15</v>
      </c>
      <c r="N121" s="220">
        <v>181.1</v>
      </c>
      <c r="O121" s="220">
        <v>70477290</v>
      </c>
      <c r="P121" s="221">
        <v>2.3257320549365121E-2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2797.35</v>
      </c>
      <c r="F122" s="217">
        <v>2805.7166666666672</v>
      </c>
      <c r="G122" s="219">
        <v>2763.4333333333343</v>
      </c>
      <c r="H122" s="219">
        <v>2729.5166666666673</v>
      </c>
      <c r="I122" s="219">
        <v>2687.2333333333345</v>
      </c>
      <c r="J122" s="219">
        <v>2839.6333333333341</v>
      </c>
      <c r="K122" s="219">
        <v>2881.916666666667</v>
      </c>
      <c r="L122" s="219">
        <v>2915.8333333333339</v>
      </c>
      <c r="M122" s="220">
        <v>2848</v>
      </c>
      <c r="N122" s="220">
        <v>2771.8</v>
      </c>
      <c r="O122" s="220">
        <v>1051200</v>
      </c>
      <c r="P122" s="221">
        <v>1.8900843268391976E-2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427.85</v>
      </c>
      <c r="F123" s="217">
        <v>428.26666666666665</v>
      </c>
      <c r="G123" s="219">
        <v>424.58333333333331</v>
      </c>
      <c r="H123" s="219">
        <v>421.31666666666666</v>
      </c>
      <c r="I123" s="219">
        <v>417.63333333333333</v>
      </c>
      <c r="J123" s="219">
        <v>431.5333333333333</v>
      </c>
      <c r="K123" s="219">
        <v>435.2166666666667</v>
      </c>
      <c r="L123" s="219">
        <v>438.48333333333329</v>
      </c>
      <c r="M123" s="220">
        <v>431.95</v>
      </c>
      <c r="N123" s="220">
        <v>425</v>
      </c>
      <c r="O123" s="220">
        <v>15946000</v>
      </c>
      <c r="P123" s="221">
        <v>2.6258205689277898E-2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802.6</v>
      </c>
      <c r="F124" s="217">
        <v>801.21666666666658</v>
      </c>
      <c r="G124" s="219">
        <v>788.43333333333317</v>
      </c>
      <c r="H124" s="219">
        <v>774.26666666666654</v>
      </c>
      <c r="I124" s="219">
        <v>761.48333333333312</v>
      </c>
      <c r="J124" s="219">
        <v>815.38333333333321</v>
      </c>
      <c r="K124" s="219">
        <v>828.16666666666674</v>
      </c>
      <c r="L124" s="219">
        <v>842.33333333333326</v>
      </c>
      <c r="M124" s="220">
        <v>814</v>
      </c>
      <c r="N124" s="220">
        <v>787.05</v>
      </c>
      <c r="O124" s="220">
        <v>29710000</v>
      </c>
      <c r="P124" s="221">
        <v>2.0296026649266802E-2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3573.15</v>
      </c>
      <c r="F125" s="217">
        <v>3578.4833333333336</v>
      </c>
      <c r="G125" s="219">
        <v>3557.4666666666672</v>
      </c>
      <c r="H125" s="219">
        <v>3541.7833333333338</v>
      </c>
      <c r="I125" s="219">
        <v>3520.7666666666673</v>
      </c>
      <c r="J125" s="219">
        <v>3594.166666666667</v>
      </c>
      <c r="K125" s="219">
        <v>3615.1833333333334</v>
      </c>
      <c r="L125" s="219">
        <v>3630.8666666666668</v>
      </c>
      <c r="M125" s="220">
        <v>3599.5</v>
      </c>
      <c r="N125" s="220">
        <v>3562.8</v>
      </c>
      <c r="O125" s="220">
        <v>16712850</v>
      </c>
      <c r="P125" s="221">
        <v>3.1313636195342297E-2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5406</v>
      </c>
      <c r="F126" s="217">
        <v>5398.0166666666664</v>
      </c>
      <c r="G126" s="219">
        <v>5342.0333333333328</v>
      </c>
      <c r="H126" s="219">
        <v>5278.0666666666666</v>
      </c>
      <c r="I126" s="219">
        <v>5222.083333333333</v>
      </c>
      <c r="J126" s="219">
        <v>5461.9833333333327</v>
      </c>
      <c r="K126" s="219">
        <v>5517.9666666666662</v>
      </c>
      <c r="L126" s="219">
        <v>5581.9333333333325</v>
      </c>
      <c r="M126" s="220">
        <v>5454</v>
      </c>
      <c r="N126" s="220">
        <v>5334.05</v>
      </c>
      <c r="O126" s="220">
        <v>3688650</v>
      </c>
      <c r="P126" s="221">
        <v>1.5653395010738477E-2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4917.55</v>
      </c>
      <c r="F127" s="217">
        <v>4912.8</v>
      </c>
      <c r="G127" s="219">
        <v>4875.7000000000007</v>
      </c>
      <c r="H127" s="219">
        <v>4833.8500000000004</v>
      </c>
      <c r="I127" s="219">
        <v>4796.7500000000009</v>
      </c>
      <c r="J127" s="219">
        <v>4954.6500000000005</v>
      </c>
      <c r="K127" s="219">
        <v>4991.7500000000009</v>
      </c>
      <c r="L127" s="219">
        <v>5033.6000000000004</v>
      </c>
      <c r="M127" s="220">
        <v>4949.8999999999996</v>
      </c>
      <c r="N127" s="220">
        <v>4870.95</v>
      </c>
      <c r="O127" s="220">
        <v>1220400</v>
      </c>
      <c r="P127" s="221">
        <v>-1.0379500486539085E-2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1630.55</v>
      </c>
      <c r="F128" s="217">
        <v>1619.8333333333333</v>
      </c>
      <c r="G128" s="219">
        <v>1595.7666666666664</v>
      </c>
      <c r="H128" s="219">
        <v>1560.9833333333331</v>
      </c>
      <c r="I128" s="219">
        <v>1536.9166666666663</v>
      </c>
      <c r="J128" s="219">
        <v>1654.6166666666666</v>
      </c>
      <c r="K128" s="219">
        <v>1678.6833333333336</v>
      </c>
      <c r="L128" s="219">
        <v>1713.4666666666667</v>
      </c>
      <c r="M128" s="220">
        <v>1643.9</v>
      </c>
      <c r="N128" s="220">
        <v>1585.05</v>
      </c>
      <c r="O128" s="220">
        <v>7299800</v>
      </c>
      <c r="P128" s="221">
        <v>4.2802501366037277E-2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2865.4</v>
      </c>
      <c r="F129" s="217">
        <v>2871.1333333333332</v>
      </c>
      <c r="G129" s="219">
        <v>2847.2666666666664</v>
      </c>
      <c r="H129" s="219">
        <v>2829.1333333333332</v>
      </c>
      <c r="I129" s="219">
        <v>2805.2666666666664</v>
      </c>
      <c r="J129" s="219">
        <v>2889.2666666666664</v>
      </c>
      <c r="K129" s="219">
        <v>2913.1333333333332</v>
      </c>
      <c r="L129" s="219">
        <v>2931.2666666666664</v>
      </c>
      <c r="M129" s="220">
        <v>2895</v>
      </c>
      <c r="N129" s="220">
        <v>2853</v>
      </c>
      <c r="O129" s="220">
        <v>14008400</v>
      </c>
      <c r="P129" s="221">
        <v>6.8424230227409942E-3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295.64999999999998</v>
      </c>
      <c r="F130" s="217">
        <v>297.58333333333331</v>
      </c>
      <c r="G130" s="219">
        <v>293.06666666666661</v>
      </c>
      <c r="H130" s="219">
        <v>290.48333333333329</v>
      </c>
      <c r="I130" s="219">
        <v>285.96666666666658</v>
      </c>
      <c r="J130" s="219">
        <v>300.16666666666663</v>
      </c>
      <c r="K130" s="219">
        <v>304.68333333333339</v>
      </c>
      <c r="L130" s="219">
        <v>307.26666666666665</v>
      </c>
      <c r="M130" s="220">
        <v>302.10000000000002</v>
      </c>
      <c r="N130" s="220">
        <v>295</v>
      </c>
      <c r="O130" s="220">
        <v>35112000</v>
      </c>
      <c r="P130" s="221">
        <v>2.7387640449438203E-2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208.95</v>
      </c>
      <c r="F131" s="217">
        <v>209.86666666666665</v>
      </c>
      <c r="G131" s="219">
        <v>206.6333333333333</v>
      </c>
      <c r="H131" s="219">
        <v>204.31666666666666</v>
      </c>
      <c r="I131" s="219">
        <v>201.08333333333331</v>
      </c>
      <c r="J131" s="219">
        <v>212.18333333333328</v>
      </c>
      <c r="K131" s="219">
        <v>215.41666666666663</v>
      </c>
      <c r="L131" s="219">
        <v>217.73333333333326</v>
      </c>
      <c r="M131" s="220">
        <v>213.1</v>
      </c>
      <c r="N131" s="220">
        <v>207.55</v>
      </c>
      <c r="O131" s="220">
        <v>48324000</v>
      </c>
      <c r="P131" s="221">
        <v>-2.0015817971649329E-2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617.6</v>
      </c>
      <c r="F132" s="217">
        <v>619.50000000000011</v>
      </c>
      <c r="G132" s="219">
        <v>612.05000000000018</v>
      </c>
      <c r="H132" s="219">
        <v>606.50000000000011</v>
      </c>
      <c r="I132" s="219">
        <v>599.05000000000018</v>
      </c>
      <c r="J132" s="219">
        <v>625.05000000000018</v>
      </c>
      <c r="K132" s="219">
        <v>632.50000000000023</v>
      </c>
      <c r="L132" s="219">
        <v>638.05000000000018</v>
      </c>
      <c r="M132" s="220">
        <v>626.95000000000005</v>
      </c>
      <c r="N132" s="220">
        <v>613.95000000000005</v>
      </c>
      <c r="O132" s="220">
        <v>15440400</v>
      </c>
      <c r="P132" s="221">
        <v>1.8442298559442773E-2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12116.15</v>
      </c>
      <c r="F133" s="217">
        <v>12161.683333333334</v>
      </c>
      <c r="G133" s="219">
        <v>12043.366666666669</v>
      </c>
      <c r="H133" s="219">
        <v>11970.583333333334</v>
      </c>
      <c r="I133" s="219">
        <v>11852.266666666668</v>
      </c>
      <c r="J133" s="219">
        <v>12234.466666666669</v>
      </c>
      <c r="K133" s="219">
        <v>12352.783333333335</v>
      </c>
      <c r="L133" s="219">
        <v>12425.566666666669</v>
      </c>
      <c r="M133" s="220">
        <v>12280</v>
      </c>
      <c r="N133" s="220">
        <v>12088.9</v>
      </c>
      <c r="O133" s="220">
        <v>3270950</v>
      </c>
      <c r="P133" s="221">
        <v>6.374087383534692E-2</v>
      </c>
    </row>
    <row r="134" spans="1:16" ht="12.75" customHeight="1">
      <c r="A134" s="213">
        <v>124</v>
      </c>
      <c r="B134" s="225" t="s">
        <v>57</v>
      </c>
      <c r="C134" s="217" t="s">
        <v>1012</v>
      </c>
      <c r="D134" s="218">
        <v>45498</v>
      </c>
      <c r="E134" s="217">
        <v>1280.25</v>
      </c>
      <c r="F134" s="217">
        <v>1285.0833333333333</v>
      </c>
      <c r="G134" s="219">
        <v>1272.1666666666665</v>
      </c>
      <c r="H134" s="219">
        <v>1264.0833333333333</v>
      </c>
      <c r="I134" s="219">
        <v>1251.1666666666665</v>
      </c>
      <c r="J134" s="219">
        <v>1293.1666666666665</v>
      </c>
      <c r="K134" s="219">
        <v>1306.083333333333</v>
      </c>
      <c r="L134" s="219">
        <v>1314.1666666666665</v>
      </c>
      <c r="M134" s="220">
        <v>1298</v>
      </c>
      <c r="N134" s="220">
        <v>1277</v>
      </c>
      <c r="O134" s="220">
        <v>10465000</v>
      </c>
      <c r="P134" s="221">
        <v>1.4453416570536745E-2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3945.05</v>
      </c>
      <c r="F135" s="217">
        <v>3973.8666666666668</v>
      </c>
      <c r="G135" s="219">
        <v>3873.7333333333336</v>
      </c>
      <c r="H135" s="219">
        <v>3802.416666666667</v>
      </c>
      <c r="I135" s="219">
        <v>3702.2833333333338</v>
      </c>
      <c r="J135" s="219">
        <v>4045.1833333333334</v>
      </c>
      <c r="K135" s="219">
        <v>4145.3166666666666</v>
      </c>
      <c r="L135" s="219">
        <v>4216.6333333333332</v>
      </c>
      <c r="M135" s="220">
        <v>4074</v>
      </c>
      <c r="N135" s="220">
        <v>3902.55</v>
      </c>
      <c r="O135" s="220">
        <v>2671600</v>
      </c>
      <c r="P135" s="221">
        <v>1.7907490665244229E-2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1988.35</v>
      </c>
      <c r="F136" s="217">
        <v>1980.7333333333333</v>
      </c>
      <c r="G136" s="219">
        <v>1964.3166666666666</v>
      </c>
      <c r="H136" s="219">
        <v>1940.2833333333333</v>
      </c>
      <c r="I136" s="219">
        <v>1923.8666666666666</v>
      </c>
      <c r="J136" s="219">
        <v>2004.7666666666667</v>
      </c>
      <c r="K136" s="219">
        <v>2021.1833333333332</v>
      </c>
      <c r="L136" s="219">
        <v>2045.2166666666667</v>
      </c>
      <c r="M136" s="220">
        <v>1997.15</v>
      </c>
      <c r="N136" s="220">
        <v>1956.7</v>
      </c>
      <c r="O136" s="220">
        <v>1199600</v>
      </c>
      <c r="P136" s="221">
        <v>8.9752906976744193E-2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977.5</v>
      </c>
      <c r="F137" s="217">
        <v>978.83333333333337</v>
      </c>
      <c r="G137" s="219">
        <v>971.66666666666674</v>
      </c>
      <c r="H137" s="219">
        <v>965.83333333333337</v>
      </c>
      <c r="I137" s="219">
        <v>958.66666666666674</v>
      </c>
      <c r="J137" s="219">
        <v>984.66666666666674</v>
      </c>
      <c r="K137" s="219">
        <v>991.83333333333348</v>
      </c>
      <c r="L137" s="219">
        <v>997.66666666666674</v>
      </c>
      <c r="M137" s="220">
        <v>986</v>
      </c>
      <c r="N137" s="220">
        <v>973</v>
      </c>
      <c r="O137" s="220">
        <v>5183200</v>
      </c>
      <c r="P137" s="221">
        <v>1.5358094342579533E-2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1583.25</v>
      </c>
      <c r="F138" s="217">
        <v>1570.3833333333332</v>
      </c>
      <c r="G138" s="219">
        <v>1529.9666666666665</v>
      </c>
      <c r="H138" s="219">
        <v>1476.6833333333332</v>
      </c>
      <c r="I138" s="219">
        <v>1436.2666666666664</v>
      </c>
      <c r="J138" s="219">
        <v>1623.6666666666665</v>
      </c>
      <c r="K138" s="219">
        <v>1664.0833333333335</v>
      </c>
      <c r="L138" s="219">
        <v>1717.3666666666666</v>
      </c>
      <c r="M138" s="220">
        <v>1610.8</v>
      </c>
      <c r="N138" s="220">
        <v>1517.1</v>
      </c>
      <c r="O138" s="220">
        <v>1554800</v>
      </c>
      <c r="P138" s="221">
        <v>6.8150590821654297E-2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190.2</v>
      </c>
      <c r="F139" s="217">
        <v>191.36666666666665</v>
      </c>
      <c r="G139" s="219">
        <v>187.7833333333333</v>
      </c>
      <c r="H139" s="219">
        <v>185.36666666666665</v>
      </c>
      <c r="I139" s="219">
        <v>181.7833333333333</v>
      </c>
      <c r="J139" s="219">
        <v>193.7833333333333</v>
      </c>
      <c r="K139" s="219">
        <v>197.36666666666662</v>
      </c>
      <c r="L139" s="219">
        <v>199.7833333333333</v>
      </c>
      <c r="M139" s="220">
        <v>194.95</v>
      </c>
      <c r="N139" s="220">
        <v>188.95</v>
      </c>
      <c r="O139" s="220">
        <v>116759500</v>
      </c>
      <c r="P139" s="221">
        <v>2.3462783171521034E-2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2470.6999999999998</v>
      </c>
      <c r="F140" s="217">
        <v>2460.0333333333333</v>
      </c>
      <c r="G140" s="219">
        <v>2435.5666666666666</v>
      </c>
      <c r="H140" s="219">
        <v>2400.4333333333334</v>
      </c>
      <c r="I140" s="219">
        <v>2375.9666666666667</v>
      </c>
      <c r="J140" s="219">
        <v>2495.1666666666665</v>
      </c>
      <c r="K140" s="219">
        <v>2519.6333333333328</v>
      </c>
      <c r="L140" s="219">
        <v>2554.7666666666664</v>
      </c>
      <c r="M140" s="220">
        <v>2484.5</v>
      </c>
      <c r="N140" s="220">
        <v>2424.9</v>
      </c>
      <c r="O140" s="220">
        <v>4768500</v>
      </c>
      <c r="P140" s="221">
        <v>4.6469523234761619E-2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130121</v>
      </c>
      <c r="F141" s="217">
        <v>129199.43333333333</v>
      </c>
      <c r="G141" s="219">
        <v>126898.86666666667</v>
      </c>
      <c r="H141" s="219">
        <v>123676.73333333334</v>
      </c>
      <c r="I141" s="219">
        <v>121376.16666666667</v>
      </c>
      <c r="J141" s="219">
        <v>132421.56666666665</v>
      </c>
      <c r="K141" s="219">
        <v>134722.13333333336</v>
      </c>
      <c r="L141" s="219">
        <v>137944.26666666666</v>
      </c>
      <c r="M141" s="220">
        <v>131500</v>
      </c>
      <c r="N141" s="220">
        <v>125977.3</v>
      </c>
      <c r="O141" s="220">
        <v>62180</v>
      </c>
      <c r="P141" s="221">
        <v>8.4314238381724652E-2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1806.2</v>
      </c>
      <c r="F142" s="217">
        <v>1824.6499999999999</v>
      </c>
      <c r="G142" s="219">
        <v>1783.9999999999998</v>
      </c>
      <c r="H142" s="219">
        <v>1761.8</v>
      </c>
      <c r="I142" s="219">
        <v>1721.1499999999999</v>
      </c>
      <c r="J142" s="219">
        <v>1846.8499999999997</v>
      </c>
      <c r="K142" s="219">
        <v>1887.4999999999998</v>
      </c>
      <c r="L142" s="219">
        <v>1909.6999999999996</v>
      </c>
      <c r="M142" s="220">
        <v>1865.3</v>
      </c>
      <c r="N142" s="220">
        <v>1802.45</v>
      </c>
      <c r="O142" s="220">
        <v>4069450</v>
      </c>
      <c r="P142" s="221">
        <v>-2.2718267071721039E-2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187.95</v>
      </c>
      <c r="F143" s="217">
        <v>187.78333333333333</v>
      </c>
      <c r="G143" s="219">
        <v>185.56666666666666</v>
      </c>
      <c r="H143" s="219">
        <v>183.18333333333334</v>
      </c>
      <c r="I143" s="219">
        <v>180.96666666666667</v>
      </c>
      <c r="J143" s="219">
        <v>190.16666666666666</v>
      </c>
      <c r="K143" s="219">
        <v>192.3833333333333</v>
      </c>
      <c r="L143" s="219">
        <v>194.76666666666665</v>
      </c>
      <c r="M143" s="220">
        <v>190</v>
      </c>
      <c r="N143" s="220">
        <v>185.4</v>
      </c>
      <c r="O143" s="220">
        <v>67380000</v>
      </c>
      <c r="P143" s="221">
        <v>-6.3046123216458361E-3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6817.7</v>
      </c>
      <c r="F144" s="217">
        <v>6806.6833333333343</v>
      </c>
      <c r="G144" s="219">
        <v>6747.3666666666686</v>
      </c>
      <c r="H144" s="219">
        <v>6677.0333333333347</v>
      </c>
      <c r="I144" s="219">
        <v>6617.716666666669</v>
      </c>
      <c r="J144" s="219">
        <v>6877.0166666666682</v>
      </c>
      <c r="K144" s="219">
        <v>6936.3333333333339</v>
      </c>
      <c r="L144" s="219">
        <v>7006.6666666666679</v>
      </c>
      <c r="M144" s="220">
        <v>6866</v>
      </c>
      <c r="N144" s="220">
        <v>6736.35</v>
      </c>
      <c r="O144" s="220">
        <v>1270350</v>
      </c>
      <c r="P144" s="221">
        <v>2.0976491862567812E-2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45498</v>
      </c>
      <c r="E145" s="217">
        <v>3592.15</v>
      </c>
      <c r="F145" s="217">
        <v>3618.9666666666672</v>
      </c>
      <c r="G145" s="219">
        <v>3549.7333333333345</v>
      </c>
      <c r="H145" s="219">
        <v>3507.3166666666675</v>
      </c>
      <c r="I145" s="219">
        <v>3438.0833333333348</v>
      </c>
      <c r="J145" s="219">
        <v>3661.3833333333341</v>
      </c>
      <c r="K145" s="219">
        <v>3730.6166666666668</v>
      </c>
      <c r="L145" s="219">
        <v>3773.0333333333338</v>
      </c>
      <c r="M145" s="220">
        <v>3688.2</v>
      </c>
      <c r="N145" s="220">
        <v>3576.55</v>
      </c>
      <c r="O145" s="220">
        <v>1474550</v>
      </c>
      <c r="P145" s="221">
        <v>3.5771358328211433E-2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2558</v>
      </c>
      <c r="F146" s="217">
        <v>2557.0499999999997</v>
      </c>
      <c r="G146" s="219">
        <v>2533.2999999999993</v>
      </c>
      <c r="H146" s="219">
        <v>2508.5999999999995</v>
      </c>
      <c r="I146" s="219">
        <v>2484.849999999999</v>
      </c>
      <c r="J146" s="219">
        <v>2581.7499999999995</v>
      </c>
      <c r="K146" s="219">
        <v>2605.5000000000005</v>
      </c>
      <c r="L146" s="219">
        <v>2630.2</v>
      </c>
      <c r="M146" s="220">
        <v>2580.8000000000002</v>
      </c>
      <c r="N146" s="220">
        <v>2532.35</v>
      </c>
      <c r="O146" s="220">
        <v>5880200</v>
      </c>
      <c r="P146" s="221">
        <v>7.3665456040567399E-3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247.85</v>
      </c>
      <c r="F147" s="217">
        <v>249.1</v>
      </c>
      <c r="G147" s="219">
        <v>245.95</v>
      </c>
      <c r="H147" s="219">
        <v>244.04999999999998</v>
      </c>
      <c r="I147" s="219">
        <v>240.89999999999998</v>
      </c>
      <c r="J147" s="219">
        <v>251</v>
      </c>
      <c r="K147" s="219">
        <v>254.15000000000003</v>
      </c>
      <c r="L147" s="219">
        <v>256.05</v>
      </c>
      <c r="M147" s="220">
        <v>252.25</v>
      </c>
      <c r="N147" s="220">
        <v>247.2</v>
      </c>
      <c r="O147" s="220">
        <v>88051500</v>
      </c>
      <c r="P147" s="221">
        <v>2.2843700993204392E-2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381</v>
      </c>
      <c r="F148" s="217">
        <v>383.01666666666671</v>
      </c>
      <c r="G148" s="219">
        <v>375.33333333333343</v>
      </c>
      <c r="H148" s="219">
        <v>369.66666666666674</v>
      </c>
      <c r="I148" s="219">
        <v>361.98333333333346</v>
      </c>
      <c r="J148" s="219">
        <v>388.68333333333339</v>
      </c>
      <c r="K148" s="219">
        <v>396.36666666666667</v>
      </c>
      <c r="L148" s="219">
        <v>402.03333333333336</v>
      </c>
      <c r="M148" s="220">
        <v>390.7</v>
      </c>
      <c r="N148" s="220">
        <v>377.35</v>
      </c>
      <c r="O148" s="220">
        <v>91122000</v>
      </c>
      <c r="P148" s="221">
        <v>-1.0086854498346016E-2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1773.4</v>
      </c>
      <c r="F149" s="217">
        <v>1775.2333333333333</v>
      </c>
      <c r="G149" s="219">
        <v>1758.6166666666668</v>
      </c>
      <c r="H149" s="219">
        <v>1743.8333333333335</v>
      </c>
      <c r="I149" s="219">
        <v>1727.2166666666669</v>
      </c>
      <c r="J149" s="219">
        <v>1790.0166666666667</v>
      </c>
      <c r="K149" s="219">
        <v>1806.633333333333</v>
      </c>
      <c r="L149" s="219">
        <v>1821.4166666666665</v>
      </c>
      <c r="M149" s="220">
        <v>1791.85</v>
      </c>
      <c r="N149" s="220">
        <v>1760.45</v>
      </c>
      <c r="O149" s="220">
        <v>7676900</v>
      </c>
      <c r="P149" s="221">
        <v>1.6592510196514646E-2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9951.1</v>
      </c>
      <c r="F150" s="217">
        <v>9942.4499999999989</v>
      </c>
      <c r="G150" s="219">
        <v>9759.1499999999978</v>
      </c>
      <c r="H150" s="219">
        <v>9567.1999999999989</v>
      </c>
      <c r="I150" s="219">
        <v>9383.8999999999978</v>
      </c>
      <c r="J150" s="219">
        <v>10134.399999999998</v>
      </c>
      <c r="K150" s="219">
        <v>10317.699999999997</v>
      </c>
      <c r="L150" s="219">
        <v>10509.649999999998</v>
      </c>
      <c r="M150" s="220">
        <v>10125.75</v>
      </c>
      <c r="N150" s="220">
        <v>9750.5</v>
      </c>
      <c r="O150" s="220">
        <v>1401700</v>
      </c>
      <c r="P150" s="221">
        <v>0.11193082659051246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276.25</v>
      </c>
      <c r="F151" s="217">
        <v>274.31666666666666</v>
      </c>
      <c r="G151" s="219">
        <v>271.38333333333333</v>
      </c>
      <c r="H151" s="219">
        <v>266.51666666666665</v>
      </c>
      <c r="I151" s="219">
        <v>263.58333333333331</v>
      </c>
      <c r="J151" s="219">
        <v>279.18333333333334</v>
      </c>
      <c r="K151" s="219">
        <v>282.11666666666662</v>
      </c>
      <c r="L151" s="219">
        <v>286.98333333333335</v>
      </c>
      <c r="M151" s="220">
        <v>277.25</v>
      </c>
      <c r="N151" s="220">
        <v>269.45</v>
      </c>
      <c r="O151" s="220">
        <v>74047050</v>
      </c>
      <c r="P151" s="221">
        <v>-6.8933467585779564E-3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38920.400000000001</v>
      </c>
      <c r="F152" s="217">
        <v>39286.433333333334</v>
      </c>
      <c r="G152" s="219">
        <v>38448.966666666667</v>
      </c>
      <c r="H152" s="219">
        <v>37977.533333333333</v>
      </c>
      <c r="I152" s="219">
        <v>37140.066666666666</v>
      </c>
      <c r="J152" s="219">
        <v>39757.866666666669</v>
      </c>
      <c r="K152" s="219">
        <v>40595.333333333343</v>
      </c>
      <c r="L152" s="219">
        <v>41066.76666666667</v>
      </c>
      <c r="M152" s="220">
        <v>40123.9</v>
      </c>
      <c r="N152" s="220">
        <v>38815</v>
      </c>
      <c r="O152" s="220">
        <v>183150</v>
      </c>
      <c r="P152" s="221">
        <v>8.0911492734478205E-3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923.4</v>
      </c>
      <c r="F153" s="217">
        <v>923.23333333333323</v>
      </c>
      <c r="G153" s="219">
        <v>912.31666666666649</v>
      </c>
      <c r="H153" s="219">
        <v>901.23333333333323</v>
      </c>
      <c r="I153" s="219">
        <v>890.31666666666649</v>
      </c>
      <c r="J153" s="219">
        <v>934.31666666666649</v>
      </c>
      <c r="K153" s="219">
        <v>945.23333333333323</v>
      </c>
      <c r="L153" s="219">
        <v>956.31666666666649</v>
      </c>
      <c r="M153" s="220">
        <v>934.15</v>
      </c>
      <c r="N153" s="220">
        <v>912.15</v>
      </c>
      <c r="O153" s="220">
        <v>13919250</v>
      </c>
      <c r="P153" s="221">
        <v>2.5982641384266682E-2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4245.95</v>
      </c>
      <c r="F154" s="217">
        <v>4182.7999999999993</v>
      </c>
      <c r="G154" s="219">
        <v>4094.4499999999989</v>
      </c>
      <c r="H154" s="219">
        <v>3942.95</v>
      </c>
      <c r="I154" s="219">
        <v>3854.5999999999995</v>
      </c>
      <c r="J154" s="219">
        <v>4334.2999999999984</v>
      </c>
      <c r="K154" s="219">
        <v>4422.6499999999987</v>
      </c>
      <c r="L154" s="219">
        <v>4574.1499999999978</v>
      </c>
      <c r="M154" s="220">
        <v>4271.1499999999996</v>
      </c>
      <c r="N154" s="220">
        <v>4031.3</v>
      </c>
      <c r="O154" s="220">
        <v>2301000</v>
      </c>
      <c r="P154" s="221">
        <v>-2.2182559918408975E-2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328.7</v>
      </c>
      <c r="F155" s="217">
        <v>327.5</v>
      </c>
      <c r="G155" s="219">
        <v>322.75</v>
      </c>
      <c r="H155" s="219">
        <v>316.8</v>
      </c>
      <c r="I155" s="219">
        <v>312.05</v>
      </c>
      <c r="J155" s="219">
        <v>333.45</v>
      </c>
      <c r="K155" s="219">
        <v>338.2</v>
      </c>
      <c r="L155" s="219">
        <v>344.15</v>
      </c>
      <c r="M155" s="220">
        <v>332.25</v>
      </c>
      <c r="N155" s="220">
        <v>321.55</v>
      </c>
      <c r="O155" s="220">
        <v>35007000</v>
      </c>
      <c r="P155" s="221">
        <v>-3.3863222387812551E-2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487.75</v>
      </c>
      <c r="F156" s="217">
        <v>486.83333333333331</v>
      </c>
      <c r="G156" s="219">
        <v>482.71666666666664</v>
      </c>
      <c r="H156" s="219">
        <v>477.68333333333334</v>
      </c>
      <c r="I156" s="219">
        <v>473.56666666666666</v>
      </c>
      <c r="J156" s="219">
        <v>491.86666666666662</v>
      </c>
      <c r="K156" s="219">
        <v>495.98333333333329</v>
      </c>
      <c r="L156" s="219">
        <v>501.01666666666659</v>
      </c>
      <c r="M156" s="220">
        <v>490.95</v>
      </c>
      <c r="N156" s="220">
        <v>481.8</v>
      </c>
      <c r="O156" s="220">
        <v>64807600</v>
      </c>
      <c r="P156" s="221">
        <v>-1.1220645988619059E-3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3169.85</v>
      </c>
      <c r="F157" s="217">
        <v>3167.9666666666672</v>
      </c>
      <c r="G157" s="219">
        <v>3126.9333333333343</v>
      </c>
      <c r="H157" s="219">
        <v>3084.0166666666673</v>
      </c>
      <c r="I157" s="219">
        <v>3042.9833333333345</v>
      </c>
      <c r="J157" s="219">
        <v>3210.8833333333341</v>
      </c>
      <c r="K157" s="219">
        <v>3251.916666666667</v>
      </c>
      <c r="L157" s="219">
        <v>3294.8333333333339</v>
      </c>
      <c r="M157" s="220">
        <v>3209</v>
      </c>
      <c r="N157" s="220">
        <v>3125.05</v>
      </c>
      <c r="O157" s="220">
        <v>2163250</v>
      </c>
      <c r="P157" s="221">
        <v>1.8239585784890561E-2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45498</v>
      </c>
      <c r="E158" s="217">
        <v>3820.1</v>
      </c>
      <c r="F158" s="217">
        <v>3841.9666666666667</v>
      </c>
      <c r="G158" s="219">
        <v>3789.5833333333335</v>
      </c>
      <c r="H158" s="219">
        <v>3759.0666666666666</v>
      </c>
      <c r="I158" s="219">
        <v>3706.6833333333334</v>
      </c>
      <c r="J158" s="219">
        <v>3872.4833333333336</v>
      </c>
      <c r="K158" s="219">
        <v>3924.8666666666668</v>
      </c>
      <c r="L158" s="219">
        <v>3955.3833333333337</v>
      </c>
      <c r="M158" s="220">
        <v>3894.35</v>
      </c>
      <c r="N158" s="220">
        <v>3811.45</v>
      </c>
      <c r="O158" s="220">
        <v>1686000</v>
      </c>
      <c r="P158" s="221">
        <v>-1.3602457218078104E-2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124.15</v>
      </c>
      <c r="F159" s="217">
        <v>123.76666666666667</v>
      </c>
      <c r="G159" s="219">
        <v>121.63333333333333</v>
      </c>
      <c r="H159" s="219">
        <v>119.11666666666666</v>
      </c>
      <c r="I159" s="219">
        <v>116.98333333333332</v>
      </c>
      <c r="J159" s="219">
        <v>126.28333333333333</v>
      </c>
      <c r="K159" s="219">
        <v>128.41666666666669</v>
      </c>
      <c r="L159" s="219">
        <v>130.93333333333334</v>
      </c>
      <c r="M159" s="220">
        <v>125.9</v>
      </c>
      <c r="N159" s="220">
        <v>121.25</v>
      </c>
      <c r="O159" s="220">
        <v>201504000</v>
      </c>
      <c r="P159" s="221">
        <v>0.29761475452063263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6758.55</v>
      </c>
      <c r="F160" s="217">
        <v>6762.4000000000005</v>
      </c>
      <c r="G160" s="219">
        <v>6648.0000000000009</v>
      </c>
      <c r="H160" s="219">
        <v>6537.4500000000007</v>
      </c>
      <c r="I160" s="219">
        <v>6423.0500000000011</v>
      </c>
      <c r="J160" s="219">
        <v>6872.9500000000007</v>
      </c>
      <c r="K160" s="219">
        <v>6987.35</v>
      </c>
      <c r="L160" s="219">
        <v>7097.9000000000005</v>
      </c>
      <c r="M160" s="220">
        <v>6876.8</v>
      </c>
      <c r="N160" s="220">
        <v>6651.85</v>
      </c>
      <c r="O160" s="220">
        <v>3599500</v>
      </c>
      <c r="P160" s="221">
        <v>0.87388559901086749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333.05</v>
      </c>
      <c r="F161" s="217">
        <v>334.7166666666667</v>
      </c>
      <c r="G161" s="219">
        <v>330.13333333333338</v>
      </c>
      <c r="H161" s="219">
        <v>327.2166666666667</v>
      </c>
      <c r="I161" s="219">
        <v>322.63333333333338</v>
      </c>
      <c r="J161" s="219">
        <v>337.63333333333338</v>
      </c>
      <c r="K161" s="219">
        <v>342.21666666666664</v>
      </c>
      <c r="L161" s="219">
        <v>345.13333333333338</v>
      </c>
      <c r="M161" s="220">
        <v>339.3</v>
      </c>
      <c r="N161" s="220">
        <v>331.8</v>
      </c>
      <c r="O161" s="220">
        <v>65844000</v>
      </c>
      <c r="P161" s="221">
        <v>1.3240263697302088E-2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1433.9</v>
      </c>
      <c r="F162" s="217">
        <v>1445.25</v>
      </c>
      <c r="G162" s="219">
        <v>1411.05</v>
      </c>
      <c r="H162" s="219">
        <v>1388.2</v>
      </c>
      <c r="I162" s="219">
        <v>1354</v>
      </c>
      <c r="J162" s="219">
        <v>1468.1</v>
      </c>
      <c r="K162" s="219">
        <v>1502.2999999999997</v>
      </c>
      <c r="L162" s="219">
        <v>1525.1499999999999</v>
      </c>
      <c r="M162" s="220">
        <v>1479.45</v>
      </c>
      <c r="N162" s="220">
        <v>1422.4</v>
      </c>
      <c r="O162" s="220">
        <v>4916560</v>
      </c>
      <c r="P162" s="221">
        <v>8.3796877803696393E-2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842.05</v>
      </c>
      <c r="F163" s="217">
        <v>845.1</v>
      </c>
      <c r="G163" s="219">
        <v>836.2</v>
      </c>
      <c r="H163" s="219">
        <v>830.35</v>
      </c>
      <c r="I163" s="219">
        <v>821.45</v>
      </c>
      <c r="J163" s="219">
        <v>850.95</v>
      </c>
      <c r="K163" s="219">
        <v>859.84999999999991</v>
      </c>
      <c r="L163" s="219">
        <v>865.7</v>
      </c>
      <c r="M163" s="220">
        <v>854</v>
      </c>
      <c r="N163" s="220">
        <v>839.25</v>
      </c>
      <c r="O163" s="220">
        <v>7527600</v>
      </c>
      <c r="P163" s="221">
        <v>-3.6553524804177548E-2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263.5</v>
      </c>
      <c r="F164" s="217">
        <v>265.95</v>
      </c>
      <c r="G164" s="219">
        <v>259.89999999999998</v>
      </c>
      <c r="H164" s="219">
        <v>256.3</v>
      </c>
      <c r="I164" s="219">
        <v>250.25</v>
      </c>
      <c r="J164" s="219">
        <v>269.54999999999995</v>
      </c>
      <c r="K164" s="219">
        <v>275.60000000000002</v>
      </c>
      <c r="L164" s="219">
        <v>279.19999999999993</v>
      </c>
      <c r="M164" s="220">
        <v>272</v>
      </c>
      <c r="N164" s="220">
        <v>262.35000000000002</v>
      </c>
      <c r="O164" s="220">
        <v>55362500</v>
      </c>
      <c r="P164" s="221">
        <v>-4.5848878500471977E-3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527.70000000000005</v>
      </c>
      <c r="F165" s="217">
        <v>527.85</v>
      </c>
      <c r="G165" s="219">
        <v>523.15000000000009</v>
      </c>
      <c r="H165" s="219">
        <v>518.6</v>
      </c>
      <c r="I165" s="219">
        <v>513.90000000000009</v>
      </c>
      <c r="J165" s="219">
        <v>532.40000000000009</v>
      </c>
      <c r="K165" s="219">
        <v>537.10000000000014</v>
      </c>
      <c r="L165" s="219">
        <v>541.65000000000009</v>
      </c>
      <c r="M165" s="220">
        <v>532.54999999999995</v>
      </c>
      <c r="N165" s="220">
        <v>523.29999999999995</v>
      </c>
      <c r="O165" s="220">
        <v>55340000</v>
      </c>
      <c r="P165" s="221">
        <v>-2.3951462132703095E-2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3151.45</v>
      </c>
      <c r="F166" s="217">
        <v>3134.4500000000003</v>
      </c>
      <c r="G166" s="219">
        <v>3094.0000000000005</v>
      </c>
      <c r="H166" s="219">
        <v>3036.55</v>
      </c>
      <c r="I166" s="219">
        <v>2996.1000000000004</v>
      </c>
      <c r="J166" s="219">
        <v>3191.9000000000005</v>
      </c>
      <c r="K166" s="219">
        <v>3232.3500000000004</v>
      </c>
      <c r="L166" s="219">
        <v>3289.8000000000006</v>
      </c>
      <c r="M166" s="220">
        <v>3174.9</v>
      </c>
      <c r="N166" s="220">
        <v>3077</v>
      </c>
      <c r="O166" s="220">
        <v>36480750</v>
      </c>
      <c r="P166" s="221">
        <v>-4.4086916077640141E-2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149.85</v>
      </c>
      <c r="F167" s="217">
        <v>148.98333333333332</v>
      </c>
      <c r="G167" s="219">
        <v>145.66666666666663</v>
      </c>
      <c r="H167" s="219">
        <v>141.48333333333332</v>
      </c>
      <c r="I167" s="219">
        <v>138.16666666666663</v>
      </c>
      <c r="J167" s="219">
        <v>153.16666666666663</v>
      </c>
      <c r="K167" s="219">
        <v>156.48333333333329</v>
      </c>
      <c r="L167" s="219">
        <v>160.66666666666663</v>
      </c>
      <c r="M167" s="220">
        <v>152.30000000000001</v>
      </c>
      <c r="N167" s="220">
        <v>144.80000000000001</v>
      </c>
      <c r="O167" s="220">
        <v>134152000</v>
      </c>
      <c r="P167" s="221">
        <v>0.24357595758092626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728.55</v>
      </c>
      <c r="F168" s="217">
        <v>729.56666666666661</v>
      </c>
      <c r="G168" s="219">
        <v>722.98333333333323</v>
      </c>
      <c r="H168" s="219">
        <v>717.41666666666663</v>
      </c>
      <c r="I168" s="219">
        <v>710.83333333333326</v>
      </c>
      <c r="J168" s="219">
        <v>735.13333333333321</v>
      </c>
      <c r="K168" s="219">
        <v>741.7166666666667</v>
      </c>
      <c r="L168" s="219">
        <v>747.28333333333319</v>
      </c>
      <c r="M168" s="220">
        <v>736.15</v>
      </c>
      <c r="N168" s="220">
        <v>724</v>
      </c>
      <c r="O168" s="220">
        <v>17155200</v>
      </c>
      <c r="P168" s="221">
        <v>3.2152483634963418E-2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1498.3</v>
      </c>
      <c r="F169" s="217">
        <v>1488.4666666666665</v>
      </c>
      <c r="G169" s="219">
        <v>1469.9333333333329</v>
      </c>
      <c r="H169" s="219">
        <v>1441.5666666666664</v>
      </c>
      <c r="I169" s="219">
        <v>1423.0333333333328</v>
      </c>
      <c r="J169" s="219">
        <v>1516.833333333333</v>
      </c>
      <c r="K169" s="219">
        <v>1535.3666666666663</v>
      </c>
      <c r="L169" s="219">
        <v>1563.7333333333331</v>
      </c>
      <c r="M169" s="220">
        <v>1507</v>
      </c>
      <c r="N169" s="220">
        <v>1460.1</v>
      </c>
      <c r="O169" s="220">
        <v>9604125</v>
      </c>
      <c r="P169" s="221">
        <v>8.3864871249704695E-3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854.85</v>
      </c>
      <c r="F170" s="217">
        <v>857.33333333333337</v>
      </c>
      <c r="G170" s="219">
        <v>844.76666666666677</v>
      </c>
      <c r="H170" s="219">
        <v>834.68333333333339</v>
      </c>
      <c r="I170" s="219">
        <v>822.11666666666679</v>
      </c>
      <c r="J170" s="219">
        <v>867.41666666666674</v>
      </c>
      <c r="K170" s="219">
        <v>879.98333333333335</v>
      </c>
      <c r="L170" s="219">
        <v>890.06666666666672</v>
      </c>
      <c r="M170" s="220">
        <v>869.9</v>
      </c>
      <c r="N170" s="220">
        <v>847.25</v>
      </c>
      <c r="O170" s="220">
        <v>90237000</v>
      </c>
      <c r="P170" s="221">
        <v>3.456696704959758E-2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28028.7</v>
      </c>
      <c r="F171" s="217">
        <v>28050.833333333332</v>
      </c>
      <c r="G171" s="219">
        <v>27826.666666666664</v>
      </c>
      <c r="H171" s="219">
        <v>27624.633333333331</v>
      </c>
      <c r="I171" s="219">
        <v>27400.466666666664</v>
      </c>
      <c r="J171" s="219">
        <v>28252.866666666665</v>
      </c>
      <c r="K171" s="219">
        <v>28477.033333333329</v>
      </c>
      <c r="L171" s="219">
        <v>28679.066666666666</v>
      </c>
      <c r="M171" s="220">
        <v>28275</v>
      </c>
      <c r="N171" s="220">
        <v>27848.799999999999</v>
      </c>
      <c r="O171" s="220">
        <v>281775</v>
      </c>
      <c r="P171" s="221">
        <v>-4.6803249735075944E-3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7732.45</v>
      </c>
      <c r="F172" s="217">
        <v>7760.666666666667</v>
      </c>
      <c r="G172" s="219">
        <v>7631.7833333333338</v>
      </c>
      <c r="H172" s="219">
        <v>7531.1166666666668</v>
      </c>
      <c r="I172" s="219">
        <v>7402.2333333333336</v>
      </c>
      <c r="J172" s="219">
        <v>7861.3333333333339</v>
      </c>
      <c r="K172" s="219">
        <v>7990.2166666666672</v>
      </c>
      <c r="L172" s="219">
        <v>8090.8833333333341</v>
      </c>
      <c r="M172" s="220">
        <v>7889.55</v>
      </c>
      <c r="N172" s="220">
        <v>7660</v>
      </c>
      <c r="O172" s="220">
        <v>1842000</v>
      </c>
      <c r="P172" s="221">
        <v>3.0720161154943762E-2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2443.9499999999998</v>
      </c>
      <c r="F173" s="217">
        <v>2449.15</v>
      </c>
      <c r="G173" s="219">
        <v>2414.1000000000004</v>
      </c>
      <c r="H173" s="219">
        <v>2384.2500000000005</v>
      </c>
      <c r="I173" s="219">
        <v>2349.2000000000007</v>
      </c>
      <c r="J173" s="219">
        <v>2479</v>
      </c>
      <c r="K173" s="219">
        <v>2514.0500000000002</v>
      </c>
      <c r="L173" s="219">
        <v>2543.8999999999996</v>
      </c>
      <c r="M173" s="220">
        <v>2484.1999999999998</v>
      </c>
      <c r="N173" s="220">
        <v>2419.3000000000002</v>
      </c>
      <c r="O173" s="220">
        <v>4131750</v>
      </c>
      <c r="P173" s="221">
        <v>1.8111254851228976E-2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2917.75</v>
      </c>
      <c r="F174" s="217">
        <v>2933.65</v>
      </c>
      <c r="G174" s="219">
        <v>2889.1000000000004</v>
      </c>
      <c r="H174" s="219">
        <v>2860.4500000000003</v>
      </c>
      <c r="I174" s="219">
        <v>2815.9000000000005</v>
      </c>
      <c r="J174" s="219">
        <v>2962.3</v>
      </c>
      <c r="K174" s="219">
        <v>3006.8500000000004</v>
      </c>
      <c r="L174" s="219">
        <v>3035.5</v>
      </c>
      <c r="M174" s="220">
        <v>2978.2</v>
      </c>
      <c r="N174" s="220">
        <v>2905</v>
      </c>
      <c r="O174" s="220">
        <v>4619700</v>
      </c>
      <c r="P174" s="221">
        <v>5.4076254363748376E-2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1526.35</v>
      </c>
      <c r="F175" s="217">
        <v>1529.6833333333334</v>
      </c>
      <c r="G175" s="219">
        <v>1517.1666666666667</v>
      </c>
      <c r="H175" s="219">
        <v>1507.9833333333333</v>
      </c>
      <c r="I175" s="219">
        <v>1495.4666666666667</v>
      </c>
      <c r="J175" s="219">
        <v>1538.8666666666668</v>
      </c>
      <c r="K175" s="219">
        <v>1551.3833333333332</v>
      </c>
      <c r="L175" s="219">
        <v>1560.5666666666668</v>
      </c>
      <c r="M175" s="220">
        <v>1542.2</v>
      </c>
      <c r="N175" s="220">
        <v>1520.5</v>
      </c>
      <c r="O175" s="220">
        <v>17147900</v>
      </c>
      <c r="P175" s="221">
        <v>-2.5053230652896344E-2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757.6</v>
      </c>
      <c r="F176" s="217">
        <v>759.86666666666679</v>
      </c>
      <c r="G176" s="219">
        <v>753.18333333333362</v>
      </c>
      <c r="H176" s="219">
        <v>748.76666666666688</v>
      </c>
      <c r="I176" s="219">
        <v>742.08333333333371</v>
      </c>
      <c r="J176" s="219">
        <v>764.28333333333353</v>
      </c>
      <c r="K176" s="219">
        <v>770.9666666666667</v>
      </c>
      <c r="L176" s="219">
        <v>775.38333333333344</v>
      </c>
      <c r="M176" s="220">
        <v>766.55</v>
      </c>
      <c r="N176" s="220">
        <v>755.45</v>
      </c>
      <c r="O176" s="220">
        <v>5487000</v>
      </c>
      <c r="P176" s="221">
        <v>1.8374164810690423E-2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714.5</v>
      </c>
      <c r="F177" s="217">
        <v>716.91666666666663</v>
      </c>
      <c r="G177" s="219">
        <v>709.83333333333326</v>
      </c>
      <c r="H177" s="219">
        <v>705.16666666666663</v>
      </c>
      <c r="I177" s="219">
        <v>698.08333333333326</v>
      </c>
      <c r="J177" s="219">
        <v>721.58333333333326</v>
      </c>
      <c r="K177" s="219">
        <v>728.66666666666652</v>
      </c>
      <c r="L177" s="219">
        <v>733.33333333333326</v>
      </c>
      <c r="M177" s="220">
        <v>724</v>
      </c>
      <c r="N177" s="220">
        <v>712.25</v>
      </c>
      <c r="O177" s="220">
        <v>4669000</v>
      </c>
      <c r="P177" s="221">
        <v>1.2139605462822459E-2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45498</v>
      </c>
      <c r="E178" s="217">
        <v>1110.05</v>
      </c>
      <c r="F178" s="217">
        <v>1106.25</v>
      </c>
      <c r="G178" s="219">
        <v>1098</v>
      </c>
      <c r="H178" s="219">
        <v>1085.95</v>
      </c>
      <c r="I178" s="219">
        <v>1077.7</v>
      </c>
      <c r="J178" s="219">
        <v>1118.3</v>
      </c>
      <c r="K178" s="219">
        <v>1126.55</v>
      </c>
      <c r="L178" s="219">
        <v>1138.5999999999999</v>
      </c>
      <c r="M178" s="220">
        <v>1114.5</v>
      </c>
      <c r="N178" s="220">
        <v>1094.2</v>
      </c>
      <c r="O178" s="220">
        <v>9460550</v>
      </c>
      <c r="P178" s="221">
        <v>2.9075680526473229E-2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1847.3</v>
      </c>
      <c r="F179" s="217">
        <v>1854.6499999999999</v>
      </c>
      <c r="G179" s="219">
        <v>1830.6499999999996</v>
      </c>
      <c r="H179" s="219">
        <v>1813.9999999999998</v>
      </c>
      <c r="I179" s="219">
        <v>1789.9999999999995</v>
      </c>
      <c r="J179" s="219">
        <v>1871.2999999999997</v>
      </c>
      <c r="K179" s="219">
        <v>1895.3000000000002</v>
      </c>
      <c r="L179" s="219">
        <v>1911.9499999999998</v>
      </c>
      <c r="M179" s="220">
        <v>1878.65</v>
      </c>
      <c r="N179" s="220">
        <v>1838</v>
      </c>
      <c r="O179" s="220">
        <v>7116000</v>
      </c>
      <c r="P179" s="221">
        <v>1.700728883807346E-2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1101.75</v>
      </c>
      <c r="F180" s="217">
        <v>1100.5833333333333</v>
      </c>
      <c r="G180" s="219">
        <v>1093.1666666666665</v>
      </c>
      <c r="H180" s="219">
        <v>1084.5833333333333</v>
      </c>
      <c r="I180" s="219">
        <v>1077.1666666666665</v>
      </c>
      <c r="J180" s="219">
        <v>1109.1666666666665</v>
      </c>
      <c r="K180" s="219">
        <v>1116.583333333333</v>
      </c>
      <c r="L180" s="219">
        <v>1125.1666666666665</v>
      </c>
      <c r="M180" s="220">
        <v>1108</v>
      </c>
      <c r="N180" s="220">
        <v>1092</v>
      </c>
      <c r="O180" s="220">
        <v>11869650</v>
      </c>
      <c r="P180" s="221">
        <v>-2.3905561928727382E-2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993.25</v>
      </c>
      <c r="F181" s="217">
        <v>990.18333333333339</v>
      </c>
      <c r="G181" s="219">
        <v>977.76666666666677</v>
      </c>
      <c r="H181" s="219">
        <v>962.28333333333342</v>
      </c>
      <c r="I181" s="219">
        <v>949.86666666666679</v>
      </c>
      <c r="J181" s="219">
        <v>1005.6666666666667</v>
      </c>
      <c r="K181" s="219">
        <v>1018.0833333333333</v>
      </c>
      <c r="L181" s="219">
        <v>1033.5666666666666</v>
      </c>
      <c r="M181" s="220">
        <v>1002.6</v>
      </c>
      <c r="N181" s="220">
        <v>974.7</v>
      </c>
      <c r="O181" s="220">
        <v>67372250</v>
      </c>
      <c r="P181" s="221">
        <v>-6.9151563509251876E-2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441.8</v>
      </c>
      <c r="F182" s="217">
        <v>441.85000000000008</v>
      </c>
      <c r="G182" s="219">
        <v>438.55000000000018</v>
      </c>
      <c r="H182" s="219">
        <v>435.30000000000013</v>
      </c>
      <c r="I182" s="219">
        <v>432.00000000000023</v>
      </c>
      <c r="J182" s="219">
        <v>445.10000000000014</v>
      </c>
      <c r="K182" s="219">
        <v>448.4</v>
      </c>
      <c r="L182" s="219">
        <v>451.65000000000009</v>
      </c>
      <c r="M182" s="220">
        <v>445.15</v>
      </c>
      <c r="N182" s="220">
        <v>438.6</v>
      </c>
      <c r="O182" s="220">
        <v>93591450</v>
      </c>
      <c r="P182" s="221">
        <v>-1.699186406508748E-3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175.3</v>
      </c>
      <c r="F183" s="217">
        <v>176.03333333333333</v>
      </c>
      <c r="G183" s="219">
        <v>174.06666666666666</v>
      </c>
      <c r="H183" s="219">
        <v>172.83333333333334</v>
      </c>
      <c r="I183" s="219">
        <v>170.86666666666667</v>
      </c>
      <c r="J183" s="219">
        <v>177.26666666666665</v>
      </c>
      <c r="K183" s="219">
        <v>179.23333333333329</v>
      </c>
      <c r="L183" s="219">
        <v>180.46666666666664</v>
      </c>
      <c r="M183" s="220">
        <v>178</v>
      </c>
      <c r="N183" s="220">
        <v>174.8</v>
      </c>
      <c r="O183" s="220">
        <v>214247000</v>
      </c>
      <c r="P183" s="221">
        <v>1.5855630313461638E-2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3921.8</v>
      </c>
      <c r="F184" s="217">
        <v>3937.6833333333329</v>
      </c>
      <c r="G184" s="219">
        <v>3900.016666666666</v>
      </c>
      <c r="H184" s="219">
        <v>3878.2333333333331</v>
      </c>
      <c r="I184" s="219">
        <v>3840.5666666666662</v>
      </c>
      <c r="J184" s="219">
        <v>3959.4666666666658</v>
      </c>
      <c r="K184" s="219">
        <v>3997.1333333333328</v>
      </c>
      <c r="L184" s="219">
        <v>4018.9166666666656</v>
      </c>
      <c r="M184" s="220">
        <v>3975.35</v>
      </c>
      <c r="N184" s="220">
        <v>3915.9</v>
      </c>
      <c r="O184" s="220">
        <v>17935400</v>
      </c>
      <c r="P184" s="221">
        <v>4.7833344722224936E-4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1439.6</v>
      </c>
      <c r="F185" s="217">
        <v>1444.05</v>
      </c>
      <c r="G185" s="219">
        <v>1429.1</v>
      </c>
      <c r="H185" s="219">
        <v>1418.6</v>
      </c>
      <c r="I185" s="219">
        <v>1403.6499999999999</v>
      </c>
      <c r="J185" s="219">
        <v>1454.55</v>
      </c>
      <c r="K185" s="219">
        <v>1469.5000000000002</v>
      </c>
      <c r="L185" s="219">
        <v>1480</v>
      </c>
      <c r="M185" s="220">
        <v>1459</v>
      </c>
      <c r="N185" s="220">
        <v>1433.55</v>
      </c>
      <c r="O185" s="220">
        <v>16075800</v>
      </c>
      <c r="P185" s="221">
        <v>4.0545263893743445E-2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3426.65</v>
      </c>
      <c r="F186" s="217">
        <v>3405.2166666666667</v>
      </c>
      <c r="G186" s="219">
        <v>3368.4333333333334</v>
      </c>
      <c r="H186" s="219">
        <v>3310.2166666666667</v>
      </c>
      <c r="I186" s="219">
        <v>3273.4333333333334</v>
      </c>
      <c r="J186" s="219">
        <v>3463.4333333333334</v>
      </c>
      <c r="K186" s="219">
        <v>3500.2166666666672</v>
      </c>
      <c r="L186" s="219">
        <v>3558.4333333333334</v>
      </c>
      <c r="M186" s="220">
        <v>3442</v>
      </c>
      <c r="N186" s="220">
        <v>3347</v>
      </c>
      <c r="O186" s="220">
        <v>8194375</v>
      </c>
      <c r="P186" s="221">
        <v>3.4181460830182229E-4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2805.9</v>
      </c>
      <c r="F187" s="217">
        <v>2804.7000000000003</v>
      </c>
      <c r="G187" s="219">
        <v>2759.4500000000007</v>
      </c>
      <c r="H187" s="219">
        <v>2713.0000000000005</v>
      </c>
      <c r="I187" s="219">
        <v>2667.7500000000009</v>
      </c>
      <c r="J187" s="219">
        <v>2851.1500000000005</v>
      </c>
      <c r="K187" s="219">
        <v>2896.3999999999996</v>
      </c>
      <c r="L187" s="219">
        <v>2942.8500000000004</v>
      </c>
      <c r="M187" s="220">
        <v>2849.95</v>
      </c>
      <c r="N187" s="220">
        <v>2758.25</v>
      </c>
      <c r="O187" s="220">
        <v>1324500</v>
      </c>
      <c r="P187" s="221">
        <v>1.5136999425177237E-2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5503.7</v>
      </c>
      <c r="F188" s="217">
        <v>5475.583333333333</v>
      </c>
      <c r="G188" s="219">
        <v>5404.1666666666661</v>
      </c>
      <c r="H188" s="219">
        <v>5304.6333333333332</v>
      </c>
      <c r="I188" s="219">
        <v>5233.2166666666662</v>
      </c>
      <c r="J188" s="219">
        <v>5575.1166666666659</v>
      </c>
      <c r="K188" s="219">
        <v>5646.5333333333319</v>
      </c>
      <c r="L188" s="219">
        <v>5746.0666666666657</v>
      </c>
      <c r="M188" s="220">
        <v>5547</v>
      </c>
      <c r="N188" s="220">
        <v>5376.05</v>
      </c>
      <c r="O188" s="220">
        <v>3256800</v>
      </c>
      <c r="P188" s="221">
        <v>3.9913148987802544E-2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2374.5</v>
      </c>
      <c r="F189" s="217">
        <v>2367.7000000000003</v>
      </c>
      <c r="G189" s="219">
        <v>2350.4500000000007</v>
      </c>
      <c r="H189" s="219">
        <v>2326.4000000000005</v>
      </c>
      <c r="I189" s="219">
        <v>2309.150000000001</v>
      </c>
      <c r="J189" s="219">
        <v>2391.7500000000005</v>
      </c>
      <c r="K189" s="219">
        <v>2408.9999999999995</v>
      </c>
      <c r="L189" s="219">
        <v>2433.0500000000002</v>
      </c>
      <c r="M189" s="220">
        <v>2384.9499999999998</v>
      </c>
      <c r="N189" s="220">
        <v>2343.65</v>
      </c>
      <c r="O189" s="220">
        <v>6704600</v>
      </c>
      <c r="P189" s="221">
        <v>7.5211697259769629E-3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1983.7</v>
      </c>
      <c r="F190" s="217">
        <v>1988.2166666666669</v>
      </c>
      <c r="G190" s="219">
        <v>1969.5333333333338</v>
      </c>
      <c r="H190" s="219">
        <v>1955.3666666666668</v>
      </c>
      <c r="I190" s="219">
        <v>1936.6833333333336</v>
      </c>
      <c r="J190" s="219">
        <v>2002.3833333333339</v>
      </c>
      <c r="K190" s="219">
        <v>2021.0666666666668</v>
      </c>
      <c r="L190" s="219">
        <v>2035.233333333334</v>
      </c>
      <c r="M190" s="220">
        <v>2006.9</v>
      </c>
      <c r="N190" s="220">
        <v>1974.05</v>
      </c>
      <c r="O190" s="220">
        <v>2262000</v>
      </c>
      <c r="P190" s="221">
        <v>-4.4014084507042256E-3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11599.7</v>
      </c>
      <c r="F191" s="217">
        <v>11570.933333333334</v>
      </c>
      <c r="G191" s="219">
        <v>11461.866666666669</v>
      </c>
      <c r="H191" s="219">
        <v>11324.033333333335</v>
      </c>
      <c r="I191" s="219">
        <v>11214.966666666669</v>
      </c>
      <c r="J191" s="219">
        <v>11708.766666666668</v>
      </c>
      <c r="K191" s="219">
        <v>11817.833333333334</v>
      </c>
      <c r="L191" s="219">
        <v>11955.666666666668</v>
      </c>
      <c r="M191" s="220">
        <v>11680</v>
      </c>
      <c r="N191" s="220">
        <v>11433.1</v>
      </c>
      <c r="O191" s="220">
        <v>2315000</v>
      </c>
      <c r="P191" s="221">
        <v>5.8818148554701792E-2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45498</v>
      </c>
      <c r="E192" s="217">
        <v>572.9</v>
      </c>
      <c r="F192" s="217">
        <v>573.44999999999993</v>
      </c>
      <c r="G192" s="219">
        <v>568.34999999999991</v>
      </c>
      <c r="H192" s="219">
        <v>563.79999999999995</v>
      </c>
      <c r="I192" s="219">
        <v>558.69999999999993</v>
      </c>
      <c r="J192" s="219">
        <v>577.99999999999989</v>
      </c>
      <c r="K192" s="219">
        <v>583.1</v>
      </c>
      <c r="L192" s="219">
        <v>587.64999999999986</v>
      </c>
      <c r="M192" s="220">
        <v>578.54999999999995</v>
      </c>
      <c r="N192" s="220">
        <v>568.9</v>
      </c>
      <c r="O192" s="220">
        <v>35851400</v>
      </c>
      <c r="P192" s="221">
        <v>2.2896601853534438E-3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457.25</v>
      </c>
      <c r="F193" s="217">
        <v>454.2833333333333</v>
      </c>
      <c r="G193" s="219">
        <v>446.66666666666663</v>
      </c>
      <c r="H193" s="219">
        <v>436.08333333333331</v>
      </c>
      <c r="I193" s="219">
        <v>428.46666666666664</v>
      </c>
      <c r="J193" s="219">
        <v>464.86666666666662</v>
      </c>
      <c r="K193" s="219">
        <v>472.48333333333329</v>
      </c>
      <c r="L193" s="219">
        <v>483.06666666666661</v>
      </c>
      <c r="M193" s="220">
        <v>461.9</v>
      </c>
      <c r="N193" s="220">
        <v>443.7</v>
      </c>
      <c r="O193" s="220">
        <v>126350500</v>
      </c>
      <c r="P193" s="221">
        <v>2.8661141334112234E-3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1482.7</v>
      </c>
      <c r="F194" s="217">
        <v>1492.3166666666666</v>
      </c>
      <c r="G194" s="219">
        <v>1469.8333333333333</v>
      </c>
      <c r="H194" s="219">
        <v>1456.9666666666667</v>
      </c>
      <c r="I194" s="219">
        <v>1434.4833333333333</v>
      </c>
      <c r="J194" s="219">
        <v>1505.1833333333332</v>
      </c>
      <c r="K194" s="219">
        <v>1527.6666666666667</v>
      </c>
      <c r="L194" s="219">
        <v>1540.5333333333331</v>
      </c>
      <c r="M194" s="220">
        <v>1514.8</v>
      </c>
      <c r="N194" s="220">
        <v>1479.45</v>
      </c>
      <c r="O194" s="220">
        <v>8409000</v>
      </c>
      <c r="P194" s="221">
        <v>-1.2750070442378135E-2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517.35</v>
      </c>
      <c r="F195" s="217">
        <v>515.35</v>
      </c>
      <c r="G195" s="219">
        <v>511.05000000000007</v>
      </c>
      <c r="H195" s="219">
        <v>504.75000000000006</v>
      </c>
      <c r="I195" s="219">
        <v>500.4500000000001</v>
      </c>
      <c r="J195" s="219">
        <v>521.65000000000009</v>
      </c>
      <c r="K195" s="219">
        <v>525.95000000000005</v>
      </c>
      <c r="L195" s="219">
        <v>532.25</v>
      </c>
      <c r="M195" s="220">
        <v>519.65</v>
      </c>
      <c r="N195" s="220">
        <v>509.05</v>
      </c>
      <c r="O195" s="220">
        <v>62799000</v>
      </c>
      <c r="P195" s="221">
        <v>-1.354821988171815E-2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1081.8499999999999</v>
      </c>
      <c r="F196" s="217">
        <v>1079.4666666666667</v>
      </c>
      <c r="G196" s="219">
        <v>1066.2833333333333</v>
      </c>
      <c r="H196" s="219">
        <v>1050.7166666666667</v>
      </c>
      <c r="I196" s="219">
        <v>1037.5333333333333</v>
      </c>
      <c r="J196" s="219">
        <v>1095.0333333333333</v>
      </c>
      <c r="K196" s="219">
        <v>1108.2166666666667</v>
      </c>
      <c r="L196" s="219">
        <v>1123.7833333333333</v>
      </c>
      <c r="M196" s="220">
        <v>1092.6500000000001</v>
      </c>
      <c r="N196" s="220">
        <v>1063.9000000000001</v>
      </c>
      <c r="O196" s="220">
        <v>12546000</v>
      </c>
      <c r="P196" s="221">
        <v>5.454270368409108E-2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45474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6" t="s">
        <v>16</v>
      </c>
      <c r="B8" s="368"/>
      <c r="C8" s="371" t="s">
        <v>20</v>
      </c>
      <c r="D8" s="371" t="s">
        <v>21</v>
      </c>
      <c r="E8" s="363" t="s">
        <v>22</v>
      </c>
      <c r="F8" s="364"/>
      <c r="G8" s="365"/>
      <c r="H8" s="363" t="s">
        <v>23</v>
      </c>
      <c r="I8" s="364"/>
      <c r="J8" s="365"/>
      <c r="K8" s="26"/>
      <c r="L8" s="48"/>
      <c r="M8" s="48"/>
      <c r="N8" s="1"/>
      <c r="O8" s="1"/>
    </row>
    <row r="9" spans="1:15" ht="36" customHeight="1">
      <c r="A9" s="367"/>
      <c r="B9" s="370"/>
      <c r="C9" s="370"/>
      <c r="D9" s="37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24010.6</v>
      </c>
      <c r="D10" s="34">
        <v>24056.799999999999</v>
      </c>
      <c r="E10" s="34">
        <v>23939.599999999999</v>
      </c>
      <c r="F10" s="34">
        <v>23868.6</v>
      </c>
      <c r="G10" s="34">
        <v>23751.399999999998</v>
      </c>
      <c r="H10" s="34">
        <v>24127.8</v>
      </c>
      <c r="I10" s="34">
        <v>24245.000000000004</v>
      </c>
      <c r="J10" s="34">
        <v>24316</v>
      </c>
      <c r="K10" s="34">
        <v>24174</v>
      </c>
      <c r="L10" s="34">
        <v>23985.8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52342.25</v>
      </c>
      <c r="D11" s="34">
        <v>52538.283333333333</v>
      </c>
      <c r="E11" s="34">
        <v>52046.266666666663</v>
      </c>
      <c r="F11" s="34">
        <v>51750.283333333333</v>
      </c>
      <c r="G11" s="34">
        <v>51258.266666666663</v>
      </c>
      <c r="H11" s="34">
        <v>52834.266666666663</v>
      </c>
      <c r="I11" s="34">
        <v>53326.28333333334</v>
      </c>
      <c r="J11" s="34">
        <v>53622.266666666663</v>
      </c>
      <c r="K11" s="34">
        <v>53030.3</v>
      </c>
      <c r="L11" s="34">
        <v>52242.3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6806.75</v>
      </c>
      <c r="D12" s="36">
        <v>6821.0999999999995</v>
      </c>
      <c r="E12" s="36">
        <v>6762.5999999999985</v>
      </c>
      <c r="F12" s="36">
        <v>6718.4499999999989</v>
      </c>
      <c r="G12" s="36">
        <v>6659.949999999998</v>
      </c>
      <c r="H12" s="36">
        <v>6865.2499999999991</v>
      </c>
      <c r="I12" s="36">
        <v>6923.7500000000009</v>
      </c>
      <c r="J12" s="36">
        <v>6967.9</v>
      </c>
      <c r="K12" s="36">
        <v>6879.6</v>
      </c>
      <c r="L12" s="36">
        <v>6776.95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9133.9500000000007</v>
      </c>
      <c r="D13" s="36">
        <v>9140.2999999999993</v>
      </c>
      <c r="E13" s="36">
        <v>9095.9499999999989</v>
      </c>
      <c r="F13" s="36">
        <v>9057.9499999999989</v>
      </c>
      <c r="G13" s="36">
        <v>9013.5999999999985</v>
      </c>
      <c r="H13" s="36">
        <v>9178.2999999999993</v>
      </c>
      <c r="I13" s="36">
        <v>9222.6499999999978</v>
      </c>
      <c r="J13" s="36">
        <v>9260.65</v>
      </c>
      <c r="K13" s="36">
        <v>9184.65</v>
      </c>
      <c r="L13" s="36">
        <v>9102.2999999999993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36157.5</v>
      </c>
      <c r="D14" s="36">
        <v>36177.783333333333</v>
      </c>
      <c r="E14" s="36">
        <v>36020.916666666664</v>
      </c>
      <c r="F14" s="36">
        <v>35884.333333333328</v>
      </c>
      <c r="G14" s="36">
        <v>35727.46666666666</v>
      </c>
      <c r="H14" s="36">
        <v>36314.366666666669</v>
      </c>
      <c r="I14" s="36">
        <v>36471.233333333337</v>
      </c>
      <c r="J14" s="36">
        <v>36607.816666666673</v>
      </c>
      <c r="K14" s="36">
        <v>36334.65</v>
      </c>
      <c r="L14" s="36">
        <v>36041.199999999997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10685.5</v>
      </c>
      <c r="D15" s="36">
        <v>10708.983333333334</v>
      </c>
      <c r="E15" s="36">
        <v>10628.766666666666</v>
      </c>
      <c r="F15" s="36">
        <v>10572.033333333333</v>
      </c>
      <c r="G15" s="36">
        <v>10491.816666666666</v>
      </c>
      <c r="H15" s="36">
        <v>10765.716666666667</v>
      </c>
      <c r="I15" s="36">
        <v>10845.933333333334</v>
      </c>
      <c r="J15" s="36">
        <v>10902.666666666668</v>
      </c>
      <c r="K15" s="36">
        <v>10789.2</v>
      </c>
      <c r="L15" s="36">
        <v>10652.25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15711.15</v>
      </c>
      <c r="D16" s="36">
        <v>15708.800000000001</v>
      </c>
      <c r="E16" s="36">
        <v>15654.200000000003</v>
      </c>
      <c r="F16" s="36">
        <v>15597.250000000002</v>
      </c>
      <c r="G16" s="36">
        <v>15542.650000000003</v>
      </c>
      <c r="H16" s="36">
        <v>15765.750000000002</v>
      </c>
      <c r="I16" s="36">
        <v>15820.35</v>
      </c>
      <c r="J16" s="36">
        <v>15877.300000000001</v>
      </c>
      <c r="K16" s="36">
        <v>15763.4</v>
      </c>
      <c r="L16" s="36">
        <v>15651.85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8490.9</v>
      </c>
      <c r="D17" s="36">
        <v>8549.35</v>
      </c>
      <c r="E17" s="36">
        <v>8378.5500000000011</v>
      </c>
      <c r="F17" s="36">
        <v>8266.2000000000007</v>
      </c>
      <c r="G17" s="36">
        <v>8095.4000000000015</v>
      </c>
      <c r="H17" s="36">
        <v>8661.7000000000007</v>
      </c>
      <c r="I17" s="36">
        <v>8832.5</v>
      </c>
      <c r="J17" s="36">
        <v>8944.85</v>
      </c>
      <c r="K17" s="31">
        <v>8720.15</v>
      </c>
      <c r="L17" s="31">
        <v>8437</v>
      </c>
      <c r="M17" s="31">
        <v>4.0041399999999996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2619.0500000000002</v>
      </c>
      <c r="D18" s="36">
        <v>2627.2333333333336</v>
      </c>
      <c r="E18" s="36">
        <v>2604.4666666666672</v>
      </c>
      <c r="F18" s="36">
        <v>2589.8833333333337</v>
      </c>
      <c r="G18" s="36">
        <v>2567.1166666666672</v>
      </c>
      <c r="H18" s="36">
        <v>2641.8166666666671</v>
      </c>
      <c r="I18" s="36">
        <v>2664.5833333333335</v>
      </c>
      <c r="J18" s="36">
        <v>2679.166666666667</v>
      </c>
      <c r="K18" s="31">
        <v>2650</v>
      </c>
      <c r="L18" s="31">
        <v>2612.65</v>
      </c>
      <c r="M18" s="31">
        <v>3.28851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1555.3</v>
      </c>
      <c r="D19" s="36">
        <v>1550.75</v>
      </c>
      <c r="E19" s="36">
        <v>1524.55</v>
      </c>
      <c r="F19" s="36">
        <v>1493.8</v>
      </c>
      <c r="G19" s="36">
        <v>1467.6</v>
      </c>
      <c r="H19" s="36">
        <v>1581.5</v>
      </c>
      <c r="I19" s="36">
        <v>1607.6999999999998</v>
      </c>
      <c r="J19" s="36">
        <v>1638.45</v>
      </c>
      <c r="K19" s="31">
        <v>1576.95</v>
      </c>
      <c r="L19" s="31">
        <v>1520</v>
      </c>
      <c r="M19" s="31">
        <v>7.7671000000000001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672.05</v>
      </c>
      <c r="D20" s="36">
        <v>671.69999999999993</v>
      </c>
      <c r="E20" s="36">
        <v>668.49999999999989</v>
      </c>
      <c r="F20" s="36">
        <v>664.94999999999993</v>
      </c>
      <c r="G20" s="36">
        <v>661.74999999999989</v>
      </c>
      <c r="H20" s="36">
        <v>675.24999999999989</v>
      </c>
      <c r="I20" s="36">
        <v>678.44999999999993</v>
      </c>
      <c r="J20" s="36">
        <v>681.99999999999989</v>
      </c>
      <c r="K20" s="31">
        <v>674.9</v>
      </c>
      <c r="L20" s="31">
        <v>668.15</v>
      </c>
      <c r="M20" s="31">
        <v>19.33315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997.35</v>
      </c>
      <c r="D21" s="36">
        <v>1001.6166666666667</v>
      </c>
      <c r="E21" s="36">
        <v>985.73333333333335</v>
      </c>
      <c r="F21" s="36">
        <v>974.11666666666667</v>
      </c>
      <c r="G21" s="36">
        <v>958.23333333333335</v>
      </c>
      <c r="H21" s="36">
        <v>1013.2333333333333</v>
      </c>
      <c r="I21" s="36">
        <v>1029.1166666666668</v>
      </c>
      <c r="J21" s="36">
        <v>1040.7333333333333</v>
      </c>
      <c r="K21" s="31">
        <v>1017.5</v>
      </c>
      <c r="L21" s="31">
        <v>990</v>
      </c>
      <c r="M21" s="31">
        <v>7.95167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3177.15</v>
      </c>
      <c r="D22" s="36">
        <v>3182.0333333333333</v>
      </c>
      <c r="E22" s="36">
        <v>3152.1166666666668</v>
      </c>
      <c r="F22" s="36">
        <v>3127.0833333333335</v>
      </c>
      <c r="G22" s="36">
        <v>3097.166666666667</v>
      </c>
      <c r="H22" s="36">
        <v>3207.0666666666666</v>
      </c>
      <c r="I22" s="36">
        <v>3236.9833333333336</v>
      </c>
      <c r="J22" s="36">
        <v>3262.0166666666664</v>
      </c>
      <c r="K22" s="31">
        <v>3211.95</v>
      </c>
      <c r="L22" s="31">
        <v>3157</v>
      </c>
      <c r="M22" s="31">
        <v>9.6090499999999999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1788.8</v>
      </c>
      <c r="D23" s="36">
        <v>1793.7666666666667</v>
      </c>
      <c r="E23" s="36">
        <v>1772.5333333333333</v>
      </c>
      <c r="F23" s="36">
        <v>1756.2666666666667</v>
      </c>
      <c r="G23" s="36">
        <v>1735.0333333333333</v>
      </c>
      <c r="H23" s="36">
        <v>1810.0333333333333</v>
      </c>
      <c r="I23" s="36">
        <v>1831.2666666666664</v>
      </c>
      <c r="J23" s="36">
        <v>1847.5333333333333</v>
      </c>
      <c r="K23" s="31">
        <v>1815</v>
      </c>
      <c r="L23" s="31">
        <v>1777.5</v>
      </c>
      <c r="M23" s="31">
        <v>4.8541299999999996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1478.1</v>
      </c>
      <c r="D24" s="36">
        <v>1472.3666666666668</v>
      </c>
      <c r="E24" s="36">
        <v>1450.7333333333336</v>
      </c>
      <c r="F24" s="36">
        <v>1423.3666666666668</v>
      </c>
      <c r="G24" s="36">
        <v>1401.7333333333336</v>
      </c>
      <c r="H24" s="36">
        <v>1499.7333333333336</v>
      </c>
      <c r="I24" s="36">
        <v>1521.3666666666668</v>
      </c>
      <c r="J24" s="36">
        <v>1548.7333333333336</v>
      </c>
      <c r="K24" s="31">
        <v>1494</v>
      </c>
      <c r="L24" s="31">
        <v>1445</v>
      </c>
      <c r="M24" s="31">
        <v>115.34763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718.6</v>
      </c>
      <c r="D25" s="36">
        <v>720.51666666666677</v>
      </c>
      <c r="E25" s="36">
        <v>712.83333333333348</v>
      </c>
      <c r="F25" s="36">
        <v>707.06666666666672</v>
      </c>
      <c r="G25" s="36">
        <v>699.38333333333344</v>
      </c>
      <c r="H25" s="36">
        <v>726.28333333333353</v>
      </c>
      <c r="I25" s="36">
        <v>733.9666666666667</v>
      </c>
      <c r="J25" s="36">
        <v>739.73333333333358</v>
      </c>
      <c r="K25" s="31">
        <v>728.2</v>
      </c>
      <c r="L25" s="31">
        <v>714.75</v>
      </c>
      <c r="M25" s="31">
        <v>102.94456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896</v>
      </c>
      <c r="D26" s="36">
        <v>899</v>
      </c>
      <c r="E26" s="36">
        <v>892</v>
      </c>
      <c r="F26" s="36">
        <v>888</v>
      </c>
      <c r="G26" s="36">
        <v>881</v>
      </c>
      <c r="H26" s="36">
        <v>903</v>
      </c>
      <c r="I26" s="36">
        <v>910</v>
      </c>
      <c r="J26" s="36">
        <v>914</v>
      </c>
      <c r="K26" s="31">
        <v>906</v>
      </c>
      <c r="L26" s="31">
        <v>895</v>
      </c>
      <c r="M26" s="31">
        <v>6.5782400000000001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332.1</v>
      </c>
      <c r="D27" s="36">
        <v>332.95</v>
      </c>
      <c r="E27" s="36">
        <v>330.2</v>
      </c>
      <c r="F27" s="36">
        <v>328.3</v>
      </c>
      <c r="G27" s="36">
        <v>325.55</v>
      </c>
      <c r="H27" s="36">
        <v>334.84999999999997</v>
      </c>
      <c r="I27" s="36">
        <v>337.59999999999997</v>
      </c>
      <c r="J27" s="36">
        <v>339.49999999999994</v>
      </c>
      <c r="K27" s="31">
        <v>335.7</v>
      </c>
      <c r="L27" s="31">
        <v>331.05</v>
      </c>
      <c r="M27" s="31">
        <v>8.5171100000000006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238.71</v>
      </c>
      <c r="D28" s="36">
        <v>239.1</v>
      </c>
      <c r="E28" s="36">
        <v>234.81</v>
      </c>
      <c r="F28" s="36">
        <v>230.91</v>
      </c>
      <c r="G28" s="36">
        <v>226.62</v>
      </c>
      <c r="H28" s="36">
        <v>243</v>
      </c>
      <c r="I28" s="36">
        <v>247.29000000000002</v>
      </c>
      <c r="J28" s="36">
        <v>251.19</v>
      </c>
      <c r="K28" s="31">
        <v>243.39</v>
      </c>
      <c r="L28" s="31">
        <v>235.2</v>
      </c>
      <c r="M28" s="31">
        <v>77.256799999999998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312.14999999999998</v>
      </c>
      <c r="D29" s="36">
        <v>314.8</v>
      </c>
      <c r="E29" s="36">
        <v>308.35000000000002</v>
      </c>
      <c r="F29" s="36">
        <v>304.55</v>
      </c>
      <c r="G29" s="36">
        <v>298.10000000000002</v>
      </c>
      <c r="H29" s="36">
        <v>318.60000000000002</v>
      </c>
      <c r="I29" s="36">
        <v>325.04999999999995</v>
      </c>
      <c r="J29" s="36">
        <v>328.85</v>
      </c>
      <c r="K29" s="31">
        <v>321.25</v>
      </c>
      <c r="L29" s="31">
        <v>311</v>
      </c>
      <c r="M29" s="31">
        <v>48.768680000000003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4991.3500000000004</v>
      </c>
      <c r="D30" s="36">
        <v>4980.6333333333341</v>
      </c>
      <c r="E30" s="36">
        <v>4941.2666666666682</v>
      </c>
      <c r="F30" s="36">
        <v>4891.1833333333343</v>
      </c>
      <c r="G30" s="36">
        <v>4851.8166666666684</v>
      </c>
      <c r="H30" s="36">
        <v>5030.7166666666681</v>
      </c>
      <c r="I30" s="36">
        <v>5070.0833333333348</v>
      </c>
      <c r="J30" s="36">
        <v>5120.1666666666679</v>
      </c>
      <c r="K30" s="31">
        <v>5020</v>
      </c>
      <c r="L30" s="31">
        <v>4930.55</v>
      </c>
      <c r="M30" s="31">
        <v>2.7242600000000001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670.25</v>
      </c>
      <c r="D31" s="36">
        <v>668.4</v>
      </c>
      <c r="E31" s="36">
        <v>661.84999999999991</v>
      </c>
      <c r="F31" s="36">
        <v>653.44999999999993</v>
      </c>
      <c r="G31" s="36">
        <v>646.89999999999986</v>
      </c>
      <c r="H31" s="36">
        <v>676.8</v>
      </c>
      <c r="I31" s="36">
        <v>683.34999999999991</v>
      </c>
      <c r="J31" s="36">
        <v>691.75</v>
      </c>
      <c r="K31" s="31">
        <v>674.95</v>
      </c>
      <c r="L31" s="31">
        <v>660</v>
      </c>
      <c r="M31" s="31">
        <v>39.480350000000001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6185.7</v>
      </c>
      <c r="D32" s="36">
        <v>6184.45</v>
      </c>
      <c r="E32" s="36">
        <v>6146.4</v>
      </c>
      <c r="F32" s="36">
        <v>6107.0999999999995</v>
      </c>
      <c r="G32" s="36">
        <v>6069.0499999999993</v>
      </c>
      <c r="H32" s="36">
        <v>6223.75</v>
      </c>
      <c r="I32" s="36">
        <v>6261.8000000000011</v>
      </c>
      <c r="J32" s="36">
        <v>6301.1</v>
      </c>
      <c r="K32" s="31">
        <v>6222.5</v>
      </c>
      <c r="L32" s="31">
        <v>6145.15</v>
      </c>
      <c r="M32" s="31">
        <v>3.3469199999999999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541.9</v>
      </c>
      <c r="D33" s="36">
        <v>535.35</v>
      </c>
      <c r="E33" s="36">
        <v>523.1</v>
      </c>
      <c r="F33" s="36">
        <v>504.29999999999995</v>
      </c>
      <c r="G33" s="36">
        <v>492.04999999999995</v>
      </c>
      <c r="H33" s="36">
        <v>554.15000000000009</v>
      </c>
      <c r="I33" s="36">
        <v>566.40000000000009</v>
      </c>
      <c r="J33" s="36">
        <v>585.20000000000016</v>
      </c>
      <c r="K33" s="31">
        <v>547.6</v>
      </c>
      <c r="L33" s="31">
        <v>516.54999999999995</v>
      </c>
      <c r="M33" s="31">
        <v>114.00917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241.89</v>
      </c>
      <c r="D34" s="36">
        <v>242.15</v>
      </c>
      <c r="E34" s="36">
        <v>240.35000000000002</v>
      </c>
      <c r="F34" s="36">
        <v>238.81000000000003</v>
      </c>
      <c r="G34" s="36">
        <v>237.01000000000005</v>
      </c>
      <c r="H34" s="36">
        <v>243.69</v>
      </c>
      <c r="I34" s="36">
        <v>245.49</v>
      </c>
      <c r="J34" s="36">
        <v>247.02999999999997</v>
      </c>
      <c r="K34" s="31">
        <v>243.95</v>
      </c>
      <c r="L34" s="31">
        <v>240.61</v>
      </c>
      <c r="M34" s="31">
        <v>59.638890000000004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2917.05</v>
      </c>
      <c r="D35" s="36">
        <v>2903.75</v>
      </c>
      <c r="E35" s="36">
        <v>2875.5</v>
      </c>
      <c r="F35" s="36">
        <v>2833.95</v>
      </c>
      <c r="G35" s="36">
        <v>2805.7</v>
      </c>
      <c r="H35" s="36">
        <v>2945.3</v>
      </c>
      <c r="I35" s="36">
        <v>2973.55</v>
      </c>
      <c r="J35" s="36">
        <v>3015.1000000000004</v>
      </c>
      <c r="K35" s="31">
        <v>2932</v>
      </c>
      <c r="L35" s="31">
        <v>2862.2</v>
      </c>
      <c r="M35" s="31">
        <v>12.067119999999999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2380.8000000000002</v>
      </c>
      <c r="D36" s="36">
        <v>2387.5333333333333</v>
      </c>
      <c r="E36" s="36">
        <v>2362.3666666666668</v>
      </c>
      <c r="F36" s="36">
        <v>2343.9333333333334</v>
      </c>
      <c r="G36" s="36">
        <v>2318.7666666666669</v>
      </c>
      <c r="H36" s="36">
        <v>2405.9666666666667</v>
      </c>
      <c r="I36" s="36">
        <v>2431.1333333333337</v>
      </c>
      <c r="J36" s="36">
        <v>2449.5666666666666</v>
      </c>
      <c r="K36" s="31">
        <v>2412.6999999999998</v>
      </c>
      <c r="L36" s="31">
        <v>2369.1</v>
      </c>
      <c r="M36" s="31">
        <v>3.33399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1207.5999999999999</v>
      </c>
      <c r="D37" s="36">
        <v>1204.7666666666667</v>
      </c>
      <c r="E37" s="36">
        <v>1194.8333333333333</v>
      </c>
      <c r="F37" s="36">
        <v>1182.0666666666666</v>
      </c>
      <c r="G37" s="36">
        <v>1172.1333333333332</v>
      </c>
      <c r="H37" s="36">
        <v>1217.5333333333333</v>
      </c>
      <c r="I37" s="36">
        <v>1227.4666666666667</v>
      </c>
      <c r="J37" s="36">
        <v>1240.2333333333333</v>
      </c>
      <c r="K37" s="31">
        <v>1214.7</v>
      </c>
      <c r="L37" s="31">
        <v>1192</v>
      </c>
      <c r="M37" s="31">
        <v>12.04101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4716.75</v>
      </c>
      <c r="D38" s="36">
        <v>4772.9000000000005</v>
      </c>
      <c r="E38" s="36">
        <v>4623.8500000000013</v>
      </c>
      <c r="F38" s="36">
        <v>4530.9500000000007</v>
      </c>
      <c r="G38" s="36">
        <v>4381.9000000000015</v>
      </c>
      <c r="H38" s="36">
        <v>4865.8000000000011</v>
      </c>
      <c r="I38" s="36">
        <v>5014.8500000000004</v>
      </c>
      <c r="J38" s="36">
        <v>5107.7500000000009</v>
      </c>
      <c r="K38" s="31">
        <v>4921.95</v>
      </c>
      <c r="L38" s="31">
        <v>4680</v>
      </c>
      <c r="M38" s="31">
        <v>6.8500899999999998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1265.25</v>
      </c>
      <c r="D39" s="36">
        <v>1272.25</v>
      </c>
      <c r="E39" s="36">
        <v>1254.5999999999999</v>
      </c>
      <c r="F39" s="36">
        <v>1243.9499999999998</v>
      </c>
      <c r="G39" s="36">
        <v>1226.2999999999997</v>
      </c>
      <c r="H39" s="36">
        <v>1282.9000000000001</v>
      </c>
      <c r="I39" s="36">
        <v>1300.5500000000002</v>
      </c>
      <c r="J39" s="36">
        <v>1311.2000000000003</v>
      </c>
      <c r="K39" s="31">
        <v>1289.9000000000001</v>
      </c>
      <c r="L39" s="31">
        <v>1261.5999999999999</v>
      </c>
      <c r="M39" s="31">
        <v>71.670689999999993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9501.65</v>
      </c>
      <c r="D40" s="36">
        <v>9469.1999999999989</v>
      </c>
      <c r="E40" s="36">
        <v>9414.6999999999971</v>
      </c>
      <c r="F40" s="36">
        <v>9327.7499999999982</v>
      </c>
      <c r="G40" s="36">
        <v>9273.2499999999964</v>
      </c>
      <c r="H40" s="36">
        <v>9556.1499999999978</v>
      </c>
      <c r="I40" s="36">
        <v>9610.6500000000015</v>
      </c>
      <c r="J40" s="36">
        <v>9697.5999999999985</v>
      </c>
      <c r="K40" s="31">
        <v>9523.7000000000007</v>
      </c>
      <c r="L40" s="31">
        <v>9382.25</v>
      </c>
      <c r="M40" s="31">
        <v>2.3751600000000002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7115.55</v>
      </c>
      <c r="D41" s="36">
        <v>7148.95</v>
      </c>
      <c r="E41" s="36">
        <v>7071.9</v>
      </c>
      <c r="F41" s="36">
        <v>7028.25</v>
      </c>
      <c r="G41" s="36">
        <v>6951.2</v>
      </c>
      <c r="H41" s="36">
        <v>7192.5999999999995</v>
      </c>
      <c r="I41" s="36">
        <v>7269.6500000000005</v>
      </c>
      <c r="J41" s="36">
        <v>7313.2999999999993</v>
      </c>
      <c r="K41" s="31">
        <v>7226</v>
      </c>
      <c r="L41" s="31">
        <v>7105.3</v>
      </c>
      <c r="M41" s="31">
        <v>8.2958400000000001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1588.15</v>
      </c>
      <c r="D42" s="36">
        <v>1597.75</v>
      </c>
      <c r="E42" s="36">
        <v>1573.5</v>
      </c>
      <c r="F42" s="36">
        <v>1558.85</v>
      </c>
      <c r="G42" s="36">
        <v>1534.6</v>
      </c>
      <c r="H42" s="36">
        <v>1612.4</v>
      </c>
      <c r="I42" s="36">
        <v>1636.65</v>
      </c>
      <c r="J42" s="36">
        <v>1651.3000000000002</v>
      </c>
      <c r="K42" s="31">
        <v>1622</v>
      </c>
      <c r="L42" s="31">
        <v>1583.1</v>
      </c>
      <c r="M42" s="31">
        <v>20.583020000000001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8536.25</v>
      </c>
      <c r="D43" s="36">
        <v>8561.0833333333339</v>
      </c>
      <c r="E43" s="36">
        <v>8424.1666666666679</v>
      </c>
      <c r="F43" s="36">
        <v>8312.0833333333339</v>
      </c>
      <c r="G43" s="36">
        <v>8175.1666666666679</v>
      </c>
      <c r="H43" s="36">
        <v>8673.1666666666679</v>
      </c>
      <c r="I43" s="36">
        <v>8810.0833333333358</v>
      </c>
      <c r="J43" s="36">
        <v>8922.1666666666679</v>
      </c>
      <c r="K43" s="31">
        <v>8698</v>
      </c>
      <c r="L43" s="31">
        <v>8449</v>
      </c>
      <c r="M43" s="31">
        <v>0.74446000000000001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3229</v>
      </c>
      <c r="D44" s="36">
        <v>3221.0333333333333</v>
      </c>
      <c r="E44" s="36">
        <v>3187.8666666666668</v>
      </c>
      <c r="F44" s="36">
        <v>3146.7333333333336</v>
      </c>
      <c r="G44" s="36">
        <v>3113.5666666666671</v>
      </c>
      <c r="H44" s="36">
        <v>3262.1666666666665</v>
      </c>
      <c r="I44" s="36">
        <v>3295.3333333333335</v>
      </c>
      <c r="J44" s="36">
        <v>3336.4666666666662</v>
      </c>
      <c r="K44" s="31">
        <v>3254.2</v>
      </c>
      <c r="L44" s="31">
        <v>3179.9</v>
      </c>
      <c r="M44" s="31">
        <v>2.5430000000000001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203.78</v>
      </c>
      <c r="D45" s="36">
        <v>203.89333333333332</v>
      </c>
      <c r="E45" s="36">
        <v>200.79666666666662</v>
      </c>
      <c r="F45" s="36">
        <v>197.8133333333333</v>
      </c>
      <c r="G45" s="36">
        <v>194.71666666666661</v>
      </c>
      <c r="H45" s="36">
        <v>206.87666666666664</v>
      </c>
      <c r="I45" s="36">
        <v>209.97333333333333</v>
      </c>
      <c r="J45" s="36">
        <v>212.95666666666665</v>
      </c>
      <c r="K45" s="31">
        <v>206.99</v>
      </c>
      <c r="L45" s="31">
        <v>200.91</v>
      </c>
      <c r="M45" s="31">
        <v>90.473759999999999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275.39999999999998</v>
      </c>
      <c r="D46" s="36">
        <v>276.36666666666667</v>
      </c>
      <c r="E46" s="36">
        <v>271.93333333333334</v>
      </c>
      <c r="F46" s="36">
        <v>268.46666666666664</v>
      </c>
      <c r="G46" s="36">
        <v>264.0333333333333</v>
      </c>
      <c r="H46" s="36">
        <v>279.83333333333337</v>
      </c>
      <c r="I46" s="36">
        <v>284.26666666666677</v>
      </c>
      <c r="J46" s="36">
        <v>287.73333333333341</v>
      </c>
      <c r="K46" s="31">
        <v>280.8</v>
      </c>
      <c r="L46" s="31">
        <v>272.89999999999998</v>
      </c>
      <c r="M46" s="31">
        <v>152.70017000000001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120.51</v>
      </c>
      <c r="D47" s="36">
        <v>121.40333333333335</v>
      </c>
      <c r="E47" s="36">
        <v>119.20666666666671</v>
      </c>
      <c r="F47" s="36">
        <v>117.90333333333335</v>
      </c>
      <c r="G47" s="36">
        <v>115.70666666666671</v>
      </c>
      <c r="H47" s="36">
        <v>122.70666666666671</v>
      </c>
      <c r="I47" s="36">
        <v>124.90333333333334</v>
      </c>
      <c r="J47" s="36">
        <v>126.20666666666671</v>
      </c>
      <c r="K47" s="31">
        <v>123.6</v>
      </c>
      <c r="L47" s="31">
        <v>120.1</v>
      </c>
      <c r="M47" s="31">
        <v>95.045540000000003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1513.75</v>
      </c>
      <c r="D48" s="36">
        <v>1490.4166666666667</v>
      </c>
      <c r="E48" s="36">
        <v>1456.9333333333334</v>
      </c>
      <c r="F48" s="36">
        <v>1400.1166666666666</v>
      </c>
      <c r="G48" s="36">
        <v>1366.6333333333332</v>
      </c>
      <c r="H48" s="36">
        <v>1547.2333333333336</v>
      </c>
      <c r="I48" s="36">
        <v>1580.7166666666667</v>
      </c>
      <c r="J48" s="36">
        <v>1637.5333333333338</v>
      </c>
      <c r="K48" s="31">
        <v>1523.9</v>
      </c>
      <c r="L48" s="31">
        <v>1433.6</v>
      </c>
      <c r="M48" s="31">
        <v>21.093330000000002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504.2</v>
      </c>
      <c r="D49" s="36">
        <v>503.7</v>
      </c>
      <c r="E49" s="36">
        <v>500.5</v>
      </c>
      <c r="F49" s="36">
        <v>496.8</v>
      </c>
      <c r="G49" s="36">
        <v>493.6</v>
      </c>
      <c r="H49" s="36">
        <v>507.4</v>
      </c>
      <c r="I49" s="36">
        <v>510.59999999999991</v>
      </c>
      <c r="J49" s="36">
        <v>514.29999999999995</v>
      </c>
      <c r="K49" s="31">
        <v>506.9</v>
      </c>
      <c r="L49" s="31">
        <v>500</v>
      </c>
      <c r="M49" s="31">
        <v>9.6561199999999996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1596.6</v>
      </c>
      <c r="D50" s="36">
        <v>1608.5333333333335</v>
      </c>
      <c r="E50" s="36">
        <v>1568.0666666666671</v>
      </c>
      <c r="F50" s="36">
        <v>1539.5333333333335</v>
      </c>
      <c r="G50" s="36">
        <v>1499.0666666666671</v>
      </c>
      <c r="H50" s="36">
        <v>1637.0666666666671</v>
      </c>
      <c r="I50" s="36">
        <v>1677.5333333333338</v>
      </c>
      <c r="J50" s="36">
        <v>1706.0666666666671</v>
      </c>
      <c r="K50" s="31">
        <v>1649</v>
      </c>
      <c r="L50" s="31">
        <v>1580</v>
      </c>
      <c r="M50" s="31">
        <v>29.318280000000001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305.89999999999998</v>
      </c>
      <c r="D51" s="36">
        <v>306.15000000000003</v>
      </c>
      <c r="E51" s="36">
        <v>302.50000000000006</v>
      </c>
      <c r="F51" s="36">
        <v>299.10000000000002</v>
      </c>
      <c r="G51" s="36">
        <v>295.45000000000005</v>
      </c>
      <c r="H51" s="36">
        <v>309.55000000000007</v>
      </c>
      <c r="I51" s="36">
        <v>313.20000000000005</v>
      </c>
      <c r="J51" s="36">
        <v>316.60000000000008</v>
      </c>
      <c r="K51" s="31">
        <v>309.8</v>
      </c>
      <c r="L51" s="31">
        <v>302.75</v>
      </c>
      <c r="M51" s="31">
        <v>242.56901999999999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1670.35</v>
      </c>
      <c r="D52" s="36">
        <v>1676.55</v>
      </c>
      <c r="E52" s="36">
        <v>1660.25</v>
      </c>
      <c r="F52" s="36">
        <v>1650.15</v>
      </c>
      <c r="G52" s="36">
        <v>1633.8500000000001</v>
      </c>
      <c r="H52" s="36">
        <v>1686.6499999999999</v>
      </c>
      <c r="I52" s="36">
        <v>1702.9499999999996</v>
      </c>
      <c r="J52" s="36">
        <v>1713.0499999999997</v>
      </c>
      <c r="K52" s="31">
        <v>1692.85</v>
      </c>
      <c r="L52" s="31">
        <v>1666.45</v>
      </c>
      <c r="M52" s="31">
        <v>11.06864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300.85000000000002</v>
      </c>
      <c r="D53" s="36">
        <v>302.91666666666669</v>
      </c>
      <c r="E53" s="36">
        <v>297.93333333333339</v>
      </c>
      <c r="F53" s="36">
        <v>295.01666666666671</v>
      </c>
      <c r="G53" s="36">
        <v>290.03333333333342</v>
      </c>
      <c r="H53" s="36">
        <v>305.83333333333337</v>
      </c>
      <c r="I53" s="36">
        <v>310.81666666666661</v>
      </c>
      <c r="J53" s="36">
        <v>313.73333333333335</v>
      </c>
      <c r="K53" s="31">
        <v>307.89999999999998</v>
      </c>
      <c r="L53" s="31">
        <v>300</v>
      </c>
      <c r="M53" s="31">
        <v>322.98955000000001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303.95</v>
      </c>
      <c r="D54" s="36">
        <v>304.0333333333333</v>
      </c>
      <c r="E54" s="36">
        <v>301.46666666666658</v>
      </c>
      <c r="F54" s="36">
        <v>298.98333333333329</v>
      </c>
      <c r="G54" s="36">
        <v>296.41666666666657</v>
      </c>
      <c r="H54" s="36">
        <v>306.51666666666659</v>
      </c>
      <c r="I54" s="36">
        <v>309.08333333333331</v>
      </c>
      <c r="J54" s="36">
        <v>311.56666666666661</v>
      </c>
      <c r="K54" s="31">
        <v>306.60000000000002</v>
      </c>
      <c r="L54" s="31">
        <v>301.55</v>
      </c>
      <c r="M54" s="31">
        <v>90.778800000000004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1444.05</v>
      </c>
      <c r="D55" s="36">
        <v>1472.3166666666668</v>
      </c>
      <c r="E55" s="36">
        <v>1408.3833333333337</v>
      </c>
      <c r="F55" s="36">
        <v>1372.7166666666669</v>
      </c>
      <c r="G55" s="36">
        <v>1308.7833333333338</v>
      </c>
      <c r="H55" s="36">
        <v>1507.9833333333336</v>
      </c>
      <c r="I55" s="36">
        <v>1571.9166666666665</v>
      </c>
      <c r="J55" s="36">
        <v>1607.5833333333335</v>
      </c>
      <c r="K55" s="31">
        <v>1536.25</v>
      </c>
      <c r="L55" s="31">
        <v>1436.65</v>
      </c>
      <c r="M55" s="31">
        <v>291.45832000000001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351.1</v>
      </c>
      <c r="D56" s="36">
        <v>350.7833333333333</v>
      </c>
      <c r="E56" s="36">
        <v>346.66666666666663</v>
      </c>
      <c r="F56" s="36">
        <v>342.23333333333335</v>
      </c>
      <c r="G56" s="36">
        <v>338.11666666666667</v>
      </c>
      <c r="H56" s="36">
        <v>355.21666666666658</v>
      </c>
      <c r="I56" s="36">
        <v>359.33333333333326</v>
      </c>
      <c r="J56" s="36">
        <v>363.76666666666654</v>
      </c>
      <c r="K56" s="31">
        <v>354.9</v>
      </c>
      <c r="L56" s="31">
        <v>346.35</v>
      </c>
      <c r="M56" s="31">
        <v>58.164569999999998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34084.400000000001</v>
      </c>
      <c r="D57" s="36">
        <v>34278.400000000001</v>
      </c>
      <c r="E57" s="36">
        <v>33771.800000000003</v>
      </c>
      <c r="F57" s="36">
        <v>33459.200000000004</v>
      </c>
      <c r="G57" s="36">
        <v>32952.600000000006</v>
      </c>
      <c r="H57" s="36">
        <v>34591</v>
      </c>
      <c r="I57" s="36">
        <v>35097.599999999991</v>
      </c>
      <c r="J57" s="36">
        <v>35410.199999999997</v>
      </c>
      <c r="K57" s="31">
        <v>34785</v>
      </c>
      <c r="L57" s="31">
        <v>33965.800000000003</v>
      </c>
      <c r="M57" s="31">
        <v>0.58628999999999998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5475.55</v>
      </c>
      <c r="D58" s="36">
        <v>5460.5999999999995</v>
      </c>
      <c r="E58" s="36">
        <v>5431.1999999999989</v>
      </c>
      <c r="F58" s="36">
        <v>5386.8499999999995</v>
      </c>
      <c r="G58" s="36">
        <v>5357.4499999999989</v>
      </c>
      <c r="H58" s="36">
        <v>5504.9499999999989</v>
      </c>
      <c r="I58" s="36">
        <v>5534.3499999999985</v>
      </c>
      <c r="J58" s="36">
        <v>5578.6999999999989</v>
      </c>
      <c r="K58" s="31">
        <v>5490</v>
      </c>
      <c r="L58" s="31">
        <v>5416.25</v>
      </c>
      <c r="M58" s="31">
        <v>2.1557599999999999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704.7</v>
      </c>
      <c r="D59" s="36">
        <v>701.26666666666677</v>
      </c>
      <c r="E59" s="36">
        <v>693.53333333333353</v>
      </c>
      <c r="F59" s="36">
        <v>682.36666666666679</v>
      </c>
      <c r="G59" s="36">
        <v>674.63333333333355</v>
      </c>
      <c r="H59" s="36">
        <v>712.43333333333351</v>
      </c>
      <c r="I59" s="36">
        <v>720.16666666666686</v>
      </c>
      <c r="J59" s="36">
        <v>731.33333333333348</v>
      </c>
      <c r="K59" s="31">
        <v>709</v>
      </c>
      <c r="L59" s="31">
        <v>690.1</v>
      </c>
      <c r="M59" s="31">
        <v>21.965119999999999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119.47</v>
      </c>
      <c r="D60" s="36">
        <v>119.87</v>
      </c>
      <c r="E60" s="36">
        <v>117.85000000000001</v>
      </c>
      <c r="F60" s="36">
        <v>116.23</v>
      </c>
      <c r="G60" s="36">
        <v>114.21000000000001</v>
      </c>
      <c r="H60" s="36">
        <v>121.49000000000001</v>
      </c>
      <c r="I60" s="36">
        <v>123.50999999999999</v>
      </c>
      <c r="J60" s="36">
        <v>125.13000000000001</v>
      </c>
      <c r="K60" s="31">
        <v>121.89</v>
      </c>
      <c r="L60" s="31">
        <v>118.25</v>
      </c>
      <c r="M60" s="31">
        <v>437.12891999999999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1423.5</v>
      </c>
      <c r="D61" s="36">
        <v>1424.0833333333333</v>
      </c>
      <c r="E61" s="36">
        <v>1408.7666666666664</v>
      </c>
      <c r="F61" s="36">
        <v>1394.0333333333331</v>
      </c>
      <c r="G61" s="36">
        <v>1378.7166666666662</v>
      </c>
      <c r="H61" s="36">
        <v>1438.8166666666666</v>
      </c>
      <c r="I61" s="36">
        <v>1454.1333333333337</v>
      </c>
      <c r="J61" s="36">
        <v>1468.8666666666668</v>
      </c>
      <c r="K61" s="31">
        <v>1439.4</v>
      </c>
      <c r="L61" s="31">
        <v>1409.35</v>
      </c>
      <c r="M61" s="31">
        <v>14.98054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1480.8</v>
      </c>
      <c r="D62" s="36">
        <v>1483.0166666666667</v>
      </c>
      <c r="E62" s="36">
        <v>1473.8333333333333</v>
      </c>
      <c r="F62" s="36">
        <v>1466.8666666666666</v>
      </c>
      <c r="G62" s="36">
        <v>1457.6833333333332</v>
      </c>
      <c r="H62" s="36">
        <v>1489.9833333333333</v>
      </c>
      <c r="I62" s="36">
        <v>1499.1666666666667</v>
      </c>
      <c r="J62" s="36">
        <v>1506.1333333333334</v>
      </c>
      <c r="K62" s="31">
        <v>1492.2</v>
      </c>
      <c r="L62" s="31">
        <v>1476.05</v>
      </c>
      <c r="M62" s="31">
        <v>20.877649999999999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473.15</v>
      </c>
      <c r="D63" s="36">
        <v>472.38333333333338</v>
      </c>
      <c r="E63" s="36">
        <v>468.76666666666677</v>
      </c>
      <c r="F63" s="36">
        <v>464.38333333333338</v>
      </c>
      <c r="G63" s="36">
        <v>460.76666666666677</v>
      </c>
      <c r="H63" s="36">
        <v>476.76666666666677</v>
      </c>
      <c r="I63" s="36">
        <v>480.38333333333344</v>
      </c>
      <c r="J63" s="36">
        <v>484.76666666666677</v>
      </c>
      <c r="K63" s="31">
        <v>476</v>
      </c>
      <c r="L63" s="31">
        <v>468</v>
      </c>
      <c r="M63" s="31">
        <v>83.027060000000006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5458.8</v>
      </c>
      <c r="D64" s="36">
        <v>5466.0333333333328</v>
      </c>
      <c r="E64" s="36">
        <v>5384.0666666666657</v>
      </c>
      <c r="F64" s="36">
        <v>5309.333333333333</v>
      </c>
      <c r="G64" s="36">
        <v>5227.3666666666659</v>
      </c>
      <c r="H64" s="36">
        <v>5540.7666666666655</v>
      </c>
      <c r="I64" s="36">
        <v>5622.7333333333327</v>
      </c>
      <c r="J64" s="36">
        <v>5697.4666666666653</v>
      </c>
      <c r="K64" s="31">
        <v>5548</v>
      </c>
      <c r="L64" s="31">
        <v>5391.3</v>
      </c>
      <c r="M64" s="31">
        <v>6.7431400000000004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2843.15</v>
      </c>
      <c r="D65" s="36">
        <v>2850.0500000000006</v>
      </c>
      <c r="E65" s="36">
        <v>2821.1500000000015</v>
      </c>
      <c r="F65" s="36">
        <v>2799.150000000001</v>
      </c>
      <c r="G65" s="36">
        <v>2770.2500000000018</v>
      </c>
      <c r="H65" s="36">
        <v>2872.0500000000011</v>
      </c>
      <c r="I65" s="36">
        <v>2900.95</v>
      </c>
      <c r="J65" s="36">
        <v>2922.9500000000007</v>
      </c>
      <c r="K65" s="31">
        <v>2878.95</v>
      </c>
      <c r="L65" s="31">
        <v>2828.05</v>
      </c>
      <c r="M65" s="31">
        <v>2.8736700000000002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1042.4000000000001</v>
      </c>
      <c r="D66" s="36">
        <v>1043.8666666666668</v>
      </c>
      <c r="E66" s="36">
        <v>1033.2333333333336</v>
      </c>
      <c r="F66" s="36">
        <v>1024.0666666666668</v>
      </c>
      <c r="G66" s="36">
        <v>1013.4333333333336</v>
      </c>
      <c r="H66" s="36">
        <v>1053.0333333333335</v>
      </c>
      <c r="I66" s="36">
        <v>1063.6666666666667</v>
      </c>
      <c r="J66" s="36">
        <v>1072.8333333333335</v>
      </c>
      <c r="K66" s="31">
        <v>1054.5</v>
      </c>
      <c r="L66" s="31">
        <v>1034.7</v>
      </c>
      <c r="M66" s="31">
        <v>12.50197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1600.85</v>
      </c>
      <c r="D67" s="36">
        <v>1590.2</v>
      </c>
      <c r="E67" s="36">
        <v>1566.4</v>
      </c>
      <c r="F67" s="36">
        <v>1531.95</v>
      </c>
      <c r="G67" s="36">
        <v>1508.15</v>
      </c>
      <c r="H67" s="36">
        <v>1624.65</v>
      </c>
      <c r="I67" s="36">
        <v>1648.4499999999998</v>
      </c>
      <c r="J67" s="36">
        <v>1682.9</v>
      </c>
      <c r="K67" s="31">
        <v>1614</v>
      </c>
      <c r="L67" s="31">
        <v>1555.75</v>
      </c>
      <c r="M67" s="31">
        <v>5.23177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405.3</v>
      </c>
      <c r="D68" s="36">
        <v>409.8</v>
      </c>
      <c r="E68" s="36">
        <v>399.75</v>
      </c>
      <c r="F68" s="36">
        <v>394.2</v>
      </c>
      <c r="G68" s="36">
        <v>384.15</v>
      </c>
      <c r="H68" s="36">
        <v>415.35</v>
      </c>
      <c r="I68" s="36">
        <v>425.40000000000009</v>
      </c>
      <c r="J68" s="36">
        <v>430.95000000000005</v>
      </c>
      <c r="K68" s="31">
        <v>419.85</v>
      </c>
      <c r="L68" s="31">
        <v>404.25</v>
      </c>
      <c r="M68" s="31">
        <v>54.449910000000003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3966.85</v>
      </c>
      <c r="D69" s="36">
        <v>4008.25</v>
      </c>
      <c r="E69" s="36">
        <v>3912.8999999999996</v>
      </c>
      <c r="F69" s="36">
        <v>3858.95</v>
      </c>
      <c r="G69" s="36">
        <v>3763.5999999999995</v>
      </c>
      <c r="H69" s="36">
        <v>4062.2</v>
      </c>
      <c r="I69" s="36">
        <v>4157.55</v>
      </c>
      <c r="J69" s="36">
        <v>4211.5</v>
      </c>
      <c r="K69" s="31">
        <v>4103.6000000000004</v>
      </c>
      <c r="L69" s="31">
        <v>3954.3</v>
      </c>
      <c r="M69" s="31">
        <v>6.5187999999999997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824.75</v>
      </c>
      <c r="D70" s="36">
        <v>822.55000000000007</v>
      </c>
      <c r="E70" s="36">
        <v>815.20000000000016</v>
      </c>
      <c r="F70" s="36">
        <v>805.65000000000009</v>
      </c>
      <c r="G70" s="36">
        <v>798.30000000000018</v>
      </c>
      <c r="H70" s="36">
        <v>832.10000000000014</v>
      </c>
      <c r="I70" s="36">
        <v>839.45</v>
      </c>
      <c r="J70" s="36">
        <v>849.00000000000011</v>
      </c>
      <c r="K70" s="31">
        <v>829.9</v>
      </c>
      <c r="L70" s="31">
        <v>813</v>
      </c>
      <c r="M70" s="31">
        <v>37.513509999999997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600.70000000000005</v>
      </c>
      <c r="D71" s="36">
        <v>602.66666666666663</v>
      </c>
      <c r="E71" s="36">
        <v>595.68333333333328</v>
      </c>
      <c r="F71" s="36">
        <v>590.66666666666663</v>
      </c>
      <c r="G71" s="36">
        <v>583.68333333333328</v>
      </c>
      <c r="H71" s="36">
        <v>607.68333333333328</v>
      </c>
      <c r="I71" s="36">
        <v>614.66666666666663</v>
      </c>
      <c r="J71" s="36">
        <v>619.68333333333328</v>
      </c>
      <c r="K71" s="31">
        <v>609.65</v>
      </c>
      <c r="L71" s="31">
        <v>597.65</v>
      </c>
      <c r="M71" s="31">
        <v>17.10529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1813.45</v>
      </c>
      <c r="D72" s="36">
        <v>1808.9666666666665</v>
      </c>
      <c r="E72" s="36">
        <v>1797.333333333333</v>
      </c>
      <c r="F72" s="36">
        <v>1781.2166666666665</v>
      </c>
      <c r="G72" s="36">
        <v>1769.583333333333</v>
      </c>
      <c r="H72" s="36">
        <v>1825.083333333333</v>
      </c>
      <c r="I72" s="36">
        <v>1836.7166666666667</v>
      </c>
      <c r="J72" s="36">
        <v>1852.833333333333</v>
      </c>
      <c r="K72" s="31">
        <v>1820.6</v>
      </c>
      <c r="L72" s="31">
        <v>1792.85</v>
      </c>
      <c r="M72" s="31">
        <v>7.5939800000000002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2501.9499999999998</v>
      </c>
      <c r="D73" s="36">
        <v>2511.1333333333332</v>
      </c>
      <c r="E73" s="36">
        <v>2488.4666666666662</v>
      </c>
      <c r="F73" s="36">
        <v>2474.9833333333331</v>
      </c>
      <c r="G73" s="36">
        <v>2452.3166666666662</v>
      </c>
      <c r="H73" s="36">
        <v>2524.6166666666663</v>
      </c>
      <c r="I73" s="36">
        <v>2547.2833333333333</v>
      </c>
      <c r="J73" s="36">
        <v>2560.7666666666664</v>
      </c>
      <c r="K73" s="31">
        <v>2533.8000000000002</v>
      </c>
      <c r="L73" s="31">
        <v>2497.65</v>
      </c>
      <c r="M73" s="31">
        <v>1.5078499999999999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400.15</v>
      </c>
      <c r="D74" s="36">
        <v>399.38333333333338</v>
      </c>
      <c r="E74" s="36">
        <v>397.41666666666674</v>
      </c>
      <c r="F74" s="36">
        <v>394.68333333333334</v>
      </c>
      <c r="G74" s="36">
        <v>392.7166666666667</v>
      </c>
      <c r="H74" s="36">
        <v>402.11666666666679</v>
      </c>
      <c r="I74" s="36">
        <v>404.08333333333337</v>
      </c>
      <c r="J74" s="36">
        <v>406.81666666666683</v>
      </c>
      <c r="K74" s="31">
        <v>401.35</v>
      </c>
      <c r="L74" s="31">
        <v>396.65</v>
      </c>
      <c r="M74" s="31">
        <v>20.025929999999999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164.71</v>
      </c>
      <c r="D75" s="36">
        <v>164.32666666666668</v>
      </c>
      <c r="E75" s="36">
        <v>162.88333333333335</v>
      </c>
      <c r="F75" s="36">
        <v>161.05666666666667</v>
      </c>
      <c r="G75" s="36">
        <v>159.61333333333334</v>
      </c>
      <c r="H75" s="36">
        <v>166.15333333333336</v>
      </c>
      <c r="I75" s="36">
        <v>167.59666666666669</v>
      </c>
      <c r="J75" s="36">
        <v>169.42333333333337</v>
      </c>
      <c r="K75" s="31">
        <v>165.77</v>
      </c>
      <c r="L75" s="31">
        <v>162.5</v>
      </c>
      <c r="M75" s="31">
        <v>18.39744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4596.45</v>
      </c>
      <c r="D76" s="36">
        <v>4589.083333333333</v>
      </c>
      <c r="E76" s="36">
        <v>4529.7166666666662</v>
      </c>
      <c r="F76" s="36">
        <v>4462.9833333333336</v>
      </c>
      <c r="G76" s="36">
        <v>4403.6166666666668</v>
      </c>
      <c r="H76" s="36">
        <v>4655.8166666666657</v>
      </c>
      <c r="I76" s="36">
        <v>4715.1833333333325</v>
      </c>
      <c r="J76" s="36">
        <v>4781.9166666666652</v>
      </c>
      <c r="K76" s="31">
        <v>4648.45</v>
      </c>
      <c r="L76" s="31">
        <v>4522.3500000000004</v>
      </c>
      <c r="M76" s="31">
        <v>3.9147599999999998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11971.3</v>
      </c>
      <c r="D77" s="36">
        <v>11923.449999999999</v>
      </c>
      <c r="E77" s="36">
        <v>11697.899999999998</v>
      </c>
      <c r="F77" s="36">
        <v>11424.499999999998</v>
      </c>
      <c r="G77" s="36">
        <v>11198.949999999997</v>
      </c>
      <c r="H77" s="36">
        <v>12196.849999999999</v>
      </c>
      <c r="I77" s="36">
        <v>12422.399999999998</v>
      </c>
      <c r="J77" s="36">
        <v>12695.8</v>
      </c>
      <c r="K77" s="31">
        <v>12149</v>
      </c>
      <c r="L77" s="31">
        <v>11650.05</v>
      </c>
      <c r="M77" s="31">
        <v>5.0605900000000004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2780.7</v>
      </c>
      <c r="D78" s="36">
        <v>2788.2000000000003</v>
      </c>
      <c r="E78" s="36">
        <v>2740.4000000000005</v>
      </c>
      <c r="F78" s="36">
        <v>2700.1000000000004</v>
      </c>
      <c r="G78" s="36">
        <v>2652.3000000000006</v>
      </c>
      <c r="H78" s="36">
        <v>2828.5000000000005</v>
      </c>
      <c r="I78" s="36">
        <v>2876.3000000000006</v>
      </c>
      <c r="J78" s="36">
        <v>2916.6000000000004</v>
      </c>
      <c r="K78" s="31">
        <v>2836</v>
      </c>
      <c r="L78" s="31">
        <v>2747.9</v>
      </c>
      <c r="M78" s="31">
        <v>3.2601900000000001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6402.35</v>
      </c>
      <c r="D79" s="36">
        <v>6357.8</v>
      </c>
      <c r="E79" s="36">
        <v>6295.6</v>
      </c>
      <c r="F79" s="36">
        <v>6188.85</v>
      </c>
      <c r="G79" s="36">
        <v>6126.6500000000005</v>
      </c>
      <c r="H79" s="36">
        <v>6464.55</v>
      </c>
      <c r="I79" s="36">
        <v>6526.7499999999991</v>
      </c>
      <c r="J79" s="36">
        <v>6633.5</v>
      </c>
      <c r="K79" s="31">
        <v>6420</v>
      </c>
      <c r="L79" s="31">
        <v>6251.05</v>
      </c>
      <c r="M79" s="31">
        <v>10.23659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4672.95</v>
      </c>
      <c r="D80" s="36">
        <v>4687.4000000000005</v>
      </c>
      <c r="E80" s="36">
        <v>4640.8500000000013</v>
      </c>
      <c r="F80" s="36">
        <v>4608.7500000000009</v>
      </c>
      <c r="G80" s="36">
        <v>4562.2000000000016</v>
      </c>
      <c r="H80" s="36">
        <v>4719.5000000000009</v>
      </c>
      <c r="I80" s="36">
        <v>4766.05</v>
      </c>
      <c r="J80" s="36">
        <v>4798.1500000000005</v>
      </c>
      <c r="K80" s="31">
        <v>4733.95</v>
      </c>
      <c r="L80" s="31">
        <v>4655.3</v>
      </c>
      <c r="M80" s="31">
        <v>9.3927899999999998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4146.5</v>
      </c>
      <c r="D81" s="36">
        <v>4172.8</v>
      </c>
      <c r="E81" s="36">
        <v>4105.7000000000007</v>
      </c>
      <c r="F81" s="36">
        <v>4064.9000000000005</v>
      </c>
      <c r="G81" s="36">
        <v>3997.8000000000011</v>
      </c>
      <c r="H81" s="36">
        <v>4213.6000000000004</v>
      </c>
      <c r="I81" s="36">
        <v>4280.7000000000007</v>
      </c>
      <c r="J81" s="36">
        <v>4321.5</v>
      </c>
      <c r="K81" s="31">
        <v>4239.8999999999996</v>
      </c>
      <c r="L81" s="31">
        <v>4132</v>
      </c>
      <c r="M81" s="31">
        <v>1.9362299999999999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176.44</v>
      </c>
      <c r="D82" s="36">
        <v>176.26333333333332</v>
      </c>
      <c r="E82" s="36">
        <v>174.57666666666665</v>
      </c>
      <c r="F82" s="36">
        <v>172.71333333333334</v>
      </c>
      <c r="G82" s="36">
        <v>171.02666666666667</v>
      </c>
      <c r="H82" s="36">
        <v>178.12666666666664</v>
      </c>
      <c r="I82" s="36">
        <v>179.8133333333333</v>
      </c>
      <c r="J82" s="36">
        <v>181.67666666666662</v>
      </c>
      <c r="K82" s="31">
        <v>177.95</v>
      </c>
      <c r="L82" s="31">
        <v>174.4</v>
      </c>
      <c r="M82" s="31">
        <v>58.335160000000002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177.25</v>
      </c>
      <c r="D83" s="36">
        <v>177.81666666666669</v>
      </c>
      <c r="E83" s="36">
        <v>176.23333333333338</v>
      </c>
      <c r="F83" s="36">
        <v>175.2166666666667</v>
      </c>
      <c r="G83" s="36">
        <v>173.63333333333338</v>
      </c>
      <c r="H83" s="36">
        <v>178.83333333333337</v>
      </c>
      <c r="I83" s="36">
        <v>180.41666666666669</v>
      </c>
      <c r="J83" s="36">
        <v>181.43333333333337</v>
      </c>
      <c r="K83" s="31">
        <v>179.4</v>
      </c>
      <c r="L83" s="31">
        <v>176.8</v>
      </c>
      <c r="M83" s="31">
        <v>55.86121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986.75</v>
      </c>
      <c r="D84" s="36">
        <v>979.58333333333337</v>
      </c>
      <c r="E84" s="36">
        <v>964.2166666666667</v>
      </c>
      <c r="F84" s="36">
        <v>941.68333333333328</v>
      </c>
      <c r="G84" s="36">
        <v>926.31666666666661</v>
      </c>
      <c r="H84" s="36">
        <v>1002.1166666666668</v>
      </c>
      <c r="I84" s="36">
        <v>1017.4833333333333</v>
      </c>
      <c r="J84" s="36">
        <v>1040.0166666666669</v>
      </c>
      <c r="K84" s="31">
        <v>994.95</v>
      </c>
      <c r="L84" s="31">
        <v>957.05</v>
      </c>
      <c r="M84" s="31">
        <v>16.627400000000002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475.35</v>
      </c>
      <c r="D85" s="36">
        <v>476.8</v>
      </c>
      <c r="E85" s="36">
        <v>471.6</v>
      </c>
      <c r="F85" s="36">
        <v>467.85</v>
      </c>
      <c r="G85" s="36">
        <v>462.65000000000003</v>
      </c>
      <c r="H85" s="36">
        <v>480.55</v>
      </c>
      <c r="I85" s="36">
        <v>485.74999999999994</v>
      </c>
      <c r="J85" s="36">
        <v>489.5</v>
      </c>
      <c r="K85" s="31">
        <v>482</v>
      </c>
      <c r="L85" s="31">
        <v>473.05</v>
      </c>
      <c r="M85" s="31">
        <v>19.85061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219.55</v>
      </c>
      <c r="D86" s="36">
        <v>220.20000000000002</v>
      </c>
      <c r="E86" s="36">
        <v>217.25000000000003</v>
      </c>
      <c r="F86" s="36">
        <v>214.95000000000002</v>
      </c>
      <c r="G86" s="36">
        <v>212.00000000000003</v>
      </c>
      <c r="H86" s="36">
        <v>222.50000000000003</v>
      </c>
      <c r="I86" s="36">
        <v>225.45000000000002</v>
      </c>
      <c r="J86" s="36">
        <v>227.75000000000003</v>
      </c>
      <c r="K86" s="31">
        <v>223.15</v>
      </c>
      <c r="L86" s="31">
        <v>217.9</v>
      </c>
      <c r="M86" s="31">
        <v>251.03774999999999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1824.85</v>
      </c>
      <c r="D87" s="36">
        <v>1821.1333333333332</v>
      </c>
      <c r="E87" s="36">
        <v>1807.2666666666664</v>
      </c>
      <c r="F87" s="36">
        <v>1789.6833333333332</v>
      </c>
      <c r="G87" s="36">
        <v>1775.8166666666664</v>
      </c>
      <c r="H87" s="36">
        <v>1838.7166666666665</v>
      </c>
      <c r="I87" s="36">
        <v>1852.5833333333333</v>
      </c>
      <c r="J87" s="36">
        <v>1870.1666666666665</v>
      </c>
      <c r="K87" s="31">
        <v>1835</v>
      </c>
      <c r="L87" s="31">
        <v>1803.55</v>
      </c>
      <c r="M87" s="31">
        <v>2.20838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1375.85</v>
      </c>
      <c r="D88" s="36">
        <v>1372.3166666666666</v>
      </c>
      <c r="E88" s="36">
        <v>1362.4833333333331</v>
      </c>
      <c r="F88" s="36">
        <v>1349.1166666666666</v>
      </c>
      <c r="G88" s="36">
        <v>1339.2833333333331</v>
      </c>
      <c r="H88" s="36">
        <v>1385.6833333333332</v>
      </c>
      <c r="I88" s="36">
        <v>1395.5166666666667</v>
      </c>
      <c r="J88" s="36">
        <v>1408.8833333333332</v>
      </c>
      <c r="K88" s="31">
        <v>1382.15</v>
      </c>
      <c r="L88" s="31">
        <v>1358.95</v>
      </c>
      <c r="M88" s="31">
        <v>6.2436499999999997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3207.9</v>
      </c>
      <c r="D89" s="36">
        <v>3171.8666666666663</v>
      </c>
      <c r="E89" s="36">
        <v>3123.7333333333327</v>
      </c>
      <c r="F89" s="36">
        <v>3039.5666666666662</v>
      </c>
      <c r="G89" s="36">
        <v>2991.4333333333325</v>
      </c>
      <c r="H89" s="36">
        <v>3256.0333333333328</v>
      </c>
      <c r="I89" s="36">
        <v>3304.166666666667</v>
      </c>
      <c r="J89" s="36">
        <v>3388.333333333333</v>
      </c>
      <c r="K89" s="31">
        <v>3220</v>
      </c>
      <c r="L89" s="31">
        <v>3087.7</v>
      </c>
      <c r="M89" s="31">
        <v>7.8419699999999999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2670.45</v>
      </c>
      <c r="D90" s="36">
        <v>2645.5333333333333</v>
      </c>
      <c r="E90" s="36">
        <v>2612.1166666666668</v>
      </c>
      <c r="F90" s="36">
        <v>2553.7833333333333</v>
      </c>
      <c r="G90" s="36">
        <v>2520.3666666666668</v>
      </c>
      <c r="H90" s="36">
        <v>2703.8666666666668</v>
      </c>
      <c r="I90" s="36">
        <v>2737.2833333333338</v>
      </c>
      <c r="J90" s="36">
        <v>2795.6166666666668</v>
      </c>
      <c r="K90" s="31">
        <v>2678.95</v>
      </c>
      <c r="L90" s="31">
        <v>2587.1999999999998</v>
      </c>
      <c r="M90" s="31">
        <v>14.95266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3192.35</v>
      </c>
      <c r="D91" s="36">
        <v>3210.9333333333329</v>
      </c>
      <c r="E91" s="36">
        <v>3161.8666666666659</v>
      </c>
      <c r="F91" s="36">
        <v>3131.3833333333328</v>
      </c>
      <c r="G91" s="36">
        <v>3082.3166666666657</v>
      </c>
      <c r="H91" s="36">
        <v>3241.4166666666661</v>
      </c>
      <c r="I91" s="36">
        <v>3290.4833333333327</v>
      </c>
      <c r="J91" s="36">
        <v>3320.9666666666662</v>
      </c>
      <c r="K91" s="31">
        <v>3260</v>
      </c>
      <c r="L91" s="31">
        <v>3180.45</v>
      </c>
      <c r="M91" s="31">
        <v>0.84828000000000003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628.45000000000005</v>
      </c>
      <c r="D92" s="36">
        <v>631.20000000000005</v>
      </c>
      <c r="E92" s="36">
        <v>620.30000000000007</v>
      </c>
      <c r="F92" s="36">
        <v>612.15</v>
      </c>
      <c r="G92" s="36">
        <v>601.25</v>
      </c>
      <c r="H92" s="36">
        <v>639.35000000000014</v>
      </c>
      <c r="I92" s="36">
        <v>650.25000000000023</v>
      </c>
      <c r="J92" s="36">
        <v>658.4000000000002</v>
      </c>
      <c r="K92" s="31">
        <v>642.1</v>
      </c>
      <c r="L92" s="31">
        <v>623.04999999999995</v>
      </c>
      <c r="M92" s="31">
        <v>16.272010000000002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1459.6</v>
      </c>
      <c r="D93" s="36">
        <v>1456.7666666666667</v>
      </c>
      <c r="E93" s="36">
        <v>1444.8333333333333</v>
      </c>
      <c r="F93" s="36">
        <v>1430.0666666666666</v>
      </c>
      <c r="G93" s="36">
        <v>1418.1333333333332</v>
      </c>
      <c r="H93" s="36">
        <v>1471.5333333333333</v>
      </c>
      <c r="I93" s="36">
        <v>1483.4666666666667</v>
      </c>
      <c r="J93" s="36">
        <v>1498.2333333333333</v>
      </c>
      <c r="K93" s="31">
        <v>1468.7</v>
      </c>
      <c r="L93" s="31">
        <v>1442</v>
      </c>
      <c r="M93" s="31">
        <v>49.435749999999999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3993.3</v>
      </c>
      <c r="D94" s="36">
        <v>4023.1833333333338</v>
      </c>
      <c r="E94" s="36">
        <v>3953.9666666666676</v>
      </c>
      <c r="F94" s="36">
        <v>3914.6333333333337</v>
      </c>
      <c r="G94" s="36">
        <v>3845.4166666666674</v>
      </c>
      <c r="H94" s="36">
        <v>4062.5166666666678</v>
      </c>
      <c r="I94" s="36">
        <v>4131.7333333333336</v>
      </c>
      <c r="J94" s="36">
        <v>4171.0666666666675</v>
      </c>
      <c r="K94" s="31">
        <v>4092.4</v>
      </c>
      <c r="L94" s="31">
        <v>3983.85</v>
      </c>
      <c r="M94" s="31">
        <v>2.7258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1683.8</v>
      </c>
      <c r="D95" s="36">
        <v>1689.8</v>
      </c>
      <c r="E95" s="36">
        <v>1673</v>
      </c>
      <c r="F95" s="36">
        <v>1662.2</v>
      </c>
      <c r="G95" s="36">
        <v>1645.4</v>
      </c>
      <c r="H95" s="36">
        <v>1700.6</v>
      </c>
      <c r="I95" s="36">
        <v>1717.3999999999996</v>
      </c>
      <c r="J95" s="36">
        <v>1728.1999999999998</v>
      </c>
      <c r="K95" s="31">
        <v>1706.6</v>
      </c>
      <c r="L95" s="31">
        <v>1679</v>
      </c>
      <c r="M95" s="31">
        <v>132.38023000000001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595.04999999999995</v>
      </c>
      <c r="D96" s="36">
        <v>594.94999999999993</v>
      </c>
      <c r="E96" s="36">
        <v>590.09999999999991</v>
      </c>
      <c r="F96" s="36">
        <v>585.15</v>
      </c>
      <c r="G96" s="36">
        <v>580.29999999999995</v>
      </c>
      <c r="H96" s="36">
        <v>599.89999999999986</v>
      </c>
      <c r="I96" s="36">
        <v>604.75</v>
      </c>
      <c r="J96" s="36">
        <v>609.69999999999982</v>
      </c>
      <c r="K96" s="31">
        <v>599.79999999999995</v>
      </c>
      <c r="L96" s="31">
        <v>590</v>
      </c>
      <c r="M96" s="31">
        <v>36.462719999999997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1822.4</v>
      </c>
      <c r="D97" s="36">
        <v>1834.8166666666668</v>
      </c>
      <c r="E97" s="36">
        <v>1800.1833333333336</v>
      </c>
      <c r="F97" s="36">
        <v>1777.9666666666667</v>
      </c>
      <c r="G97" s="36">
        <v>1743.3333333333335</v>
      </c>
      <c r="H97" s="36">
        <v>1857.0333333333338</v>
      </c>
      <c r="I97" s="36">
        <v>1891.666666666667</v>
      </c>
      <c r="J97" s="36">
        <v>1913.8833333333339</v>
      </c>
      <c r="K97" s="31">
        <v>1869.45</v>
      </c>
      <c r="L97" s="31">
        <v>1812.6</v>
      </c>
      <c r="M97" s="31">
        <v>17.991119999999999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5579.6</v>
      </c>
      <c r="D98" s="36">
        <v>5545.6500000000005</v>
      </c>
      <c r="E98" s="36">
        <v>5486.0500000000011</v>
      </c>
      <c r="F98" s="36">
        <v>5392.5000000000009</v>
      </c>
      <c r="G98" s="36">
        <v>5332.9000000000015</v>
      </c>
      <c r="H98" s="36">
        <v>5639.2000000000007</v>
      </c>
      <c r="I98" s="36">
        <v>5698.8000000000011</v>
      </c>
      <c r="J98" s="36">
        <v>5792.35</v>
      </c>
      <c r="K98" s="31">
        <v>5605.25</v>
      </c>
      <c r="L98" s="31">
        <v>5452.1</v>
      </c>
      <c r="M98" s="31">
        <v>5.39635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693.55</v>
      </c>
      <c r="D99" s="36">
        <v>692.35</v>
      </c>
      <c r="E99" s="36">
        <v>687.2</v>
      </c>
      <c r="F99" s="36">
        <v>680.85</v>
      </c>
      <c r="G99" s="36">
        <v>675.7</v>
      </c>
      <c r="H99" s="36">
        <v>698.7</v>
      </c>
      <c r="I99" s="36">
        <v>703.84999999999991</v>
      </c>
      <c r="J99" s="36">
        <v>710.2</v>
      </c>
      <c r="K99" s="31">
        <v>697.5</v>
      </c>
      <c r="L99" s="31">
        <v>686</v>
      </c>
      <c r="M99" s="31">
        <v>61.01211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5264.25</v>
      </c>
      <c r="D100" s="36">
        <v>5286.0999999999995</v>
      </c>
      <c r="E100" s="36">
        <v>5228.1999999999989</v>
      </c>
      <c r="F100" s="36">
        <v>5192.1499999999996</v>
      </c>
      <c r="G100" s="36">
        <v>5134.2499999999991</v>
      </c>
      <c r="H100" s="36">
        <v>5322.1499999999987</v>
      </c>
      <c r="I100" s="36">
        <v>5380.0499999999984</v>
      </c>
      <c r="J100" s="36">
        <v>5416.0999999999985</v>
      </c>
      <c r="K100" s="31">
        <v>5344</v>
      </c>
      <c r="L100" s="31">
        <v>5250.05</v>
      </c>
      <c r="M100" s="31">
        <v>15.65629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332.1</v>
      </c>
      <c r="D101" s="36">
        <v>334.34999999999997</v>
      </c>
      <c r="E101" s="36">
        <v>329.24999999999994</v>
      </c>
      <c r="F101" s="36">
        <v>326.39999999999998</v>
      </c>
      <c r="G101" s="36">
        <v>321.29999999999995</v>
      </c>
      <c r="H101" s="36">
        <v>337.19999999999993</v>
      </c>
      <c r="I101" s="36">
        <v>342.29999999999995</v>
      </c>
      <c r="J101" s="36">
        <v>345.14999999999992</v>
      </c>
      <c r="K101" s="31">
        <v>339.45</v>
      </c>
      <c r="L101" s="31">
        <v>331.5</v>
      </c>
      <c r="M101" s="31">
        <v>47.523449999999997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2473.0500000000002</v>
      </c>
      <c r="D102" s="36">
        <v>2475.4666666666667</v>
      </c>
      <c r="E102" s="36">
        <v>2460.4333333333334</v>
      </c>
      <c r="F102" s="36">
        <v>2447.8166666666666</v>
      </c>
      <c r="G102" s="36">
        <v>2432.7833333333333</v>
      </c>
      <c r="H102" s="36">
        <v>2488.0833333333335</v>
      </c>
      <c r="I102" s="36">
        <v>2503.1166666666672</v>
      </c>
      <c r="J102" s="36">
        <v>2515.7333333333336</v>
      </c>
      <c r="K102" s="31">
        <v>2490.5</v>
      </c>
      <c r="L102" s="31">
        <v>2462.85</v>
      </c>
      <c r="M102" s="31">
        <v>21.297910000000002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1199.5999999999999</v>
      </c>
      <c r="D103" s="36">
        <v>1207.6499999999999</v>
      </c>
      <c r="E103" s="36">
        <v>1188.2999999999997</v>
      </c>
      <c r="F103" s="36">
        <v>1176.9999999999998</v>
      </c>
      <c r="G103" s="36">
        <v>1157.6499999999996</v>
      </c>
      <c r="H103" s="36">
        <v>1218.9499999999998</v>
      </c>
      <c r="I103" s="36">
        <v>1238.2999999999997</v>
      </c>
      <c r="J103" s="36">
        <v>1249.5999999999999</v>
      </c>
      <c r="K103" s="31">
        <v>1227</v>
      </c>
      <c r="L103" s="31">
        <v>1196.3499999999999</v>
      </c>
      <c r="M103" s="31">
        <v>125.07092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1789.55</v>
      </c>
      <c r="D104" s="36">
        <v>1794.4833333333333</v>
      </c>
      <c r="E104" s="36">
        <v>1780.2666666666667</v>
      </c>
      <c r="F104" s="36">
        <v>1770.9833333333333</v>
      </c>
      <c r="G104" s="36">
        <v>1756.7666666666667</v>
      </c>
      <c r="H104" s="36">
        <v>1803.7666666666667</v>
      </c>
      <c r="I104" s="36">
        <v>1817.9833333333333</v>
      </c>
      <c r="J104" s="36">
        <v>1827.2666666666667</v>
      </c>
      <c r="K104" s="31">
        <v>1808.7</v>
      </c>
      <c r="L104" s="31">
        <v>1785.2</v>
      </c>
      <c r="M104" s="31">
        <v>4.1490200000000002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605.70000000000005</v>
      </c>
      <c r="D105" s="36">
        <v>604.86666666666667</v>
      </c>
      <c r="E105" s="36">
        <v>598.88333333333333</v>
      </c>
      <c r="F105" s="36">
        <v>592.06666666666661</v>
      </c>
      <c r="G105" s="36">
        <v>586.08333333333326</v>
      </c>
      <c r="H105" s="36">
        <v>611.68333333333339</v>
      </c>
      <c r="I105" s="36">
        <v>617.66666666666674</v>
      </c>
      <c r="J105" s="36">
        <v>624.48333333333346</v>
      </c>
      <c r="K105" s="31">
        <v>610.85</v>
      </c>
      <c r="L105" s="31">
        <v>598.04999999999995</v>
      </c>
      <c r="M105" s="31">
        <v>16.852799999999998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82.16</v>
      </c>
      <c r="D106" s="36">
        <v>82.41</v>
      </c>
      <c r="E106" s="36">
        <v>81.72</v>
      </c>
      <c r="F106" s="36">
        <v>81.28</v>
      </c>
      <c r="G106" s="36">
        <v>80.59</v>
      </c>
      <c r="H106" s="36">
        <v>82.85</v>
      </c>
      <c r="I106" s="36">
        <v>83.539999999999992</v>
      </c>
      <c r="J106" s="36">
        <v>83.97999999999999</v>
      </c>
      <c r="K106" s="31">
        <v>83.1</v>
      </c>
      <c r="L106" s="31">
        <v>81.97</v>
      </c>
      <c r="M106" s="31">
        <v>229.36845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424.9</v>
      </c>
      <c r="D107" s="36">
        <v>425.4666666666667</v>
      </c>
      <c r="E107" s="36">
        <v>422.93333333333339</v>
      </c>
      <c r="F107" s="36">
        <v>420.9666666666667</v>
      </c>
      <c r="G107" s="36">
        <v>418.43333333333339</v>
      </c>
      <c r="H107" s="36">
        <v>427.43333333333339</v>
      </c>
      <c r="I107" s="36">
        <v>429.9666666666667</v>
      </c>
      <c r="J107" s="36">
        <v>431.93333333333339</v>
      </c>
      <c r="K107" s="31">
        <v>428</v>
      </c>
      <c r="L107" s="31">
        <v>423.5</v>
      </c>
      <c r="M107" s="31">
        <v>178.66326000000001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545.5</v>
      </c>
      <c r="D108" s="36">
        <v>547.01666666666665</v>
      </c>
      <c r="E108" s="36">
        <v>539.0333333333333</v>
      </c>
      <c r="F108" s="36">
        <v>532.56666666666661</v>
      </c>
      <c r="G108" s="36">
        <v>524.58333333333326</v>
      </c>
      <c r="H108" s="36">
        <v>553.48333333333335</v>
      </c>
      <c r="I108" s="36">
        <v>561.4666666666667</v>
      </c>
      <c r="J108" s="36">
        <v>567.93333333333339</v>
      </c>
      <c r="K108" s="31">
        <v>555</v>
      </c>
      <c r="L108" s="31">
        <v>540.54999999999995</v>
      </c>
      <c r="M108" s="31">
        <v>16.67173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625.04999999999995</v>
      </c>
      <c r="D109" s="36">
        <v>624.73333333333323</v>
      </c>
      <c r="E109" s="36">
        <v>618.56666666666649</v>
      </c>
      <c r="F109" s="36">
        <v>612.08333333333326</v>
      </c>
      <c r="G109" s="36">
        <v>605.91666666666652</v>
      </c>
      <c r="H109" s="36">
        <v>631.21666666666647</v>
      </c>
      <c r="I109" s="36">
        <v>637.38333333333321</v>
      </c>
      <c r="J109" s="36">
        <v>643.86666666666645</v>
      </c>
      <c r="K109" s="31">
        <v>630.9</v>
      </c>
      <c r="L109" s="31">
        <v>618.25</v>
      </c>
      <c r="M109" s="31">
        <v>30.638210000000001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165.63</v>
      </c>
      <c r="D110" s="36">
        <v>165.35666666666665</v>
      </c>
      <c r="E110" s="36">
        <v>164.07333333333332</v>
      </c>
      <c r="F110" s="36">
        <v>162.51666666666668</v>
      </c>
      <c r="G110" s="36">
        <v>161.23333333333335</v>
      </c>
      <c r="H110" s="36">
        <v>166.9133333333333</v>
      </c>
      <c r="I110" s="36">
        <v>168.19666666666666</v>
      </c>
      <c r="J110" s="36">
        <v>169.75333333333327</v>
      </c>
      <c r="K110" s="31">
        <v>166.64</v>
      </c>
      <c r="L110" s="31">
        <v>163.80000000000001</v>
      </c>
      <c r="M110" s="31">
        <v>153.35579000000001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989.25</v>
      </c>
      <c r="D111" s="36">
        <v>994.91666666666663</v>
      </c>
      <c r="E111" s="36">
        <v>982.33333333333326</v>
      </c>
      <c r="F111" s="36">
        <v>975.41666666666663</v>
      </c>
      <c r="G111" s="36">
        <v>962.83333333333326</v>
      </c>
      <c r="H111" s="36">
        <v>1001.8333333333333</v>
      </c>
      <c r="I111" s="36">
        <v>1014.4166666666665</v>
      </c>
      <c r="J111" s="36">
        <v>1021.3333333333333</v>
      </c>
      <c r="K111" s="31">
        <v>1007.5</v>
      </c>
      <c r="L111" s="31">
        <v>988</v>
      </c>
      <c r="M111" s="31">
        <v>37.777720000000002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173.81</v>
      </c>
      <c r="D112" s="36">
        <v>174.25333333333333</v>
      </c>
      <c r="E112" s="36">
        <v>172.55666666666667</v>
      </c>
      <c r="F112" s="36">
        <v>171.30333333333334</v>
      </c>
      <c r="G112" s="36">
        <v>169.60666666666668</v>
      </c>
      <c r="H112" s="36">
        <v>175.50666666666666</v>
      </c>
      <c r="I112" s="36">
        <v>177.20333333333332</v>
      </c>
      <c r="J112" s="36">
        <v>178.45666666666665</v>
      </c>
      <c r="K112" s="31">
        <v>175.95</v>
      </c>
      <c r="L112" s="31">
        <v>173</v>
      </c>
      <c r="M112" s="31">
        <v>238.60432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503.7</v>
      </c>
      <c r="D113" s="36">
        <v>498.8</v>
      </c>
      <c r="E113" s="36">
        <v>487.90000000000003</v>
      </c>
      <c r="F113" s="36">
        <v>472.1</v>
      </c>
      <c r="G113" s="36">
        <v>461.20000000000005</v>
      </c>
      <c r="H113" s="36">
        <v>514.6</v>
      </c>
      <c r="I113" s="36">
        <v>525.5</v>
      </c>
      <c r="J113" s="36">
        <v>541.29999999999995</v>
      </c>
      <c r="K113" s="31">
        <v>509.7</v>
      </c>
      <c r="L113" s="31">
        <v>483</v>
      </c>
      <c r="M113" s="31">
        <v>103.82393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375.3</v>
      </c>
      <c r="D114" s="36">
        <v>376.7</v>
      </c>
      <c r="E114" s="36">
        <v>368.59999999999997</v>
      </c>
      <c r="F114" s="36">
        <v>361.9</v>
      </c>
      <c r="G114" s="36">
        <v>353.79999999999995</v>
      </c>
      <c r="H114" s="36">
        <v>383.4</v>
      </c>
      <c r="I114" s="36">
        <v>391.5</v>
      </c>
      <c r="J114" s="36">
        <v>398.2</v>
      </c>
      <c r="K114" s="31">
        <v>384.8</v>
      </c>
      <c r="L114" s="31">
        <v>370</v>
      </c>
      <c r="M114" s="31">
        <v>751.25582999999995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1464.5</v>
      </c>
      <c r="D115" s="36">
        <v>1472</v>
      </c>
      <c r="E115" s="36">
        <v>1453</v>
      </c>
      <c r="F115" s="36">
        <v>1441.5</v>
      </c>
      <c r="G115" s="36">
        <v>1422.5</v>
      </c>
      <c r="H115" s="36">
        <v>1483.5</v>
      </c>
      <c r="I115" s="36">
        <v>1502.5</v>
      </c>
      <c r="J115" s="36">
        <v>1514</v>
      </c>
      <c r="K115" s="31">
        <v>1491</v>
      </c>
      <c r="L115" s="31">
        <v>1460.5</v>
      </c>
      <c r="M115" s="31">
        <v>64.253230000000002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6785.85</v>
      </c>
      <c r="D116" s="36">
        <v>6768.5999999999995</v>
      </c>
      <c r="E116" s="36">
        <v>6717.2499999999991</v>
      </c>
      <c r="F116" s="36">
        <v>6648.65</v>
      </c>
      <c r="G116" s="36">
        <v>6597.2999999999993</v>
      </c>
      <c r="H116" s="36">
        <v>6837.1999999999989</v>
      </c>
      <c r="I116" s="36">
        <v>6888.5499999999993</v>
      </c>
      <c r="J116" s="36">
        <v>6957.1499999999987</v>
      </c>
      <c r="K116" s="31">
        <v>6819.95</v>
      </c>
      <c r="L116" s="31">
        <v>6700</v>
      </c>
      <c r="M116" s="31">
        <v>3.0606200000000001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1566.75</v>
      </c>
      <c r="D117" s="36">
        <v>1573.1666666666667</v>
      </c>
      <c r="E117" s="36">
        <v>1557.8333333333335</v>
      </c>
      <c r="F117" s="36">
        <v>1548.9166666666667</v>
      </c>
      <c r="G117" s="36">
        <v>1533.5833333333335</v>
      </c>
      <c r="H117" s="36">
        <v>1582.0833333333335</v>
      </c>
      <c r="I117" s="36">
        <v>1597.416666666667</v>
      </c>
      <c r="J117" s="36">
        <v>1606.3333333333335</v>
      </c>
      <c r="K117" s="31">
        <v>1588.5</v>
      </c>
      <c r="L117" s="31">
        <v>1564.25</v>
      </c>
      <c r="M117" s="31">
        <v>81.975440000000006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4228.25</v>
      </c>
      <c r="D118" s="36">
        <v>4236.8833333333341</v>
      </c>
      <c r="E118" s="36">
        <v>4208.8166666666684</v>
      </c>
      <c r="F118" s="36">
        <v>4189.3833333333341</v>
      </c>
      <c r="G118" s="36">
        <v>4161.3166666666684</v>
      </c>
      <c r="H118" s="36">
        <v>4256.3166666666684</v>
      </c>
      <c r="I118" s="36">
        <v>4284.3833333333341</v>
      </c>
      <c r="J118" s="36">
        <v>4303.8166666666684</v>
      </c>
      <c r="K118" s="31">
        <v>4264.95</v>
      </c>
      <c r="L118" s="31">
        <v>4217.45</v>
      </c>
      <c r="M118" s="31">
        <v>8.05457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1129.7</v>
      </c>
      <c r="D119" s="36">
        <v>1106.8500000000001</v>
      </c>
      <c r="E119" s="36">
        <v>1074.8500000000004</v>
      </c>
      <c r="F119" s="36">
        <v>1020.0000000000002</v>
      </c>
      <c r="G119" s="36">
        <v>988.00000000000045</v>
      </c>
      <c r="H119" s="36">
        <v>1161.7000000000003</v>
      </c>
      <c r="I119" s="36">
        <v>1193.6999999999998</v>
      </c>
      <c r="J119" s="36">
        <v>1248.5500000000002</v>
      </c>
      <c r="K119" s="31">
        <v>1138.8499999999999</v>
      </c>
      <c r="L119" s="31">
        <v>1052</v>
      </c>
      <c r="M119" s="31">
        <v>10.57281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734.5</v>
      </c>
      <c r="D120" s="36">
        <v>734.94999999999993</v>
      </c>
      <c r="E120" s="36">
        <v>725.89999999999986</v>
      </c>
      <c r="F120" s="36">
        <v>717.3</v>
      </c>
      <c r="G120" s="36">
        <v>708.24999999999989</v>
      </c>
      <c r="H120" s="36">
        <v>743.54999999999984</v>
      </c>
      <c r="I120" s="36">
        <v>752.5999999999998</v>
      </c>
      <c r="J120" s="36">
        <v>761.19999999999982</v>
      </c>
      <c r="K120" s="31">
        <v>744</v>
      </c>
      <c r="L120" s="31">
        <v>726.35</v>
      </c>
      <c r="M120" s="31">
        <v>19.77411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931.5</v>
      </c>
      <c r="D121" s="36">
        <v>936.55000000000007</v>
      </c>
      <c r="E121" s="36">
        <v>923.70000000000016</v>
      </c>
      <c r="F121" s="36">
        <v>915.90000000000009</v>
      </c>
      <c r="G121" s="36">
        <v>903.05000000000018</v>
      </c>
      <c r="H121" s="36">
        <v>944.35000000000014</v>
      </c>
      <c r="I121" s="36">
        <v>957.2</v>
      </c>
      <c r="J121" s="36">
        <v>965.00000000000011</v>
      </c>
      <c r="K121" s="31">
        <v>949.4</v>
      </c>
      <c r="L121" s="31">
        <v>928.75</v>
      </c>
      <c r="M121" s="31">
        <v>24.026720000000001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1044.4000000000001</v>
      </c>
      <c r="D122" s="36">
        <v>1048.8999999999999</v>
      </c>
      <c r="E122" s="36">
        <v>1036.7999999999997</v>
      </c>
      <c r="F122" s="36">
        <v>1029.1999999999998</v>
      </c>
      <c r="G122" s="36">
        <v>1017.0999999999997</v>
      </c>
      <c r="H122" s="36">
        <v>1056.4999999999998</v>
      </c>
      <c r="I122" s="36">
        <v>1068.5999999999997</v>
      </c>
      <c r="J122" s="36">
        <v>1076.1999999999998</v>
      </c>
      <c r="K122" s="31">
        <v>1061</v>
      </c>
      <c r="L122" s="31">
        <v>1041.3</v>
      </c>
      <c r="M122" s="31">
        <v>23.706050000000001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563.25</v>
      </c>
      <c r="D123" s="36">
        <v>560.88333333333333</v>
      </c>
      <c r="E123" s="36">
        <v>554.66666666666663</v>
      </c>
      <c r="F123" s="36">
        <v>546.08333333333326</v>
      </c>
      <c r="G123" s="36">
        <v>539.86666666666656</v>
      </c>
      <c r="H123" s="36">
        <v>569.4666666666667</v>
      </c>
      <c r="I123" s="36">
        <v>575.68333333333339</v>
      </c>
      <c r="J123" s="36">
        <v>584.26666666666677</v>
      </c>
      <c r="K123" s="31">
        <v>567.1</v>
      </c>
      <c r="L123" s="31">
        <v>552.29999999999995</v>
      </c>
      <c r="M123" s="31">
        <v>24.48122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1634.75</v>
      </c>
      <c r="D124" s="36">
        <v>1633.0833333333333</v>
      </c>
      <c r="E124" s="36">
        <v>1567.4666666666665</v>
      </c>
      <c r="F124" s="36">
        <v>1500.1833333333332</v>
      </c>
      <c r="G124" s="36">
        <v>1434.5666666666664</v>
      </c>
      <c r="H124" s="36">
        <v>1700.3666666666666</v>
      </c>
      <c r="I124" s="36">
        <v>1765.9833333333333</v>
      </c>
      <c r="J124" s="36">
        <v>1833.2666666666667</v>
      </c>
      <c r="K124" s="31">
        <v>1698.7</v>
      </c>
      <c r="L124" s="31">
        <v>1565.8</v>
      </c>
      <c r="M124" s="31">
        <v>41.02178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1802.5</v>
      </c>
      <c r="D125" s="36">
        <v>1816.45</v>
      </c>
      <c r="E125" s="36">
        <v>1784.95</v>
      </c>
      <c r="F125" s="36">
        <v>1767.4</v>
      </c>
      <c r="G125" s="36">
        <v>1735.9</v>
      </c>
      <c r="H125" s="36">
        <v>1834</v>
      </c>
      <c r="I125" s="36">
        <v>1865.5</v>
      </c>
      <c r="J125" s="36">
        <v>1883.05</v>
      </c>
      <c r="K125" s="31">
        <v>1847.95</v>
      </c>
      <c r="L125" s="31">
        <v>1798.9</v>
      </c>
      <c r="M125" s="31">
        <v>49.690069999999999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181.17</v>
      </c>
      <c r="D126" s="36">
        <v>181.35333333333332</v>
      </c>
      <c r="E126" s="36">
        <v>179.81666666666666</v>
      </c>
      <c r="F126" s="36">
        <v>178.46333333333334</v>
      </c>
      <c r="G126" s="36">
        <v>176.92666666666668</v>
      </c>
      <c r="H126" s="36">
        <v>182.70666666666665</v>
      </c>
      <c r="I126" s="36">
        <v>184.24333333333334</v>
      </c>
      <c r="J126" s="36">
        <v>185.59666666666664</v>
      </c>
      <c r="K126" s="31">
        <v>182.89</v>
      </c>
      <c r="L126" s="31">
        <v>180</v>
      </c>
      <c r="M126" s="31">
        <v>95.207729999999998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4909.05</v>
      </c>
      <c r="D127" s="36">
        <v>4917.416666666667</v>
      </c>
      <c r="E127" s="36">
        <v>4878.6833333333343</v>
      </c>
      <c r="F127" s="36">
        <v>4848.3166666666675</v>
      </c>
      <c r="G127" s="36">
        <v>4809.5833333333348</v>
      </c>
      <c r="H127" s="36">
        <v>4947.7833333333338</v>
      </c>
      <c r="I127" s="36">
        <v>4986.5166666666655</v>
      </c>
      <c r="J127" s="36">
        <v>5016.8833333333332</v>
      </c>
      <c r="K127" s="31">
        <v>4956.1499999999996</v>
      </c>
      <c r="L127" s="31">
        <v>4887.05</v>
      </c>
      <c r="M127" s="31">
        <v>1.06907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796.8</v>
      </c>
      <c r="D128" s="36">
        <v>796.4</v>
      </c>
      <c r="E128" s="36">
        <v>782.9</v>
      </c>
      <c r="F128" s="36">
        <v>769</v>
      </c>
      <c r="G128" s="36">
        <v>755.5</v>
      </c>
      <c r="H128" s="36">
        <v>810.3</v>
      </c>
      <c r="I128" s="36">
        <v>823.8</v>
      </c>
      <c r="J128" s="36">
        <v>837.69999999999993</v>
      </c>
      <c r="K128" s="31">
        <v>809.9</v>
      </c>
      <c r="L128" s="31">
        <v>782.5</v>
      </c>
      <c r="M128" s="31">
        <v>34.194899999999997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5385.05</v>
      </c>
      <c r="D129" s="36">
        <v>5383.3499999999995</v>
      </c>
      <c r="E129" s="36">
        <v>5316.6999999999989</v>
      </c>
      <c r="F129" s="36">
        <v>5248.3499999999995</v>
      </c>
      <c r="G129" s="36">
        <v>5181.6999999999989</v>
      </c>
      <c r="H129" s="36">
        <v>5451.6999999999989</v>
      </c>
      <c r="I129" s="36">
        <v>5518.3499999999985</v>
      </c>
      <c r="J129" s="36">
        <v>5586.6999999999989</v>
      </c>
      <c r="K129" s="31">
        <v>5450</v>
      </c>
      <c r="L129" s="31">
        <v>5315</v>
      </c>
      <c r="M129" s="31">
        <v>4.1394000000000002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3548.45</v>
      </c>
      <c r="D130" s="36">
        <v>3554.1666666666665</v>
      </c>
      <c r="E130" s="36">
        <v>3532.3833333333332</v>
      </c>
      <c r="F130" s="36">
        <v>3516.3166666666666</v>
      </c>
      <c r="G130" s="36">
        <v>3494.5333333333333</v>
      </c>
      <c r="H130" s="36">
        <v>3570.2333333333331</v>
      </c>
      <c r="I130" s="36">
        <v>3592.0166666666669</v>
      </c>
      <c r="J130" s="36">
        <v>3608.083333333333</v>
      </c>
      <c r="K130" s="31">
        <v>3575.95</v>
      </c>
      <c r="L130" s="31">
        <v>3538.1</v>
      </c>
      <c r="M130" s="31">
        <v>31.415140000000001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424.55</v>
      </c>
      <c r="D131" s="36">
        <v>425.83333333333331</v>
      </c>
      <c r="E131" s="36">
        <v>422.26666666666665</v>
      </c>
      <c r="F131" s="36">
        <v>419.98333333333335</v>
      </c>
      <c r="G131" s="36">
        <v>416.41666666666669</v>
      </c>
      <c r="H131" s="36">
        <v>428.11666666666662</v>
      </c>
      <c r="I131" s="36">
        <v>431.68333333333334</v>
      </c>
      <c r="J131" s="36">
        <v>433.96666666666658</v>
      </c>
      <c r="K131" s="31">
        <v>429.4</v>
      </c>
      <c r="L131" s="31">
        <v>423.55</v>
      </c>
      <c r="M131" s="31">
        <v>7.9371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988.75</v>
      </c>
      <c r="D132" s="36">
        <v>995.98333333333323</v>
      </c>
      <c r="E132" s="36">
        <v>977.96666666666647</v>
      </c>
      <c r="F132" s="36">
        <v>967.18333333333328</v>
      </c>
      <c r="G132" s="36">
        <v>949.16666666666652</v>
      </c>
      <c r="H132" s="36">
        <v>1006.7666666666664</v>
      </c>
      <c r="I132" s="36">
        <v>1024.7833333333331</v>
      </c>
      <c r="J132" s="36">
        <v>1035.5666666666664</v>
      </c>
      <c r="K132" s="31">
        <v>1014</v>
      </c>
      <c r="L132" s="31">
        <v>985.2</v>
      </c>
      <c r="M132" s="31">
        <v>27.306719999999999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1621.35</v>
      </c>
      <c r="D133" s="36">
        <v>1612.1166666666668</v>
      </c>
      <c r="E133" s="36">
        <v>1589.2333333333336</v>
      </c>
      <c r="F133" s="36">
        <v>1557.1166666666668</v>
      </c>
      <c r="G133" s="36">
        <v>1534.2333333333336</v>
      </c>
      <c r="H133" s="36">
        <v>1644.2333333333336</v>
      </c>
      <c r="I133" s="36">
        <v>1667.1166666666668</v>
      </c>
      <c r="J133" s="36">
        <v>1699.2333333333336</v>
      </c>
      <c r="K133" s="31">
        <v>1635</v>
      </c>
      <c r="L133" s="31">
        <v>1580</v>
      </c>
      <c r="M133" s="31">
        <v>14.13997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129459.15</v>
      </c>
      <c r="D134" s="36">
        <v>128565.5</v>
      </c>
      <c r="E134" s="36">
        <v>126293.6</v>
      </c>
      <c r="F134" s="36">
        <v>123128.05</v>
      </c>
      <c r="G134" s="36">
        <v>120856.15000000001</v>
      </c>
      <c r="H134" s="36">
        <v>131731.04999999999</v>
      </c>
      <c r="I134" s="36">
        <v>134002.95000000001</v>
      </c>
      <c r="J134" s="36">
        <v>137168.5</v>
      </c>
      <c r="K134" s="31">
        <v>130837.4</v>
      </c>
      <c r="L134" s="31">
        <v>125399.95</v>
      </c>
      <c r="M134" s="31">
        <v>0.21407999999999999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1503.55</v>
      </c>
      <c r="D135" s="36">
        <v>1515.8666666666668</v>
      </c>
      <c r="E135" s="36">
        <v>1472.7333333333336</v>
      </c>
      <c r="F135" s="36">
        <v>1441.9166666666667</v>
      </c>
      <c r="G135" s="36">
        <v>1398.7833333333335</v>
      </c>
      <c r="H135" s="36">
        <v>1546.6833333333336</v>
      </c>
      <c r="I135" s="36">
        <v>1589.8166666666668</v>
      </c>
      <c r="J135" s="36">
        <v>1620.6333333333337</v>
      </c>
      <c r="K135" s="31">
        <v>1559</v>
      </c>
      <c r="L135" s="31">
        <v>1485.05</v>
      </c>
      <c r="M135" s="31">
        <v>11.481960000000001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300.60000000000002</v>
      </c>
      <c r="D136" s="36">
        <v>302.43333333333334</v>
      </c>
      <c r="E136" s="36">
        <v>298.16666666666669</v>
      </c>
      <c r="F136" s="36">
        <v>295.73333333333335</v>
      </c>
      <c r="G136" s="36">
        <v>291.4666666666667</v>
      </c>
      <c r="H136" s="36">
        <v>304.86666666666667</v>
      </c>
      <c r="I136" s="36">
        <v>309.13333333333333</v>
      </c>
      <c r="J136" s="36">
        <v>311.56666666666666</v>
      </c>
      <c r="K136" s="31">
        <v>306.7</v>
      </c>
      <c r="L136" s="31">
        <v>300</v>
      </c>
      <c r="M136" s="31">
        <v>31.798500000000001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2866.65</v>
      </c>
      <c r="D137" s="36">
        <v>2872.5499999999997</v>
      </c>
      <c r="E137" s="36">
        <v>2849.0999999999995</v>
      </c>
      <c r="F137" s="36">
        <v>2831.5499999999997</v>
      </c>
      <c r="G137" s="36">
        <v>2808.0999999999995</v>
      </c>
      <c r="H137" s="36">
        <v>2890.0999999999995</v>
      </c>
      <c r="I137" s="36">
        <v>2913.5499999999993</v>
      </c>
      <c r="J137" s="36">
        <v>2931.0999999999995</v>
      </c>
      <c r="K137" s="31">
        <v>2896</v>
      </c>
      <c r="L137" s="31">
        <v>2855</v>
      </c>
      <c r="M137" s="31">
        <v>25.48169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2129.1999999999998</v>
      </c>
      <c r="D138" s="36">
        <v>2129.2666666666664</v>
      </c>
      <c r="E138" s="36">
        <v>2105.0333333333328</v>
      </c>
      <c r="F138" s="36">
        <v>2080.8666666666663</v>
      </c>
      <c r="G138" s="36">
        <v>2056.6333333333328</v>
      </c>
      <c r="H138" s="36">
        <v>2153.4333333333329</v>
      </c>
      <c r="I138" s="36">
        <v>2177.6666666666665</v>
      </c>
      <c r="J138" s="36">
        <v>2201.833333333333</v>
      </c>
      <c r="K138" s="31">
        <v>2153.5</v>
      </c>
      <c r="L138" s="31">
        <v>2105.1</v>
      </c>
      <c r="M138" s="31">
        <v>4.2834599999999998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613</v>
      </c>
      <c r="D139" s="36">
        <v>615.41666666666663</v>
      </c>
      <c r="E139" s="36">
        <v>608.18333333333328</v>
      </c>
      <c r="F139" s="36">
        <v>603.36666666666667</v>
      </c>
      <c r="G139" s="36">
        <v>596.13333333333333</v>
      </c>
      <c r="H139" s="36">
        <v>620.23333333333323</v>
      </c>
      <c r="I139" s="36">
        <v>627.46666666666658</v>
      </c>
      <c r="J139" s="36">
        <v>632.28333333333319</v>
      </c>
      <c r="K139" s="31">
        <v>622.65</v>
      </c>
      <c r="L139" s="31">
        <v>610.6</v>
      </c>
      <c r="M139" s="31">
        <v>15.8788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12033.85</v>
      </c>
      <c r="D140" s="36">
        <v>12079.833333333334</v>
      </c>
      <c r="E140" s="36">
        <v>11958.166666666668</v>
      </c>
      <c r="F140" s="36">
        <v>11882.483333333334</v>
      </c>
      <c r="G140" s="36">
        <v>11760.816666666668</v>
      </c>
      <c r="H140" s="36">
        <v>12155.516666666668</v>
      </c>
      <c r="I140" s="36">
        <v>12277.183333333336</v>
      </c>
      <c r="J140" s="36">
        <v>12352.866666666669</v>
      </c>
      <c r="K140" s="31">
        <v>12201.5</v>
      </c>
      <c r="L140" s="31">
        <v>12004.15</v>
      </c>
      <c r="M140" s="31">
        <v>11.603949999999999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971.7</v>
      </c>
      <c r="D141" s="36">
        <v>972.88333333333333</v>
      </c>
      <c r="E141" s="36">
        <v>965.76666666666665</v>
      </c>
      <c r="F141" s="36">
        <v>959.83333333333337</v>
      </c>
      <c r="G141" s="36">
        <v>952.7166666666667</v>
      </c>
      <c r="H141" s="36">
        <v>978.81666666666661</v>
      </c>
      <c r="I141" s="36">
        <v>985.93333333333317</v>
      </c>
      <c r="J141" s="36">
        <v>991.86666666666656</v>
      </c>
      <c r="K141" s="31">
        <v>980</v>
      </c>
      <c r="L141" s="31">
        <v>966.95</v>
      </c>
      <c r="M141" s="31">
        <v>9.2977000000000007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940.65</v>
      </c>
      <c r="D142" s="36">
        <v>927.53333333333342</v>
      </c>
      <c r="E142" s="36">
        <v>905.06666666666683</v>
      </c>
      <c r="F142" s="36">
        <v>869.48333333333346</v>
      </c>
      <c r="G142" s="36">
        <v>847.01666666666688</v>
      </c>
      <c r="H142" s="36">
        <v>963.11666666666679</v>
      </c>
      <c r="I142" s="36">
        <v>985.58333333333326</v>
      </c>
      <c r="J142" s="36">
        <v>1021.1666666666667</v>
      </c>
      <c r="K142" s="31">
        <v>950</v>
      </c>
      <c r="L142" s="31">
        <v>891.95</v>
      </c>
      <c r="M142" s="31">
        <v>19.43891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4281.45</v>
      </c>
      <c r="D143" s="36">
        <v>4353.4833333333336</v>
      </c>
      <c r="E143" s="36">
        <v>4177.9666666666672</v>
      </c>
      <c r="F143" s="36">
        <v>4074.4833333333336</v>
      </c>
      <c r="G143" s="36">
        <v>3898.9666666666672</v>
      </c>
      <c r="H143" s="36">
        <v>4456.9666666666672</v>
      </c>
      <c r="I143" s="36">
        <v>4632.4833333333336</v>
      </c>
      <c r="J143" s="36">
        <v>4735.9666666666672</v>
      </c>
      <c r="K143" s="31">
        <v>4529</v>
      </c>
      <c r="L143" s="31">
        <v>4250</v>
      </c>
      <c r="M143" s="31">
        <v>57.626640000000002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75.31</v>
      </c>
      <c r="D144" s="36">
        <v>74.833333333333329</v>
      </c>
      <c r="E144" s="36">
        <v>74.066666666666663</v>
      </c>
      <c r="F144" s="36">
        <v>72.823333333333338</v>
      </c>
      <c r="G144" s="36">
        <v>72.056666666666672</v>
      </c>
      <c r="H144" s="36">
        <v>76.076666666666654</v>
      </c>
      <c r="I144" s="36">
        <v>76.843333333333334</v>
      </c>
      <c r="J144" s="36">
        <v>78.086666666666645</v>
      </c>
      <c r="K144" s="31">
        <v>75.599999999999994</v>
      </c>
      <c r="L144" s="31">
        <v>73.59</v>
      </c>
      <c r="M144" s="31">
        <v>109.01625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2456.5500000000002</v>
      </c>
      <c r="D145" s="36">
        <v>2455.5166666666669</v>
      </c>
      <c r="E145" s="36">
        <v>2434.0333333333338</v>
      </c>
      <c r="F145" s="36">
        <v>2411.5166666666669</v>
      </c>
      <c r="G145" s="36">
        <v>2390.0333333333338</v>
      </c>
      <c r="H145" s="36">
        <v>2478.0333333333338</v>
      </c>
      <c r="I145" s="36">
        <v>2499.5166666666664</v>
      </c>
      <c r="J145" s="36">
        <v>2522.0333333333338</v>
      </c>
      <c r="K145" s="31">
        <v>2477</v>
      </c>
      <c r="L145" s="31">
        <v>2433</v>
      </c>
      <c r="M145" s="31">
        <v>4.9413999999999998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1795.85</v>
      </c>
      <c r="D146" s="36">
        <v>1814.8999999999999</v>
      </c>
      <c r="E146" s="36">
        <v>1772.9499999999998</v>
      </c>
      <c r="F146" s="36">
        <v>1750.05</v>
      </c>
      <c r="G146" s="36">
        <v>1708.1</v>
      </c>
      <c r="H146" s="36">
        <v>1837.7999999999997</v>
      </c>
      <c r="I146" s="36">
        <v>1879.75</v>
      </c>
      <c r="J146" s="36">
        <v>1902.6499999999996</v>
      </c>
      <c r="K146" s="31">
        <v>1856.85</v>
      </c>
      <c r="L146" s="31">
        <v>1792</v>
      </c>
      <c r="M146" s="31">
        <v>6.1271000000000004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100.7</v>
      </c>
      <c r="D147" s="36">
        <v>100.74000000000001</v>
      </c>
      <c r="E147" s="36">
        <v>98.65000000000002</v>
      </c>
      <c r="F147" s="36">
        <v>96.600000000000009</v>
      </c>
      <c r="G147" s="36">
        <v>94.510000000000019</v>
      </c>
      <c r="H147" s="36">
        <v>102.79000000000002</v>
      </c>
      <c r="I147" s="36">
        <v>104.88</v>
      </c>
      <c r="J147" s="36">
        <v>106.93000000000002</v>
      </c>
      <c r="K147" s="31">
        <v>102.83</v>
      </c>
      <c r="L147" s="31">
        <v>98.69</v>
      </c>
      <c r="M147" s="31">
        <v>535.77299000000005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246.05</v>
      </c>
      <c r="D148" s="36">
        <v>247.4666666666667</v>
      </c>
      <c r="E148" s="36">
        <v>244.03333333333339</v>
      </c>
      <c r="F148" s="36">
        <v>242.01666666666668</v>
      </c>
      <c r="G148" s="36">
        <v>238.58333333333337</v>
      </c>
      <c r="H148" s="36">
        <v>249.48333333333341</v>
      </c>
      <c r="I148" s="36">
        <v>252.91666666666669</v>
      </c>
      <c r="J148" s="36">
        <v>254.93333333333342</v>
      </c>
      <c r="K148" s="31">
        <v>250.9</v>
      </c>
      <c r="L148" s="31">
        <v>245.45</v>
      </c>
      <c r="M148" s="31">
        <v>129.36395999999999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378.35</v>
      </c>
      <c r="D149" s="36">
        <v>381.51666666666665</v>
      </c>
      <c r="E149" s="36">
        <v>373.5333333333333</v>
      </c>
      <c r="F149" s="36">
        <v>368.71666666666664</v>
      </c>
      <c r="G149" s="36">
        <v>360.73333333333329</v>
      </c>
      <c r="H149" s="36">
        <v>386.33333333333331</v>
      </c>
      <c r="I149" s="36">
        <v>394.31666666666666</v>
      </c>
      <c r="J149" s="36">
        <v>399.13333333333333</v>
      </c>
      <c r="K149" s="31">
        <v>389.5</v>
      </c>
      <c r="L149" s="31">
        <v>376.7</v>
      </c>
      <c r="M149" s="31">
        <v>251.41039000000001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3574.25</v>
      </c>
      <c r="D150" s="36">
        <v>3602.4833333333336</v>
      </c>
      <c r="E150" s="36">
        <v>3532.7666666666673</v>
      </c>
      <c r="F150" s="36">
        <v>3491.2833333333338</v>
      </c>
      <c r="G150" s="36">
        <v>3421.5666666666675</v>
      </c>
      <c r="H150" s="36">
        <v>3643.9666666666672</v>
      </c>
      <c r="I150" s="36">
        <v>3713.6833333333334</v>
      </c>
      <c r="J150" s="36">
        <v>3755.166666666667</v>
      </c>
      <c r="K150" s="31">
        <v>3672.2</v>
      </c>
      <c r="L150" s="31">
        <v>3561</v>
      </c>
      <c r="M150" s="31">
        <v>1.6241699999999999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2551.65</v>
      </c>
      <c r="D151" s="36">
        <v>2551.2166666666667</v>
      </c>
      <c r="E151" s="36">
        <v>2528.7333333333336</v>
      </c>
      <c r="F151" s="36">
        <v>2505.8166666666671</v>
      </c>
      <c r="G151" s="36">
        <v>2483.3333333333339</v>
      </c>
      <c r="H151" s="36">
        <v>2574.1333333333332</v>
      </c>
      <c r="I151" s="36">
        <v>2596.6166666666659</v>
      </c>
      <c r="J151" s="36">
        <v>2619.5333333333328</v>
      </c>
      <c r="K151" s="31">
        <v>2573.6999999999998</v>
      </c>
      <c r="L151" s="31">
        <v>2528.3000000000002</v>
      </c>
      <c r="M151" s="31">
        <v>11.82033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1765.75</v>
      </c>
      <c r="D152" s="36">
        <v>1765.1166666666668</v>
      </c>
      <c r="E152" s="36">
        <v>1750.6333333333337</v>
      </c>
      <c r="F152" s="36">
        <v>1735.5166666666669</v>
      </c>
      <c r="G152" s="36">
        <v>1721.0333333333338</v>
      </c>
      <c r="H152" s="36">
        <v>1780.2333333333336</v>
      </c>
      <c r="I152" s="36">
        <v>1794.7166666666667</v>
      </c>
      <c r="J152" s="36">
        <v>1809.8333333333335</v>
      </c>
      <c r="K152" s="31">
        <v>1779.6</v>
      </c>
      <c r="L152" s="31">
        <v>1750</v>
      </c>
      <c r="M152" s="31">
        <v>5.8765700000000001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274.2</v>
      </c>
      <c r="D153" s="36">
        <v>272.66666666666669</v>
      </c>
      <c r="E153" s="36">
        <v>269.88333333333338</v>
      </c>
      <c r="F153" s="36">
        <v>265.56666666666672</v>
      </c>
      <c r="G153" s="36">
        <v>262.78333333333342</v>
      </c>
      <c r="H153" s="36">
        <v>276.98333333333335</v>
      </c>
      <c r="I153" s="36">
        <v>279.76666666666665</v>
      </c>
      <c r="J153" s="36">
        <v>284.08333333333331</v>
      </c>
      <c r="K153" s="31">
        <v>275.45</v>
      </c>
      <c r="L153" s="31">
        <v>268.35000000000002</v>
      </c>
      <c r="M153" s="31">
        <v>195.32911999999999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723.05</v>
      </c>
      <c r="D154" s="36">
        <v>725.55000000000007</v>
      </c>
      <c r="E154" s="36">
        <v>707.50000000000011</v>
      </c>
      <c r="F154" s="36">
        <v>691.95</v>
      </c>
      <c r="G154" s="36">
        <v>673.90000000000009</v>
      </c>
      <c r="H154" s="36">
        <v>741.10000000000014</v>
      </c>
      <c r="I154" s="36">
        <v>759.15000000000009</v>
      </c>
      <c r="J154" s="36">
        <v>774.70000000000016</v>
      </c>
      <c r="K154" s="31">
        <v>743.6</v>
      </c>
      <c r="L154" s="31">
        <v>710</v>
      </c>
      <c r="M154" s="31">
        <v>63.663649999999997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401.75</v>
      </c>
      <c r="D155" s="36">
        <v>404.43333333333334</v>
      </c>
      <c r="E155" s="36">
        <v>397.36666666666667</v>
      </c>
      <c r="F155" s="36">
        <v>392.98333333333335</v>
      </c>
      <c r="G155" s="36">
        <v>385.91666666666669</v>
      </c>
      <c r="H155" s="36">
        <v>408.81666666666666</v>
      </c>
      <c r="I155" s="36">
        <v>415.88333333333338</v>
      </c>
      <c r="J155" s="36">
        <v>420.26666666666665</v>
      </c>
      <c r="K155" s="31">
        <v>411.5</v>
      </c>
      <c r="L155" s="31">
        <v>400.05</v>
      </c>
      <c r="M155" s="31">
        <v>21.62358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1397.25</v>
      </c>
      <c r="D156" s="36">
        <v>1413.1166666666668</v>
      </c>
      <c r="E156" s="36">
        <v>1368.2333333333336</v>
      </c>
      <c r="F156" s="36">
        <v>1339.2166666666667</v>
      </c>
      <c r="G156" s="36">
        <v>1294.3333333333335</v>
      </c>
      <c r="H156" s="36">
        <v>1442.1333333333337</v>
      </c>
      <c r="I156" s="36">
        <v>1487.0166666666669</v>
      </c>
      <c r="J156" s="36">
        <v>1516.0333333333338</v>
      </c>
      <c r="K156" s="31">
        <v>1458</v>
      </c>
      <c r="L156" s="31">
        <v>1384.1</v>
      </c>
      <c r="M156" s="31">
        <v>26.42033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3798.75</v>
      </c>
      <c r="D157" s="36">
        <v>3816.3166666666671</v>
      </c>
      <c r="E157" s="36">
        <v>3768.0333333333342</v>
      </c>
      <c r="F157" s="36">
        <v>3737.3166666666671</v>
      </c>
      <c r="G157" s="36">
        <v>3689.0333333333342</v>
      </c>
      <c r="H157" s="36">
        <v>3847.0333333333342</v>
      </c>
      <c r="I157" s="36">
        <v>3895.3166666666671</v>
      </c>
      <c r="J157" s="36">
        <v>3926.0333333333342</v>
      </c>
      <c r="K157" s="31">
        <v>3864.6</v>
      </c>
      <c r="L157" s="31">
        <v>3785.6</v>
      </c>
      <c r="M157" s="31">
        <v>1.72804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39099.35</v>
      </c>
      <c r="D158" s="36">
        <v>39408.1</v>
      </c>
      <c r="E158" s="36">
        <v>38591.25</v>
      </c>
      <c r="F158" s="36">
        <v>38083.15</v>
      </c>
      <c r="G158" s="36">
        <v>37266.300000000003</v>
      </c>
      <c r="H158" s="36">
        <v>39916.199999999997</v>
      </c>
      <c r="I158" s="36">
        <v>40733.049999999988</v>
      </c>
      <c r="J158" s="36">
        <v>41241.149999999994</v>
      </c>
      <c r="K158" s="31">
        <v>40224.949999999997</v>
      </c>
      <c r="L158" s="31">
        <v>38900</v>
      </c>
      <c r="M158" s="31">
        <v>0.13167000000000001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1591.4</v>
      </c>
      <c r="D159" s="36">
        <v>1573.1333333333332</v>
      </c>
      <c r="E159" s="36">
        <v>1541.2666666666664</v>
      </c>
      <c r="F159" s="36">
        <v>1491.1333333333332</v>
      </c>
      <c r="G159" s="36">
        <v>1459.2666666666664</v>
      </c>
      <c r="H159" s="36">
        <v>1623.2666666666664</v>
      </c>
      <c r="I159" s="36">
        <v>1655.1333333333332</v>
      </c>
      <c r="J159" s="36">
        <v>1705.2666666666664</v>
      </c>
      <c r="K159" s="31">
        <v>1605</v>
      </c>
      <c r="L159" s="31">
        <v>1523</v>
      </c>
      <c r="M159" s="31">
        <v>11.889950000000001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4241.45</v>
      </c>
      <c r="D160" s="36">
        <v>4183.8166666666666</v>
      </c>
      <c r="E160" s="36">
        <v>4082.6333333333332</v>
      </c>
      <c r="F160" s="36">
        <v>3923.8166666666666</v>
      </c>
      <c r="G160" s="36">
        <v>3822.6333333333332</v>
      </c>
      <c r="H160" s="36">
        <v>4342.6333333333332</v>
      </c>
      <c r="I160" s="36">
        <v>4443.8166666666657</v>
      </c>
      <c r="J160" s="36">
        <v>4602.6333333333332</v>
      </c>
      <c r="K160" s="31">
        <v>4285</v>
      </c>
      <c r="L160" s="31">
        <v>4025</v>
      </c>
      <c r="M160" s="31">
        <v>12.526439999999999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330.25</v>
      </c>
      <c r="D161" s="36">
        <v>328.61666666666667</v>
      </c>
      <c r="E161" s="36">
        <v>323.63333333333333</v>
      </c>
      <c r="F161" s="36">
        <v>317.01666666666665</v>
      </c>
      <c r="G161" s="36">
        <v>312.0333333333333</v>
      </c>
      <c r="H161" s="36">
        <v>335.23333333333335</v>
      </c>
      <c r="I161" s="36">
        <v>340.2166666666667</v>
      </c>
      <c r="J161" s="36">
        <v>346.83333333333337</v>
      </c>
      <c r="K161" s="31">
        <v>333.6</v>
      </c>
      <c r="L161" s="31">
        <v>322</v>
      </c>
      <c r="M161" s="31">
        <v>76.852270000000004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3158.95</v>
      </c>
      <c r="D162" s="36">
        <v>3165.1833333333329</v>
      </c>
      <c r="E162" s="36">
        <v>3137.7166666666658</v>
      </c>
      <c r="F162" s="36">
        <v>3116.4833333333327</v>
      </c>
      <c r="G162" s="36">
        <v>3089.0166666666655</v>
      </c>
      <c r="H162" s="36">
        <v>3186.4166666666661</v>
      </c>
      <c r="I162" s="36">
        <v>3213.8833333333332</v>
      </c>
      <c r="J162" s="36">
        <v>3235.1166666666663</v>
      </c>
      <c r="K162" s="31">
        <v>3192.65</v>
      </c>
      <c r="L162" s="31">
        <v>3143.95</v>
      </c>
      <c r="M162" s="31">
        <v>2.8779599999999999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927</v>
      </c>
      <c r="D163" s="36">
        <v>926.69999999999993</v>
      </c>
      <c r="E163" s="36">
        <v>916.39999999999986</v>
      </c>
      <c r="F163" s="36">
        <v>905.8</v>
      </c>
      <c r="G163" s="36">
        <v>895.49999999999989</v>
      </c>
      <c r="H163" s="36">
        <v>937.29999999999984</v>
      </c>
      <c r="I163" s="36">
        <v>947.5999999999998</v>
      </c>
      <c r="J163" s="36">
        <v>958.19999999999982</v>
      </c>
      <c r="K163" s="31">
        <v>937</v>
      </c>
      <c r="L163" s="31">
        <v>916.1</v>
      </c>
      <c r="M163" s="31">
        <v>14.453139999999999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6739.5</v>
      </c>
      <c r="D164" s="36">
        <v>6726.2666666666664</v>
      </c>
      <c r="E164" s="36">
        <v>6629.2333333333327</v>
      </c>
      <c r="F164" s="36">
        <v>6518.9666666666662</v>
      </c>
      <c r="G164" s="36">
        <v>6421.9333333333325</v>
      </c>
      <c r="H164" s="36">
        <v>6836.5333333333328</v>
      </c>
      <c r="I164" s="36">
        <v>6933.5666666666657</v>
      </c>
      <c r="J164" s="36">
        <v>7043.833333333333</v>
      </c>
      <c r="K164" s="31">
        <v>6823.3</v>
      </c>
      <c r="L164" s="31">
        <v>6616</v>
      </c>
      <c r="M164" s="31">
        <v>88.538790000000006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409.1</v>
      </c>
      <c r="D165" s="36">
        <v>411.08333333333331</v>
      </c>
      <c r="E165" s="36">
        <v>405.01666666666665</v>
      </c>
      <c r="F165" s="36">
        <v>400.93333333333334</v>
      </c>
      <c r="G165" s="36">
        <v>394.86666666666667</v>
      </c>
      <c r="H165" s="36">
        <v>415.16666666666663</v>
      </c>
      <c r="I165" s="36">
        <v>421.23333333333335</v>
      </c>
      <c r="J165" s="36">
        <v>425.31666666666661</v>
      </c>
      <c r="K165" s="31">
        <v>417.15</v>
      </c>
      <c r="L165" s="31">
        <v>407</v>
      </c>
      <c r="M165" s="31">
        <v>19.419460000000001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485.1</v>
      </c>
      <c r="D166" s="36">
        <v>484.48333333333335</v>
      </c>
      <c r="E166" s="36">
        <v>480.36666666666667</v>
      </c>
      <c r="F166" s="36">
        <v>475.63333333333333</v>
      </c>
      <c r="G166" s="36">
        <v>471.51666666666665</v>
      </c>
      <c r="H166" s="36">
        <v>489.2166666666667</v>
      </c>
      <c r="I166" s="36">
        <v>493.33333333333337</v>
      </c>
      <c r="J166" s="36">
        <v>498.06666666666672</v>
      </c>
      <c r="K166" s="31">
        <v>488.6</v>
      </c>
      <c r="L166" s="31">
        <v>479.75</v>
      </c>
      <c r="M166" s="31">
        <v>84.052329999999998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330.95</v>
      </c>
      <c r="D167" s="36">
        <v>332.63333333333333</v>
      </c>
      <c r="E167" s="36">
        <v>327.91666666666663</v>
      </c>
      <c r="F167" s="36">
        <v>324.88333333333333</v>
      </c>
      <c r="G167" s="36">
        <v>320.16666666666663</v>
      </c>
      <c r="H167" s="36">
        <v>335.66666666666663</v>
      </c>
      <c r="I167" s="36">
        <v>340.38333333333333</v>
      </c>
      <c r="J167" s="36">
        <v>343.41666666666663</v>
      </c>
      <c r="K167" s="31">
        <v>337.35</v>
      </c>
      <c r="L167" s="31">
        <v>329.6</v>
      </c>
      <c r="M167" s="31">
        <v>216.76594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1892.6</v>
      </c>
      <c r="D168" s="36">
        <v>1879.6166666666666</v>
      </c>
      <c r="E168" s="36">
        <v>1843.1833333333332</v>
      </c>
      <c r="F168" s="36">
        <v>1793.7666666666667</v>
      </c>
      <c r="G168" s="36">
        <v>1757.3333333333333</v>
      </c>
      <c r="H168" s="36">
        <v>1929.0333333333331</v>
      </c>
      <c r="I168" s="36">
        <v>1965.4666666666665</v>
      </c>
      <c r="J168" s="36">
        <v>2014.883333333333</v>
      </c>
      <c r="K168" s="31">
        <v>1916.05</v>
      </c>
      <c r="L168" s="31">
        <v>1830.2</v>
      </c>
      <c r="M168" s="31">
        <v>16.051600000000001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16612.95</v>
      </c>
      <c r="D169" s="36">
        <v>16639.000000000004</v>
      </c>
      <c r="E169" s="36">
        <v>16506.100000000006</v>
      </c>
      <c r="F169" s="36">
        <v>16399.250000000004</v>
      </c>
      <c r="G169" s="36">
        <v>16266.350000000006</v>
      </c>
      <c r="H169" s="36">
        <v>16745.850000000006</v>
      </c>
      <c r="I169" s="36">
        <v>16878.750000000007</v>
      </c>
      <c r="J169" s="36">
        <v>16985.600000000006</v>
      </c>
      <c r="K169" s="31">
        <v>16771.900000000001</v>
      </c>
      <c r="L169" s="31">
        <v>16532.150000000001</v>
      </c>
      <c r="M169" s="31">
        <v>4.088E-2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123.26</v>
      </c>
      <c r="D170" s="36">
        <v>122.8</v>
      </c>
      <c r="E170" s="36">
        <v>120.61</v>
      </c>
      <c r="F170" s="36">
        <v>117.96000000000001</v>
      </c>
      <c r="G170" s="36">
        <v>115.77000000000001</v>
      </c>
      <c r="H170" s="36">
        <v>125.44999999999999</v>
      </c>
      <c r="I170" s="36">
        <v>127.63999999999999</v>
      </c>
      <c r="J170" s="36">
        <v>130.28999999999996</v>
      </c>
      <c r="K170" s="31">
        <v>124.99</v>
      </c>
      <c r="L170" s="31">
        <v>120.15</v>
      </c>
      <c r="M170" s="31">
        <v>1219.1612700000001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525.4</v>
      </c>
      <c r="D171" s="36">
        <v>525.6</v>
      </c>
      <c r="E171" s="36">
        <v>520.80000000000007</v>
      </c>
      <c r="F171" s="36">
        <v>516.20000000000005</v>
      </c>
      <c r="G171" s="36">
        <v>511.40000000000009</v>
      </c>
      <c r="H171" s="36">
        <v>530.20000000000005</v>
      </c>
      <c r="I171" s="36">
        <v>535</v>
      </c>
      <c r="J171" s="36">
        <v>539.6</v>
      </c>
      <c r="K171" s="31">
        <v>530.4</v>
      </c>
      <c r="L171" s="31">
        <v>521</v>
      </c>
      <c r="M171" s="31">
        <v>101.84739999999999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416.6</v>
      </c>
      <c r="D172" s="36">
        <v>417.2</v>
      </c>
      <c r="E172" s="36">
        <v>410</v>
      </c>
      <c r="F172" s="36">
        <v>403.40000000000003</v>
      </c>
      <c r="G172" s="36">
        <v>396.20000000000005</v>
      </c>
      <c r="H172" s="36">
        <v>423.79999999999995</v>
      </c>
      <c r="I172" s="36">
        <v>430.99999999999989</v>
      </c>
      <c r="J172" s="36">
        <v>437.59999999999991</v>
      </c>
      <c r="K172" s="31">
        <v>424.4</v>
      </c>
      <c r="L172" s="31">
        <v>410.6</v>
      </c>
      <c r="M172" s="31">
        <v>231.34009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3130.8</v>
      </c>
      <c r="D173" s="36">
        <v>3118.2833333333333</v>
      </c>
      <c r="E173" s="36">
        <v>3074.5666666666666</v>
      </c>
      <c r="F173" s="36">
        <v>3018.3333333333335</v>
      </c>
      <c r="G173" s="36">
        <v>2974.6166666666668</v>
      </c>
      <c r="H173" s="36">
        <v>3174.5166666666664</v>
      </c>
      <c r="I173" s="36">
        <v>3218.2333333333327</v>
      </c>
      <c r="J173" s="36">
        <v>3274.4666666666662</v>
      </c>
      <c r="K173" s="31">
        <v>3162</v>
      </c>
      <c r="L173" s="31">
        <v>3062.05</v>
      </c>
      <c r="M173" s="31">
        <v>144.78667999999999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724.6</v>
      </c>
      <c r="D174" s="36">
        <v>726.86666666666667</v>
      </c>
      <c r="E174" s="36">
        <v>718.73333333333335</v>
      </c>
      <c r="F174" s="36">
        <v>712.86666666666667</v>
      </c>
      <c r="G174" s="36">
        <v>704.73333333333335</v>
      </c>
      <c r="H174" s="36">
        <v>732.73333333333335</v>
      </c>
      <c r="I174" s="36">
        <v>740.86666666666679</v>
      </c>
      <c r="J174" s="36">
        <v>746.73333333333335</v>
      </c>
      <c r="K174" s="31">
        <v>735</v>
      </c>
      <c r="L174" s="31">
        <v>721</v>
      </c>
      <c r="M174" s="31">
        <v>12.25536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1491.95</v>
      </c>
      <c r="D175" s="36">
        <v>1480.25</v>
      </c>
      <c r="E175" s="36">
        <v>1461.7</v>
      </c>
      <c r="F175" s="36">
        <v>1431.45</v>
      </c>
      <c r="G175" s="36">
        <v>1412.9</v>
      </c>
      <c r="H175" s="36">
        <v>1510.5</v>
      </c>
      <c r="I175" s="36">
        <v>1529.0500000000002</v>
      </c>
      <c r="J175" s="36">
        <v>1559.3</v>
      </c>
      <c r="K175" s="31">
        <v>1498.8</v>
      </c>
      <c r="L175" s="31">
        <v>1450</v>
      </c>
      <c r="M175" s="31">
        <v>15.332710000000001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2436.0500000000002</v>
      </c>
      <c r="D176" s="36">
        <v>2438.2500000000005</v>
      </c>
      <c r="E176" s="36">
        <v>2407.6000000000008</v>
      </c>
      <c r="F176" s="36">
        <v>2379.1500000000005</v>
      </c>
      <c r="G176" s="36">
        <v>2348.5000000000009</v>
      </c>
      <c r="H176" s="36">
        <v>2466.7000000000007</v>
      </c>
      <c r="I176" s="36">
        <v>2497.3500000000004</v>
      </c>
      <c r="J176" s="36">
        <v>2525.8000000000006</v>
      </c>
      <c r="K176" s="31">
        <v>2468.9</v>
      </c>
      <c r="L176" s="31">
        <v>2409.8000000000002</v>
      </c>
      <c r="M176" s="31">
        <v>5.76004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190.31</v>
      </c>
      <c r="D177" s="36">
        <v>192.89000000000001</v>
      </c>
      <c r="E177" s="36">
        <v>187.41000000000003</v>
      </c>
      <c r="F177" s="36">
        <v>184.51000000000002</v>
      </c>
      <c r="G177" s="36">
        <v>179.03000000000003</v>
      </c>
      <c r="H177" s="36">
        <v>195.79000000000002</v>
      </c>
      <c r="I177" s="36">
        <v>201.26999999999998</v>
      </c>
      <c r="J177" s="36">
        <v>204.17000000000002</v>
      </c>
      <c r="K177" s="31">
        <v>198.37</v>
      </c>
      <c r="L177" s="31">
        <v>189.99</v>
      </c>
      <c r="M177" s="31">
        <v>261.29469999999998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27870.400000000001</v>
      </c>
      <c r="D178" s="36">
        <v>27904.633333333331</v>
      </c>
      <c r="E178" s="36">
        <v>27676.866666666661</v>
      </c>
      <c r="F178" s="36">
        <v>27483.333333333328</v>
      </c>
      <c r="G178" s="36">
        <v>27255.566666666658</v>
      </c>
      <c r="H178" s="36">
        <v>28098.166666666664</v>
      </c>
      <c r="I178" s="36">
        <v>28325.933333333334</v>
      </c>
      <c r="J178" s="36">
        <v>28519.466666666667</v>
      </c>
      <c r="K178" s="31">
        <v>28132.400000000001</v>
      </c>
      <c r="L178" s="31">
        <v>27711.1</v>
      </c>
      <c r="M178" s="31">
        <v>0.38613999999999998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2911.5</v>
      </c>
      <c r="D179" s="36">
        <v>2926.9333333333329</v>
      </c>
      <c r="E179" s="36">
        <v>2884.5666666666657</v>
      </c>
      <c r="F179" s="36">
        <v>2857.6333333333328</v>
      </c>
      <c r="G179" s="36">
        <v>2815.2666666666655</v>
      </c>
      <c r="H179" s="36">
        <v>2953.8666666666659</v>
      </c>
      <c r="I179" s="36">
        <v>2996.2333333333336</v>
      </c>
      <c r="J179" s="36">
        <v>3023.1666666666661</v>
      </c>
      <c r="K179" s="31">
        <v>2969.3</v>
      </c>
      <c r="L179" s="31">
        <v>2900</v>
      </c>
      <c r="M179" s="31">
        <v>12.010910000000001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7704.5</v>
      </c>
      <c r="D180" s="36">
        <v>7729.05</v>
      </c>
      <c r="E180" s="36">
        <v>7605.5</v>
      </c>
      <c r="F180" s="36">
        <v>7506.5</v>
      </c>
      <c r="G180" s="36">
        <v>7382.95</v>
      </c>
      <c r="H180" s="36">
        <v>7828.05</v>
      </c>
      <c r="I180" s="36">
        <v>7951.6000000000013</v>
      </c>
      <c r="J180" s="36">
        <v>8050.6</v>
      </c>
      <c r="K180" s="31">
        <v>7852.6</v>
      </c>
      <c r="L180" s="31">
        <v>7630.05</v>
      </c>
      <c r="M180" s="31">
        <v>4.51478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641</v>
      </c>
      <c r="D181" s="36">
        <v>642.06666666666672</v>
      </c>
      <c r="E181" s="36">
        <v>635.13333333333344</v>
      </c>
      <c r="F181" s="36">
        <v>629.26666666666677</v>
      </c>
      <c r="G181" s="36">
        <v>622.33333333333348</v>
      </c>
      <c r="H181" s="36">
        <v>647.93333333333339</v>
      </c>
      <c r="I181" s="36">
        <v>654.86666666666656</v>
      </c>
      <c r="J181" s="36">
        <v>660.73333333333335</v>
      </c>
      <c r="K181" s="31">
        <v>649</v>
      </c>
      <c r="L181" s="31">
        <v>636.20000000000005</v>
      </c>
      <c r="M181" s="31">
        <v>7.1711499999999999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848.95</v>
      </c>
      <c r="D182" s="36">
        <v>852.31666666666661</v>
      </c>
      <c r="E182" s="36">
        <v>840.63333333333321</v>
      </c>
      <c r="F182" s="36">
        <v>832.31666666666661</v>
      </c>
      <c r="G182" s="36">
        <v>820.63333333333321</v>
      </c>
      <c r="H182" s="36">
        <v>860.63333333333321</v>
      </c>
      <c r="I182" s="36">
        <v>872.31666666666661</v>
      </c>
      <c r="J182" s="36">
        <v>880.63333333333321</v>
      </c>
      <c r="K182" s="31">
        <v>864</v>
      </c>
      <c r="L182" s="31">
        <v>844</v>
      </c>
      <c r="M182" s="31">
        <v>236.36387999999999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148.65</v>
      </c>
      <c r="D183" s="36">
        <v>147.90333333333334</v>
      </c>
      <c r="E183" s="36">
        <v>144.55666666666667</v>
      </c>
      <c r="F183" s="36">
        <v>140.46333333333334</v>
      </c>
      <c r="G183" s="36">
        <v>137.11666666666667</v>
      </c>
      <c r="H183" s="36">
        <v>151.99666666666667</v>
      </c>
      <c r="I183" s="36">
        <v>155.34333333333331</v>
      </c>
      <c r="J183" s="36">
        <v>159.43666666666667</v>
      </c>
      <c r="K183" s="31">
        <v>151.25</v>
      </c>
      <c r="L183" s="31">
        <v>143.81</v>
      </c>
      <c r="M183" s="31">
        <v>725.83869000000004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1520.85</v>
      </c>
      <c r="D184" s="36">
        <v>1525.1333333333332</v>
      </c>
      <c r="E184" s="36">
        <v>1511.3166666666664</v>
      </c>
      <c r="F184" s="36">
        <v>1501.7833333333331</v>
      </c>
      <c r="G184" s="36">
        <v>1487.9666666666662</v>
      </c>
      <c r="H184" s="36">
        <v>1534.6666666666665</v>
      </c>
      <c r="I184" s="36">
        <v>1548.4833333333331</v>
      </c>
      <c r="J184" s="36">
        <v>1558.0166666666667</v>
      </c>
      <c r="K184" s="31">
        <v>1538.95</v>
      </c>
      <c r="L184" s="31">
        <v>1515.6</v>
      </c>
      <c r="M184" s="31">
        <v>26.34599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752.2</v>
      </c>
      <c r="D185" s="36">
        <v>754.7833333333333</v>
      </c>
      <c r="E185" s="36">
        <v>748.06666666666661</v>
      </c>
      <c r="F185" s="36">
        <v>743.93333333333328</v>
      </c>
      <c r="G185" s="36">
        <v>737.21666666666658</v>
      </c>
      <c r="H185" s="36">
        <v>758.91666666666663</v>
      </c>
      <c r="I185" s="36">
        <v>765.63333333333333</v>
      </c>
      <c r="J185" s="36">
        <v>769.76666666666665</v>
      </c>
      <c r="K185" s="31">
        <v>761.5</v>
      </c>
      <c r="L185" s="31">
        <v>750.65</v>
      </c>
      <c r="M185" s="31">
        <v>5.6123599999999998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710</v>
      </c>
      <c r="D186" s="36">
        <v>712.66666666666663</v>
      </c>
      <c r="E186" s="36">
        <v>706.08333333333326</v>
      </c>
      <c r="F186" s="36">
        <v>702.16666666666663</v>
      </c>
      <c r="G186" s="36">
        <v>695.58333333333326</v>
      </c>
      <c r="H186" s="36">
        <v>716.58333333333326</v>
      </c>
      <c r="I186" s="36">
        <v>723.16666666666652</v>
      </c>
      <c r="J186" s="36">
        <v>727.08333333333326</v>
      </c>
      <c r="K186" s="31">
        <v>719.25</v>
      </c>
      <c r="L186" s="31">
        <v>708.75</v>
      </c>
      <c r="M186" s="31">
        <v>5.72065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2364.85</v>
      </c>
      <c r="D187" s="36">
        <v>2355.9833333333336</v>
      </c>
      <c r="E187" s="36">
        <v>2335.9666666666672</v>
      </c>
      <c r="F187" s="36">
        <v>2307.0833333333335</v>
      </c>
      <c r="G187" s="36">
        <v>2287.0666666666671</v>
      </c>
      <c r="H187" s="36">
        <v>2384.8666666666672</v>
      </c>
      <c r="I187" s="36">
        <v>2404.8833333333337</v>
      </c>
      <c r="J187" s="36">
        <v>2433.7666666666673</v>
      </c>
      <c r="K187" s="31">
        <v>2376</v>
      </c>
      <c r="L187" s="31">
        <v>2327.1</v>
      </c>
      <c r="M187" s="31">
        <v>5.3175699999999999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1103.0999999999999</v>
      </c>
      <c r="D188" s="36">
        <v>1099.1833333333334</v>
      </c>
      <c r="E188" s="36">
        <v>1091.4666666666667</v>
      </c>
      <c r="F188" s="36">
        <v>1079.8333333333333</v>
      </c>
      <c r="G188" s="36">
        <v>1072.1166666666666</v>
      </c>
      <c r="H188" s="36">
        <v>1110.8166666666668</v>
      </c>
      <c r="I188" s="36">
        <v>1118.5333333333335</v>
      </c>
      <c r="J188" s="36">
        <v>1130.166666666667</v>
      </c>
      <c r="K188" s="31">
        <v>1106.9000000000001</v>
      </c>
      <c r="L188" s="31">
        <v>1087.55</v>
      </c>
      <c r="M188" s="31">
        <v>10.52712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1854.45</v>
      </c>
      <c r="D189" s="36">
        <v>1860.1500000000003</v>
      </c>
      <c r="E189" s="36">
        <v>1836.4000000000005</v>
      </c>
      <c r="F189" s="36">
        <v>1818.3500000000001</v>
      </c>
      <c r="G189" s="36">
        <v>1794.6000000000004</v>
      </c>
      <c r="H189" s="36">
        <v>1878.2000000000007</v>
      </c>
      <c r="I189" s="36">
        <v>1901.9500000000003</v>
      </c>
      <c r="J189" s="36">
        <v>1920.0000000000009</v>
      </c>
      <c r="K189" s="31">
        <v>1883.9</v>
      </c>
      <c r="L189" s="31">
        <v>1842.1</v>
      </c>
      <c r="M189" s="31">
        <v>3.4328799999999999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3904.15</v>
      </c>
      <c r="D190" s="36">
        <v>3920.6666666666665</v>
      </c>
      <c r="E190" s="36">
        <v>3881.333333333333</v>
      </c>
      <c r="F190" s="36">
        <v>3858.5166666666664</v>
      </c>
      <c r="G190" s="36">
        <v>3819.1833333333329</v>
      </c>
      <c r="H190" s="36">
        <v>3943.4833333333331</v>
      </c>
      <c r="I190" s="36">
        <v>3982.8166666666662</v>
      </c>
      <c r="J190" s="36">
        <v>4005.6333333333332</v>
      </c>
      <c r="K190" s="31">
        <v>3960</v>
      </c>
      <c r="L190" s="31">
        <v>3897.85</v>
      </c>
      <c r="M190" s="31">
        <v>27.315709999999999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1097.45</v>
      </c>
      <c r="D191" s="36">
        <v>1095.4833333333333</v>
      </c>
      <c r="E191" s="36">
        <v>1086.9666666666667</v>
      </c>
      <c r="F191" s="36">
        <v>1076.4833333333333</v>
      </c>
      <c r="G191" s="36">
        <v>1067.9666666666667</v>
      </c>
      <c r="H191" s="36">
        <v>1105.9666666666667</v>
      </c>
      <c r="I191" s="36">
        <v>1114.4833333333336</v>
      </c>
      <c r="J191" s="36">
        <v>1124.9666666666667</v>
      </c>
      <c r="K191" s="31">
        <v>1104</v>
      </c>
      <c r="L191" s="31">
        <v>1085</v>
      </c>
      <c r="M191" s="31">
        <v>11.2949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7001.4</v>
      </c>
      <c r="D192" s="36">
        <v>7012.45</v>
      </c>
      <c r="E192" s="36">
        <v>6978.95</v>
      </c>
      <c r="F192" s="36">
        <v>6956.5</v>
      </c>
      <c r="G192" s="36">
        <v>6923</v>
      </c>
      <c r="H192" s="36">
        <v>7034.9</v>
      </c>
      <c r="I192" s="36">
        <v>7068.4</v>
      </c>
      <c r="J192" s="36">
        <v>7090.8499999999995</v>
      </c>
      <c r="K192" s="31">
        <v>7045.95</v>
      </c>
      <c r="L192" s="31">
        <v>6990</v>
      </c>
      <c r="M192" s="31">
        <v>1.0410600000000001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665.6</v>
      </c>
      <c r="D193" s="36">
        <v>662.7833333333333</v>
      </c>
      <c r="E193" s="36">
        <v>655.56666666666661</v>
      </c>
      <c r="F193" s="36">
        <v>645.5333333333333</v>
      </c>
      <c r="G193" s="36">
        <v>638.31666666666661</v>
      </c>
      <c r="H193" s="36">
        <v>672.81666666666661</v>
      </c>
      <c r="I193" s="36">
        <v>680.0333333333333</v>
      </c>
      <c r="J193" s="36">
        <v>690.06666666666661</v>
      </c>
      <c r="K193" s="31">
        <v>670</v>
      </c>
      <c r="L193" s="31">
        <v>652.75</v>
      </c>
      <c r="M193" s="31">
        <v>20.32621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989.75</v>
      </c>
      <c r="D194" s="36">
        <v>986.93333333333339</v>
      </c>
      <c r="E194" s="36">
        <v>975.36666666666679</v>
      </c>
      <c r="F194" s="36">
        <v>960.98333333333335</v>
      </c>
      <c r="G194" s="36">
        <v>949.41666666666674</v>
      </c>
      <c r="H194" s="36">
        <v>1001.3166666666668</v>
      </c>
      <c r="I194" s="36">
        <v>1012.8833333333334</v>
      </c>
      <c r="J194" s="36">
        <v>1027.2666666666669</v>
      </c>
      <c r="K194" s="31">
        <v>998.5</v>
      </c>
      <c r="L194" s="31">
        <v>972.55</v>
      </c>
      <c r="M194" s="31">
        <v>230.25266999999999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440.6</v>
      </c>
      <c r="D195" s="36">
        <v>441.11666666666662</v>
      </c>
      <c r="E195" s="36">
        <v>437.78333333333325</v>
      </c>
      <c r="F195" s="36">
        <v>434.96666666666664</v>
      </c>
      <c r="G195" s="36">
        <v>431.63333333333327</v>
      </c>
      <c r="H195" s="36">
        <v>443.93333333333322</v>
      </c>
      <c r="I195" s="36">
        <v>447.26666666666659</v>
      </c>
      <c r="J195" s="36">
        <v>450.0833333333332</v>
      </c>
      <c r="K195" s="31">
        <v>444.45</v>
      </c>
      <c r="L195" s="31">
        <v>438.3</v>
      </c>
      <c r="M195" s="31">
        <v>113.39346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174.01</v>
      </c>
      <c r="D196" s="36">
        <v>174.89333333333335</v>
      </c>
      <c r="E196" s="36">
        <v>172.6866666666667</v>
      </c>
      <c r="F196" s="36">
        <v>171.36333333333334</v>
      </c>
      <c r="G196" s="36">
        <v>169.15666666666669</v>
      </c>
      <c r="H196" s="36">
        <v>176.2166666666667</v>
      </c>
      <c r="I196" s="36">
        <v>178.42333333333335</v>
      </c>
      <c r="J196" s="36">
        <v>179.7466666666667</v>
      </c>
      <c r="K196" s="31">
        <v>177.1</v>
      </c>
      <c r="L196" s="31">
        <v>173.57</v>
      </c>
      <c r="M196" s="31">
        <v>375.21949000000001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1430.35</v>
      </c>
      <c r="D197" s="36">
        <v>1436.6666666666667</v>
      </c>
      <c r="E197" s="36">
        <v>1420.3333333333335</v>
      </c>
      <c r="F197" s="36">
        <v>1410.3166666666668</v>
      </c>
      <c r="G197" s="36">
        <v>1393.9833333333336</v>
      </c>
      <c r="H197" s="36">
        <v>1446.6833333333334</v>
      </c>
      <c r="I197" s="36">
        <v>1463.0166666666669</v>
      </c>
      <c r="J197" s="36">
        <v>1473.0333333333333</v>
      </c>
      <c r="K197" s="31">
        <v>1453</v>
      </c>
      <c r="L197" s="31">
        <v>1426.65</v>
      </c>
      <c r="M197" s="31">
        <v>22.222850000000001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836.45</v>
      </c>
      <c r="D198" s="36">
        <v>840.19999999999993</v>
      </c>
      <c r="E198" s="36">
        <v>829.49999999999989</v>
      </c>
      <c r="F198" s="36">
        <v>822.55</v>
      </c>
      <c r="G198" s="36">
        <v>811.84999999999991</v>
      </c>
      <c r="H198" s="36">
        <v>847.14999999999986</v>
      </c>
      <c r="I198" s="36">
        <v>857.84999999999991</v>
      </c>
      <c r="J198" s="36">
        <v>864.79999999999984</v>
      </c>
      <c r="K198" s="31">
        <v>850.9</v>
      </c>
      <c r="L198" s="31">
        <v>833.25</v>
      </c>
      <c r="M198" s="31">
        <v>17.689150000000001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3404.2</v>
      </c>
      <c r="D199" s="36">
        <v>3396.8166666666671</v>
      </c>
      <c r="E199" s="36">
        <v>3373.733333333334</v>
      </c>
      <c r="F199" s="36">
        <v>3343.2666666666669</v>
      </c>
      <c r="G199" s="36">
        <v>3320.1833333333338</v>
      </c>
      <c r="H199" s="36">
        <v>3427.2833333333342</v>
      </c>
      <c r="I199" s="36">
        <v>3450.3666666666672</v>
      </c>
      <c r="J199" s="36">
        <v>3480.8333333333344</v>
      </c>
      <c r="K199" s="31">
        <v>3419.9</v>
      </c>
      <c r="L199" s="31">
        <v>3366.35</v>
      </c>
      <c r="M199" s="31">
        <v>10.05498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2791.3</v>
      </c>
      <c r="D200" s="36">
        <v>2801.4500000000003</v>
      </c>
      <c r="E200" s="36">
        <v>2769.9000000000005</v>
      </c>
      <c r="F200" s="36">
        <v>2748.5000000000005</v>
      </c>
      <c r="G200" s="36">
        <v>2716.9500000000007</v>
      </c>
      <c r="H200" s="36">
        <v>2822.8500000000004</v>
      </c>
      <c r="I200" s="36">
        <v>2854.4000000000005</v>
      </c>
      <c r="J200" s="36">
        <v>2875.8</v>
      </c>
      <c r="K200" s="31">
        <v>2833</v>
      </c>
      <c r="L200" s="31">
        <v>2780.05</v>
      </c>
      <c r="M200" s="31">
        <v>1.3076099999999999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1498.4</v>
      </c>
      <c r="D201" s="36">
        <v>1506.6666666666667</v>
      </c>
      <c r="E201" s="36">
        <v>1481.8333333333335</v>
      </c>
      <c r="F201" s="36">
        <v>1465.2666666666667</v>
      </c>
      <c r="G201" s="36">
        <v>1440.4333333333334</v>
      </c>
      <c r="H201" s="36">
        <v>1523.2333333333336</v>
      </c>
      <c r="I201" s="36">
        <v>1548.0666666666671</v>
      </c>
      <c r="J201" s="36">
        <v>1564.6333333333337</v>
      </c>
      <c r="K201" s="31">
        <v>1531.5</v>
      </c>
      <c r="L201" s="31">
        <v>1490.1</v>
      </c>
      <c r="M201" s="31">
        <v>2.4949400000000002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5479.85</v>
      </c>
      <c r="D202" s="36">
        <v>5449.1333333333341</v>
      </c>
      <c r="E202" s="36">
        <v>5389.2666666666682</v>
      </c>
      <c r="F202" s="36">
        <v>5298.6833333333343</v>
      </c>
      <c r="G202" s="36">
        <v>5238.8166666666684</v>
      </c>
      <c r="H202" s="36">
        <v>5539.7166666666681</v>
      </c>
      <c r="I202" s="36">
        <v>5599.5833333333348</v>
      </c>
      <c r="J202" s="36">
        <v>5690.1666666666679</v>
      </c>
      <c r="K202" s="31">
        <v>5509</v>
      </c>
      <c r="L202" s="31">
        <v>5358.55</v>
      </c>
      <c r="M202" s="31">
        <v>9.7007999999999992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4259.25</v>
      </c>
      <c r="D203" s="36">
        <v>4238.55</v>
      </c>
      <c r="E203" s="36">
        <v>4193.3</v>
      </c>
      <c r="F203" s="36">
        <v>4127.3500000000004</v>
      </c>
      <c r="G203" s="36">
        <v>4082.1000000000004</v>
      </c>
      <c r="H203" s="36">
        <v>4304.5</v>
      </c>
      <c r="I203" s="36">
        <v>4349.75</v>
      </c>
      <c r="J203" s="36">
        <v>4415.7</v>
      </c>
      <c r="K203" s="31">
        <v>4283.8</v>
      </c>
      <c r="L203" s="31">
        <v>4172.6000000000004</v>
      </c>
      <c r="M203" s="31">
        <v>1.57558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570.85</v>
      </c>
      <c r="D204" s="36">
        <v>571.11666666666667</v>
      </c>
      <c r="E204" s="36">
        <v>566.23333333333335</v>
      </c>
      <c r="F204" s="36">
        <v>561.61666666666667</v>
      </c>
      <c r="G204" s="36">
        <v>556.73333333333335</v>
      </c>
      <c r="H204" s="36">
        <v>575.73333333333335</v>
      </c>
      <c r="I204" s="36">
        <v>580.61666666666679</v>
      </c>
      <c r="J204" s="36">
        <v>585.23333333333335</v>
      </c>
      <c r="K204" s="31">
        <v>576</v>
      </c>
      <c r="L204" s="31">
        <v>566.5</v>
      </c>
      <c r="M204" s="31">
        <v>15.350160000000001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11667.9</v>
      </c>
      <c r="D205" s="36">
        <v>11638.916666666666</v>
      </c>
      <c r="E205" s="36">
        <v>11498.833333333332</v>
      </c>
      <c r="F205" s="36">
        <v>11329.766666666666</v>
      </c>
      <c r="G205" s="36">
        <v>11189.683333333332</v>
      </c>
      <c r="H205" s="36">
        <v>11807.983333333332</v>
      </c>
      <c r="I205" s="36">
        <v>11948.066666666664</v>
      </c>
      <c r="J205" s="36">
        <v>12117.133333333331</v>
      </c>
      <c r="K205" s="31">
        <v>11779</v>
      </c>
      <c r="L205" s="31">
        <v>11469.85</v>
      </c>
      <c r="M205" s="31">
        <v>6.8479000000000001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136.69</v>
      </c>
      <c r="D206" s="36">
        <v>138.12333333333333</v>
      </c>
      <c r="E206" s="36">
        <v>134.94666666666666</v>
      </c>
      <c r="F206" s="36">
        <v>133.20333333333332</v>
      </c>
      <c r="G206" s="36">
        <v>130.02666666666664</v>
      </c>
      <c r="H206" s="36">
        <v>139.86666666666667</v>
      </c>
      <c r="I206" s="36">
        <v>143.04333333333335</v>
      </c>
      <c r="J206" s="36">
        <v>144.78666666666669</v>
      </c>
      <c r="K206" s="31">
        <v>141.30000000000001</v>
      </c>
      <c r="L206" s="31">
        <v>136.38</v>
      </c>
      <c r="M206" s="31">
        <v>177.91152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1986.05</v>
      </c>
      <c r="D207" s="36">
        <v>1988.8500000000001</v>
      </c>
      <c r="E207" s="36">
        <v>1972.7500000000002</v>
      </c>
      <c r="F207" s="36">
        <v>1959.45</v>
      </c>
      <c r="G207" s="36">
        <v>1943.3500000000001</v>
      </c>
      <c r="H207" s="36">
        <v>2002.1500000000003</v>
      </c>
      <c r="I207" s="36">
        <v>2018.2500000000002</v>
      </c>
      <c r="J207" s="36">
        <v>2031.5500000000004</v>
      </c>
      <c r="K207" s="31">
        <v>2004.95</v>
      </c>
      <c r="L207" s="31">
        <v>1975.55</v>
      </c>
      <c r="M207" s="31">
        <v>1.08371</v>
      </c>
      <c r="N207" s="1"/>
      <c r="O207" s="1"/>
    </row>
    <row r="208" spans="1:15" ht="12.75" customHeight="1">
      <c r="A208" s="51">
        <v>203</v>
      </c>
      <c r="B208" s="53" t="s">
        <v>1012</v>
      </c>
      <c r="C208" s="31">
        <v>1276.5</v>
      </c>
      <c r="D208" s="36">
        <v>1282.4166666666667</v>
      </c>
      <c r="E208" s="36">
        <v>1266.8333333333335</v>
      </c>
      <c r="F208" s="36">
        <v>1257.1666666666667</v>
      </c>
      <c r="G208" s="36">
        <v>1241.5833333333335</v>
      </c>
      <c r="H208" s="36">
        <v>1292.0833333333335</v>
      </c>
      <c r="I208" s="36">
        <v>1307.666666666667</v>
      </c>
      <c r="J208" s="36">
        <v>1317.3333333333335</v>
      </c>
      <c r="K208" s="31">
        <v>1298</v>
      </c>
      <c r="L208" s="31">
        <v>1272.75</v>
      </c>
      <c r="M208" s="31">
        <v>6.32972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1629.5</v>
      </c>
      <c r="D209" s="36">
        <v>1627.9833333333333</v>
      </c>
      <c r="E209" s="36">
        <v>1609.8166666666666</v>
      </c>
      <c r="F209" s="36">
        <v>1590.1333333333332</v>
      </c>
      <c r="G209" s="36">
        <v>1571.9666666666665</v>
      </c>
      <c r="H209" s="36">
        <v>1647.6666666666667</v>
      </c>
      <c r="I209" s="36">
        <v>1665.8333333333333</v>
      </c>
      <c r="J209" s="36">
        <v>1685.5166666666669</v>
      </c>
      <c r="K209" s="31">
        <v>1646.15</v>
      </c>
      <c r="L209" s="31">
        <v>1608.3</v>
      </c>
      <c r="M209" s="31">
        <v>16.746659999999999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454</v>
      </c>
      <c r="D210" s="36">
        <v>452.16666666666669</v>
      </c>
      <c r="E210" s="36">
        <v>445.68333333333339</v>
      </c>
      <c r="F210" s="36">
        <v>437.36666666666673</v>
      </c>
      <c r="G210" s="36">
        <v>430.88333333333344</v>
      </c>
      <c r="H210" s="36">
        <v>460.48333333333335</v>
      </c>
      <c r="I210" s="36">
        <v>466.96666666666658</v>
      </c>
      <c r="J210" s="36">
        <v>475.2833333333333</v>
      </c>
      <c r="K210" s="31">
        <v>458.65</v>
      </c>
      <c r="L210" s="31">
        <v>443.85</v>
      </c>
      <c r="M210" s="31">
        <v>152.48616999999999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17.89</v>
      </c>
      <c r="D211" s="36">
        <v>18.206666666666667</v>
      </c>
      <c r="E211" s="36">
        <v>17.233333333333334</v>
      </c>
      <c r="F211" s="36">
        <v>16.576666666666668</v>
      </c>
      <c r="G211" s="36">
        <v>15.603333333333335</v>
      </c>
      <c r="H211" s="36">
        <v>18.863333333333333</v>
      </c>
      <c r="I211" s="36">
        <v>19.83666666666667</v>
      </c>
      <c r="J211" s="36">
        <v>20.493333333333332</v>
      </c>
      <c r="K211" s="31">
        <v>19.18</v>
      </c>
      <c r="L211" s="31">
        <v>17.55</v>
      </c>
      <c r="M211" s="31">
        <v>20146.350729999998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1472.2</v>
      </c>
      <c r="D212" s="36">
        <v>1482.7666666666667</v>
      </c>
      <c r="E212" s="36">
        <v>1458.0833333333333</v>
      </c>
      <c r="F212" s="36">
        <v>1443.9666666666667</v>
      </c>
      <c r="G212" s="36">
        <v>1419.2833333333333</v>
      </c>
      <c r="H212" s="36">
        <v>1496.8833333333332</v>
      </c>
      <c r="I212" s="36">
        <v>1521.5666666666666</v>
      </c>
      <c r="J212" s="36">
        <v>1535.6833333333332</v>
      </c>
      <c r="K212" s="31">
        <v>1507.45</v>
      </c>
      <c r="L212" s="31">
        <v>1468.65</v>
      </c>
      <c r="M212" s="31">
        <v>6.7814199999999998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514.85</v>
      </c>
      <c r="D213" s="36">
        <v>512.33333333333337</v>
      </c>
      <c r="E213" s="36">
        <v>508.36666666666679</v>
      </c>
      <c r="F213" s="36">
        <v>501.88333333333344</v>
      </c>
      <c r="G213" s="36">
        <v>497.91666666666686</v>
      </c>
      <c r="H213" s="36">
        <v>518.81666666666672</v>
      </c>
      <c r="I213" s="36">
        <v>522.78333333333319</v>
      </c>
      <c r="J213" s="36">
        <v>529.26666666666665</v>
      </c>
      <c r="K213" s="31">
        <v>516.29999999999995</v>
      </c>
      <c r="L213" s="31">
        <v>505.85</v>
      </c>
      <c r="M213" s="31">
        <v>82.029160000000005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23.69</v>
      </c>
      <c r="D214" s="36">
        <v>23.77</v>
      </c>
      <c r="E214" s="36">
        <v>23.47</v>
      </c>
      <c r="F214" s="36">
        <v>23.25</v>
      </c>
      <c r="G214" s="36">
        <v>22.95</v>
      </c>
      <c r="H214" s="36">
        <v>23.99</v>
      </c>
      <c r="I214" s="36">
        <v>24.290000000000003</v>
      </c>
      <c r="J214" s="36">
        <v>24.509999999999998</v>
      </c>
      <c r="K214" s="31">
        <v>24.07</v>
      </c>
      <c r="L214" s="31">
        <v>23.55</v>
      </c>
      <c r="M214" s="31">
        <v>1279.0373199999999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151.79</v>
      </c>
      <c r="D215" s="36">
        <v>152.47999999999999</v>
      </c>
      <c r="E215" s="36">
        <v>150.05999999999997</v>
      </c>
      <c r="F215" s="36">
        <v>148.32999999999998</v>
      </c>
      <c r="G215" s="36">
        <v>145.90999999999997</v>
      </c>
      <c r="H215" s="36">
        <v>154.20999999999998</v>
      </c>
      <c r="I215" s="36">
        <v>156.63</v>
      </c>
      <c r="J215" s="36">
        <v>158.35999999999999</v>
      </c>
      <c r="K215" s="31">
        <v>154.9</v>
      </c>
      <c r="L215" s="31">
        <v>150.75</v>
      </c>
      <c r="M215" s="31">
        <v>165.04455999999999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200.56</v>
      </c>
      <c r="D216" s="36">
        <v>201.19333333333336</v>
      </c>
      <c r="E216" s="36">
        <v>198.46666666666673</v>
      </c>
      <c r="F216" s="36">
        <v>196.37333333333336</v>
      </c>
      <c r="G216" s="36">
        <v>193.64666666666673</v>
      </c>
      <c r="H216" s="36">
        <v>203.28666666666672</v>
      </c>
      <c r="I216" s="36">
        <v>206.01333333333335</v>
      </c>
      <c r="J216" s="36">
        <v>208.10666666666671</v>
      </c>
      <c r="K216" s="31">
        <v>203.92</v>
      </c>
      <c r="L216" s="31">
        <v>199.1</v>
      </c>
      <c r="M216" s="31">
        <v>372.87396999999999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1073.95</v>
      </c>
      <c r="D217" s="36">
        <v>1073.1499999999999</v>
      </c>
      <c r="E217" s="36">
        <v>1061.2999999999997</v>
      </c>
      <c r="F217" s="36">
        <v>1048.6499999999999</v>
      </c>
      <c r="G217" s="36">
        <v>1036.7999999999997</v>
      </c>
      <c r="H217" s="36">
        <v>1085.7999999999997</v>
      </c>
      <c r="I217" s="36">
        <v>1097.6499999999996</v>
      </c>
      <c r="J217" s="36">
        <v>1110.2999999999997</v>
      </c>
      <c r="K217" s="31">
        <v>1085</v>
      </c>
      <c r="L217" s="31">
        <v>1060.5</v>
      </c>
      <c r="M217" s="31">
        <v>21.884810000000002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2"/>
      <c r="B1" s="37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45474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6" t="s">
        <v>16</v>
      </c>
      <c r="B9" s="368" t="s">
        <v>18</v>
      </c>
      <c r="C9" s="371" t="s">
        <v>20</v>
      </c>
      <c r="D9" s="371" t="s">
        <v>21</v>
      </c>
      <c r="E9" s="363" t="s">
        <v>22</v>
      </c>
      <c r="F9" s="364"/>
      <c r="G9" s="365"/>
      <c r="H9" s="363" t="s">
        <v>23</v>
      </c>
      <c r="I9" s="364"/>
      <c r="J9" s="365"/>
      <c r="K9" s="26"/>
      <c r="L9" s="27"/>
      <c r="M9" s="48"/>
      <c r="N9" s="1"/>
      <c r="O9" s="1"/>
    </row>
    <row r="10" spans="1:15" ht="42.75" customHeight="1">
      <c r="A10" s="367"/>
      <c r="B10" s="370"/>
      <c r="C10" s="370"/>
      <c r="D10" s="37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980.15</v>
      </c>
      <c r="D11" s="36">
        <v>994.7166666666667</v>
      </c>
      <c r="E11" s="36">
        <v>924.43333333333339</v>
      </c>
      <c r="F11" s="36">
        <v>868.7166666666667</v>
      </c>
      <c r="G11" s="36">
        <v>798.43333333333339</v>
      </c>
      <c r="H11" s="36">
        <v>1050.4333333333334</v>
      </c>
      <c r="I11" s="36">
        <v>1120.7166666666667</v>
      </c>
      <c r="J11" s="36">
        <v>1176.4333333333334</v>
      </c>
      <c r="K11" s="31">
        <v>1065</v>
      </c>
      <c r="L11" s="31">
        <v>939</v>
      </c>
      <c r="M11" s="31">
        <v>51.662289999999999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36804.300000000003</v>
      </c>
      <c r="D12" s="36">
        <v>37068.966666666667</v>
      </c>
      <c r="E12" s="36">
        <v>36261.083333333336</v>
      </c>
      <c r="F12" s="36">
        <v>35717.866666666669</v>
      </c>
      <c r="G12" s="36">
        <v>34909.983333333337</v>
      </c>
      <c r="H12" s="36">
        <v>37612.183333333334</v>
      </c>
      <c r="I12" s="36">
        <v>38420.066666666666</v>
      </c>
      <c r="J12" s="36">
        <v>38963.283333333333</v>
      </c>
      <c r="K12" s="31">
        <v>37876.85</v>
      </c>
      <c r="L12" s="31">
        <v>36525.75</v>
      </c>
      <c r="M12" s="31">
        <v>7.102E-2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8490.9</v>
      </c>
      <c r="D13" s="36">
        <v>8549.35</v>
      </c>
      <c r="E13" s="36">
        <v>8378.5500000000011</v>
      </c>
      <c r="F13" s="36">
        <v>8266.2000000000007</v>
      </c>
      <c r="G13" s="36">
        <v>8095.4000000000015</v>
      </c>
      <c r="H13" s="36">
        <v>8661.7000000000007</v>
      </c>
      <c r="I13" s="36">
        <v>8832.5</v>
      </c>
      <c r="J13" s="36">
        <v>8944.85</v>
      </c>
      <c r="K13" s="31">
        <v>8720.15</v>
      </c>
      <c r="L13" s="31">
        <v>8437</v>
      </c>
      <c r="M13" s="31">
        <v>4.0041399999999996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2619.0500000000002</v>
      </c>
      <c r="D14" s="36">
        <v>2627.2333333333336</v>
      </c>
      <c r="E14" s="36">
        <v>2604.4666666666672</v>
      </c>
      <c r="F14" s="36">
        <v>2589.8833333333337</v>
      </c>
      <c r="G14" s="36">
        <v>2567.1166666666672</v>
      </c>
      <c r="H14" s="36">
        <v>2641.8166666666671</v>
      </c>
      <c r="I14" s="36">
        <v>2664.5833333333335</v>
      </c>
      <c r="J14" s="36">
        <v>2679.166666666667</v>
      </c>
      <c r="K14" s="31">
        <v>2650</v>
      </c>
      <c r="L14" s="31">
        <v>2612.65</v>
      </c>
      <c r="M14" s="31">
        <v>3.28851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4178.55</v>
      </c>
      <c r="D15" s="36">
        <v>4160.833333333333</v>
      </c>
      <c r="E15" s="36">
        <v>4122.6666666666661</v>
      </c>
      <c r="F15" s="36">
        <v>4066.7833333333328</v>
      </c>
      <c r="G15" s="36">
        <v>4028.6166666666659</v>
      </c>
      <c r="H15" s="36">
        <v>4216.7166666666662</v>
      </c>
      <c r="I15" s="36">
        <v>4254.8833333333323</v>
      </c>
      <c r="J15" s="36">
        <v>4310.7666666666664</v>
      </c>
      <c r="K15" s="31">
        <v>4199</v>
      </c>
      <c r="L15" s="31">
        <v>4104.95</v>
      </c>
      <c r="M15" s="31">
        <v>0.39711999999999997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1555.3</v>
      </c>
      <c r="D16" s="36">
        <v>1550.75</v>
      </c>
      <c r="E16" s="36">
        <v>1524.55</v>
      </c>
      <c r="F16" s="36">
        <v>1493.8</v>
      </c>
      <c r="G16" s="36">
        <v>1467.6</v>
      </c>
      <c r="H16" s="36">
        <v>1581.5</v>
      </c>
      <c r="I16" s="36">
        <v>1607.6999999999998</v>
      </c>
      <c r="J16" s="36">
        <v>1638.45</v>
      </c>
      <c r="K16" s="31">
        <v>1576.95</v>
      </c>
      <c r="L16" s="31">
        <v>1520</v>
      </c>
      <c r="M16" s="31">
        <v>7.7671000000000001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672.05</v>
      </c>
      <c r="D17" s="36">
        <v>671.69999999999993</v>
      </c>
      <c r="E17" s="36">
        <v>668.49999999999989</v>
      </c>
      <c r="F17" s="36">
        <v>664.94999999999993</v>
      </c>
      <c r="G17" s="36">
        <v>661.74999999999989</v>
      </c>
      <c r="H17" s="36">
        <v>675.24999999999989</v>
      </c>
      <c r="I17" s="36">
        <v>678.44999999999993</v>
      </c>
      <c r="J17" s="36">
        <v>681.99999999999989</v>
      </c>
      <c r="K17" s="31">
        <v>674.9</v>
      </c>
      <c r="L17" s="31">
        <v>668.15</v>
      </c>
      <c r="M17" s="31">
        <v>19.33315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686.25</v>
      </c>
      <c r="D18" s="36">
        <v>689.15</v>
      </c>
      <c r="E18" s="36">
        <v>681.4</v>
      </c>
      <c r="F18" s="36">
        <v>676.55</v>
      </c>
      <c r="G18" s="36">
        <v>668.8</v>
      </c>
      <c r="H18" s="36">
        <v>694</v>
      </c>
      <c r="I18" s="36">
        <v>701.75</v>
      </c>
      <c r="J18" s="36">
        <v>706.6</v>
      </c>
      <c r="K18" s="31">
        <v>696.9</v>
      </c>
      <c r="L18" s="31">
        <v>684.3</v>
      </c>
      <c r="M18" s="31">
        <v>8.4725400000000004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1853.1</v>
      </c>
      <c r="D19" s="36">
        <v>1859.3166666666666</v>
      </c>
      <c r="E19" s="36">
        <v>1836.7833333333333</v>
      </c>
      <c r="F19" s="36">
        <v>1820.4666666666667</v>
      </c>
      <c r="G19" s="36">
        <v>1797.9333333333334</v>
      </c>
      <c r="H19" s="36">
        <v>1875.6333333333332</v>
      </c>
      <c r="I19" s="36">
        <v>1898.1666666666665</v>
      </c>
      <c r="J19" s="36">
        <v>1914.4833333333331</v>
      </c>
      <c r="K19" s="31">
        <v>1881.85</v>
      </c>
      <c r="L19" s="31">
        <v>1843</v>
      </c>
      <c r="M19" s="31">
        <v>1.4170100000000001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27624.1</v>
      </c>
      <c r="D20" s="36">
        <v>27650.366666666669</v>
      </c>
      <c r="E20" s="36">
        <v>27351.783333333336</v>
      </c>
      <c r="F20" s="36">
        <v>27079.466666666667</v>
      </c>
      <c r="G20" s="36">
        <v>26780.883333333335</v>
      </c>
      <c r="H20" s="36">
        <v>27922.683333333338</v>
      </c>
      <c r="I20" s="36">
        <v>28221.266666666666</v>
      </c>
      <c r="J20" s="36">
        <v>28493.583333333339</v>
      </c>
      <c r="K20" s="31">
        <v>27948.95</v>
      </c>
      <c r="L20" s="31">
        <v>27378.05</v>
      </c>
      <c r="M20" s="31">
        <v>0.11849999999999999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1486.9</v>
      </c>
      <c r="D21" s="36">
        <v>1495.4666666666665</v>
      </c>
      <c r="E21" s="36">
        <v>1471.9333333333329</v>
      </c>
      <c r="F21" s="36">
        <v>1456.9666666666665</v>
      </c>
      <c r="G21" s="36">
        <v>1433.4333333333329</v>
      </c>
      <c r="H21" s="36">
        <v>1510.4333333333329</v>
      </c>
      <c r="I21" s="36">
        <v>1533.9666666666662</v>
      </c>
      <c r="J21" s="36">
        <v>1548.9333333333329</v>
      </c>
      <c r="K21" s="31">
        <v>1519</v>
      </c>
      <c r="L21" s="31">
        <v>1480.5</v>
      </c>
      <c r="M21" s="31">
        <v>2.2052999999999998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997.35</v>
      </c>
      <c r="D22" s="36">
        <v>1001.6166666666667</v>
      </c>
      <c r="E22" s="36">
        <v>985.73333333333335</v>
      </c>
      <c r="F22" s="36">
        <v>974.11666666666667</v>
      </c>
      <c r="G22" s="36">
        <v>958.23333333333335</v>
      </c>
      <c r="H22" s="36">
        <v>1013.2333333333333</v>
      </c>
      <c r="I22" s="36">
        <v>1029.1166666666668</v>
      </c>
      <c r="J22" s="36">
        <v>1040.7333333333333</v>
      </c>
      <c r="K22" s="31">
        <v>1017.5</v>
      </c>
      <c r="L22" s="31">
        <v>990</v>
      </c>
      <c r="M22" s="31">
        <v>7.95167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3177.15</v>
      </c>
      <c r="D23" s="36">
        <v>3182.0333333333333</v>
      </c>
      <c r="E23" s="36">
        <v>3152.1166666666668</v>
      </c>
      <c r="F23" s="36">
        <v>3127.0833333333335</v>
      </c>
      <c r="G23" s="36">
        <v>3097.166666666667</v>
      </c>
      <c r="H23" s="36">
        <v>3207.0666666666666</v>
      </c>
      <c r="I23" s="36">
        <v>3236.9833333333336</v>
      </c>
      <c r="J23" s="36">
        <v>3262.0166666666664</v>
      </c>
      <c r="K23" s="31">
        <v>3211.95</v>
      </c>
      <c r="L23" s="31">
        <v>3157</v>
      </c>
      <c r="M23" s="31">
        <v>9.6090499999999999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1788.8</v>
      </c>
      <c r="D24" s="36">
        <v>1793.7666666666667</v>
      </c>
      <c r="E24" s="36">
        <v>1772.5333333333333</v>
      </c>
      <c r="F24" s="36">
        <v>1756.2666666666667</v>
      </c>
      <c r="G24" s="36">
        <v>1735.0333333333333</v>
      </c>
      <c r="H24" s="36">
        <v>1810.0333333333333</v>
      </c>
      <c r="I24" s="36">
        <v>1831.2666666666664</v>
      </c>
      <c r="J24" s="36">
        <v>1847.5333333333333</v>
      </c>
      <c r="K24" s="31">
        <v>1815</v>
      </c>
      <c r="L24" s="31">
        <v>1777.5</v>
      </c>
      <c r="M24" s="31">
        <v>4.8541299999999996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1478.1</v>
      </c>
      <c r="D25" s="36">
        <v>1472.3666666666668</v>
      </c>
      <c r="E25" s="36">
        <v>1450.7333333333336</v>
      </c>
      <c r="F25" s="36">
        <v>1423.3666666666668</v>
      </c>
      <c r="G25" s="36">
        <v>1401.7333333333336</v>
      </c>
      <c r="H25" s="36">
        <v>1499.7333333333336</v>
      </c>
      <c r="I25" s="36">
        <v>1521.3666666666668</v>
      </c>
      <c r="J25" s="36">
        <v>1548.7333333333336</v>
      </c>
      <c r="K25" s="31">
        <v>1494</v>
      </c>
      <c r="L25" s="31">
        <v>1445</v>
      </c>
      <c r="M25" s="31">
        <v>115.34763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718.6</v>
      </c>
      <c r="D26" s="36">
        <v>720.51666666666677</v>
      </c>
      <c r="E26" s="36">
        <v>712.83333333333348</v>
      </c>
      <c r="F26" s="36">
        <v>707.06666666666672</v>
      </c>
      <c r="G26" s="36">
        <v>699.38333333333344</v>
      </c>
      <c r="H26" s="36">
        <v>726.28333333333353</v>
      </c>
      <c r="I26" s="36">
        <v>733.9666666666667</v>
      </c>
      <c r="J26" s="36">
        <v>739.73333333333358</v>
      </c>
      <c r="K26" s="31">
        <v>728.2</v>
      </c>
      <c r="L26" s="31">
        <v>714.75</v>
      </c>
      <c r="M26" s="31">
        <v>102.94456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896</v>
      </c>
      <c r="D27" s="36">
        <v>899</v>
      </c>
      <c r="E27" s="36">
        <v>892</v>
      </c>
      <c r="F27" s="36">
        <v>888</v>
      </c>
      <c r="G27" s="36">
        <v>881</v>
      </c>
      <c r="H27" s="36">
        <v>903</v>
      </c>
      <c r="I27" s="36">
        <v>910</v>
      </c>
      <c r="J27" s="36">
        <v>914</v>
      </c>
      <c r="K27" s="31">
        <v>906</v>
      </c>
      <c r="L27" s="31">
        <v>895</v>
      </c>
      <c r="M27" s="31">
        <v>6.5782400000000001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332.1</v>
      </c>
      <c r="D28" s="36">
        <v>332.95</v>
      </c>
      <c r="E28" s="36">
        <v>330.2</v>
      </c>
      <c r="F28" s="36">
        <v>328.3</v>
      </c>
      <c r="G28" s="36">
        <v>325.55</v>
      </c>
      <c r="H28" s="36">
        <v>334.84999999999997</v>
      </c>
      <c r="I28" s="36">
        <v>337.59999999999997</v>
      </c>
      <c r="J28" s="36">
        <v>339.49999999999994</v>
      </c>
      <c r="K28" s="31">
        <v>335.7</v>
      </c>
      <c r="L28" s="31">
        <v>331.05</v>
      </c>
      <c r="M28" s="31">
        <v>8.5171100000000006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238.71</v>
      </c>
      <c r="D29" s="36">
        <v>239.1</v>
      </c>
      <c r="E29" s="36">
        <v>234.81</v>
      </c>
      <c r="F29" s="36">
        <v>230.91</v>
      </c>
      <c r="G29" s="36">
        <v>226.62</v>
      </c>
      <c r="H29" s="36">
        <v>243</v>
      </c>
      <c r="I29" s="36">
        <v>247.29000000000002</v>
      </c>
      <c r="J29" s="36">
        <v>251.19</v>
      </c>
      <c r="K29" s="31">
        <v>243.39</v>
      </c>
      <c r="L29" s="31">
        <v>235.2</v>
      </c>
      <c r="M29" s="31">
        <v>77.256799999999998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312.14999999999998</v>
      </c>
      <c r="D30" s="36">
        <v>314.8</v>
      </c>
      <c r="E30" s="36">
        <v>308.35000000000002</v>
      </c>
      <c r="F30" s="36">
        <v>304.55</v>
      </c>
      <c r="G30" s="36">
        <v>298.10000000000002</v>
      </c>
      <c r="H30" s="36">
        <v>318.60000000000002</v>
      </c>
      <c r="I30" s="36">
        <v>325.04999999999995</v>
      </c>
      <c r="J30" s="36">
        <v>328.85</v>
      </c>
      <c r="K30" s="31">
        <v>321.25</v>
      </c>
      <c r="L30" s="31">
        <v>311</v>
      </c>
      <c r="M30" s="31">
        <v>48.768680000000003</v>
      </c>
      <c r="N30" s="1"/>
      <c r="O30" s="1"/>
    </row>
    <row r="31" spans="1:15" ht="12.75" customHeight="1">
      <c r="A31" s="33">
        <v>21</v>
      </c>
      <c r="B31" s="53" t="s">
        <v>1013</v>
      </c>
      <c r="C31" s="31">
        <v>872.85</v>
      </c>
      <c r="D31" s="36">
        <v>883.94999999999993</v>
      </c>
      <c r="E31" s="36">
        <v>853.89999999999986</v>
      </c>
      <c r="F31" s="36">
        <v>834.94999999999993</v>
      </c>
      <c r="G31" s="36">
        <v>804.89999999999986</v>
      </c>
      <c r="H31" s="36">
        <v>902.89999999999986</v>
      </c>
      <c r="I31" s="36">
        <v>932.94999999999982</v>
      </c>
      <c r="J31" s="36">
        <v>951.89999999999986</v>
      </c>
      <c r="K31" s="31">
        <v>914</v>
      </c>
      <c r="L31" s="31">
        <v>865</v>
      </c>
      <c r="M31" s="31">
        <v>13.645250000000001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922.45</v>
      </c>
      <c r="D32" s="36">
        <v>933.08333333333337</v>
      </c>
      <c r="E32" s="36">
        <v>893.16666666666674</v>
      </c>
      <c r="F32" s="36">
        <v>863.88333333333333</v>
      </c>
      <c r="G32" s="36">
        <v>823.9666666666667</v>
      </c>
      <c r="H32" s="36">
        <v>962.36666666666679</v>
      </c>
      <c r="I32" s="36">
        <v>1002.2833333333335</v>
      </c>
      <c r="J32" s="36">
        <v>1031.5666666666668</v>
      </c>
      <c r="K32" s="31">
        <v>973</v>
      </c>
      <c r="L32" s="31">
        <v>903.8</v>
      </c>
      <c r="M32" s="31">
        <v>8.9691600000000005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1343.7</v>
      </c>
      <c r="D33" s="36">
        <v>1348.5666666666668</v>
      </c>
      <c r="E33" s="36">
        <v>1325.2833333333338</v>
      </c>
      <c r="F33" s="36">
        <v>1306.866666666667</v>
      </c>
      <c r="G33" s="36">
        <v>1283.5833333333339</v>
      </c>
      <c r="H33" s="36">
        <v>1366.9833333333336</v>
      </c>
      <c r="I33" s="36">
        <v>1390.2666666666669</v>
      </c>
      <c r="J33" s="36">
        <v>1408.6833333333334</v>
      </c>
      <c r="K33" s="31">
        <v>1371.85</v>
      </c>
      <c r="L33" s="31">
        <v>1330.15</v>
      </c>
      <c r="M33" s="31">
        <v>5.53817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2287.1999999999998</v>
      </c>
      <c r="D34" s="36">
        <v>2295.7166666666667</v>
      </c>
      <c r="E34" s="36">
        <v>2271.5333333333333</v>
      </c>
      <c r="F34" s="36">
        <v>2255.8666666666668</v>
      </c>
      <c r="G34" s="36">
        <v>2231.6833333333334</v>
      </c>
      <c r="H34" s="36">
        <v>2311.3833333333332</v>
      </c>
      <c r="I34" s="36">
        <v>2335.5666666666666</v>
      </c>
      <c r="J34" s="36">
        <v>2351.2333333333331</v>
      </c>
      <c r="K34" s="31">
        <v>2319.9</v>
      </c>
      <c r="L34" s="31">
        <v>2280.0500000000002</v>
      </c>
      <c r="M34" s="31">
        <v>0.45656999999999998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876.6</v>
      </c>
      <c r="D35" s="36">
        <v>882.33333333333337</v>
      </c>
      <c r="E35" s="36">
        <v>864.4666666666667</v>
      </c>
      <c r="F35" s="36">
        <v>852.33333333333337</v>
      </c>
      <c r="G35" s="36">
        <v>834.4666666666667</v>
      </c>
      <c r="H35" s="36">
        <v>894.4666666666667</v>
      </c>
      <c r="I35" s="36">
        <v>912.33333333333326</v>
      </c>
      <c r="J35" s="36">
        <v>924.4666666666667</v>
      </c>
      <c r="K35" s="31">
        <v>900.2</v>
      </c>
      <c r="L35" s="31">
        <v>870.2</v>
      </c>
      <c r="M35" s="31">
        <v>2.21767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4991.3500000000004</v>
      </c>
      <c r="D36" s="36">
        <v>4980.6333333333341</v>
      </c>
      <c r="E36" s="36">
        <v>4941.2666666666682</v>
      </c>
      <c r="F36" s="36">
        <v>4891.1833333333343</v>
      </c>
      <c r="G36" s="36">
        <v>4851.8166666666684</v>
      </c>
      <c r="H36" s="36">
        <v>5030.7166666666681</v>
      </c>
      <c r="I36" s="36">
        <v>5070.0833333333348</v>
      </c>
      <c r="J36" s="36">
        <v>5120.1666666666679</v>
      </c>
      <c r="K36" s="31">
        <v>5020</v>
      </c>
      <c r="L36" s="31">
        <v>4930.55</v>
      </c>
      <c r="M36" s="31">
        <v>2.7242600000000001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2136.8000000000002</v>
      </c>
      <c r="D37" s="36">
        <v>2133.2666666666669</v>
      </c>
      <c r="E37" s="36">
        <v>2098.5333333333338</v>
      </c>
      <c r="F37" s="36">
        <v>2060.2666666666669</v>
      </c>
      <c r="G37" s="36">
        <v>2025.5333333333338</v>
      </c>
      <c r="H37" s="36">
        <v>2171.5333333333338</v>
      </c>
      <c r="I37" s="36">
        <v>2206.2666666666664</v>
      </c>
      <c r="J37" s="36">
        <v>2244.5333333333338</v>
      </c>
      <c r="K37" s="31">
        <v>2168</v>
      </c>
      <c r="L37" s="31">
        <v>2095</v>
      </c>
      <c r="M37" s="31">
        <v>1.2546999999999999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60.5</v>
      </c>
      <c r="D38" s="36">
        <v>60.363333333333337</v>
      </c>
      <c r="E38" s="36">
        <v>59.976666666666674</v>
      </c>
      <c r="F38" s="36">
        <v>59.45333333333334</v>
      </c>
      <c r="G38" s="36">
        <v>59.066666666666677</v>
      </c>
      <c r="H38" s="36">
        <v>60.88666666666667</v>
      </c>
      <c r="I38" s="36">
        <v>61.273333333333341</v>
      </c>
      <c r="J38" s="36">
        <v>61.796666666666667</v>
      </c>
      <c r="K38" s="31">
        <v>60.75</v>
      </c>
      <c r="L38" s="31">
        <v>59.84</v>
      </c>
      <c r="M38" s="31">
        <v>41.171329999999998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27.92</v>
      </c>
      <c r="D39" s="36">
        <v>28.210000000000004</v>
      </c>
      <c r="E39" s="36">
        <v>27.47000000000001</v>
      </c>
      <c r="F39" s="36">
        <v>27.020000000000007</v>
      </c>
      <c r="G39" s="36">
        <v>26.280000000000012</v>
      </c>
      <c r="H39" s="36">
        <v>28.660000000000007</v>
      </c>
      <c r="I39" s="36">
        <v>29.400000000000002</v>
      </c>
      <c r="J39" s="36">
        <v>29.850000000000005</v>
      </c>
      <c r="K39" s="31">
        <v>28.95</v>
      </c>
      <c r="L39" s="31">
        <v>27.76</v>
      </c>
      <c r="M39" s="31">
        <v>135.69438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1663.15</v>
      </c>
      <c r="D40" s="36">
        <v>1653.3333333333333</v>
      </c>
      <c r="E40" s="36">
        <v>1591.0166666666664</v>
      </c>
      <c r="F40" s="36">
        <v>1518.8833333333332</v>
      </c>
      <c r="G40" s="36">
        <v>1456.5666666666664</v>
      </c>
      <c r="H40" s="36">
        <v>1725.4666666666665</v>
      </c>
      <c r="I40" s="36">
        <v>1787.7833333333335</v>
      </c>
      <c r="J40" s="36">
        <v>1859.9166666666665</v>
      </c>
      <c r="K40" s="31">
        <v>1715.65</v>
      </c>
      <c r="L40" s="31">
        <v>1581.2</v>
      </c>
      <c r="M40" s="31">
        <v>39.673139999999997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4521.75</v>
      </c>
      <c r="D41" s="36">
        <v>4455.1333333333332</v>
      </c>
      <c r="E41" s="36">
        <v>4346.6166666666668</v>
      </c>
      <c r="F41" s="36">
        <v>4171.4833333333336</v>
      </c>
      <c r="G41" s="36">
        <v>4062.9666666666672</v>
      </c>
      <c r="H41" s="36">
        <v>4630.2666666666664</v>
      </c>
      <c r="I41" s="36">
        <v>4738.7833333333328</v>
      </c>
      <c r="J41" s="36">
        <v>4913.9166666666661</v>
      </c>
      <c r="K41" s="31">
        <v>4563.6499999999996</v>
      </c>
      <c r="L41" s="31">
        <v>4280</v>
      </c>
      <c r="M41" s="31">
        <v>5.5294999999999996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670.25</v>
      </c>
      <c r="D42" s="36">
        <v>668.4</v>
      </c>
      <c r="E42" s="36">
        <v>661.84999999999991</v>
      </c>
      <c r="F42" s="36">
        <v>653.44999999999993</v>
      </c>
      <c r="G42" s="36">
        <v>646.89999999999986</v>
      </c>
      <c r="H42" s="36">
        <v>676.8</v>
      </c>
      <c r="I42" s="36">
        <v>683.34999999999991</v>
      </c>
      <c r="J42" s="36">
        <v>691.75</v>
      </c>
      <c r="K42" s="31">
        <v>674.95</v>
      </c>
      <c r="L42" s="31">
        <v>660</v>
      </c>
      <c r="M42" s="31">
        <v>39.480350000000001</v>
      </c>
      <c r="N42" s="1"/>
      <c r="O42" s="1"/>
    </row>
    <row r="43" spans="1:15" ht="12.75" customHeight="1">
      <c r="A43" s="33">
        <v>33</v>
      </c>
      <c r="B43" s="53" t="s">
        <v>862</v>
      </c>
      <c r="C43" s="31">
        <v>3907.85</v>
      </c>
      <c r="D43" s="36">
        <v>3937.5666666666671</v>
      </c>
      <c r="E43" s="36">
        <v>3842.8333333333339</v>
      </c>
      <c r="F43" s="36">
        <v>3777.8166666666671</v>
      </c>
      <c r="G43" s="36">
        <v>3683.0833333333339</v>
      </c>
      <c r="H43" s="36">
        <v>4002.5833333333339</v>
      </c>
      <c r="I43" s="36">
        <v>4097.3166666666666</v>
      </c>
      <c r="J43" s="36">
        <v>4162.3333333333339</v>
      </c>
      <c r="K43" s="31">
        <v>4032.3</v>
      </c>
      <c r="L43" s="31">
        <v>3872.55</v>
      </c>
      <c r="M43" s="31">
        <v>1.0101199999999999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2602</v>
      </c>
      <c r="D44" s="36">
        <v>2612.2999999999997</v>
      </c>
      <c r="E44" s="36">
        <v>2575.7999999999993</v>
      </c>
      <c r="F44" s="36">
        <v>2549.5999999999995</v>
      </c>
      <c r="G44" s="36">
        <v>2513.099999999999</v>
      </c>
      <c r="H44" s="36">
        <v>2638.4999999999995</v>
      </c>
      <c r="I44" s="36">
        <v>2675.0000000000005</v>
      </c>
      <c r="J44" s="36">
        <v>2701.2</v>
      </c>
      <c r="K44" s="31">
        <v>2648.8</v>
      </c>
      <c r="L44" s="31">
        <v>2586.1</v>
      </c>
      <c r="M44" s="31">
        <v>2.9890699999999999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764.75</v>
      </c>
      <c r="D45" s="36">
        <v>767.08333333333337</v>
      </c>
      <c r="E45" s="36">
        <v>760.16666666666674</v>
      </c>
      <c r="F45" s="36">
        <v>755.58333333333337</v>
      </c>
      <c r="G45" s="36">
        <v>748.66666666666674</v>
      </c>
      <c r="H45" s="36">
        <v>771.66666666666674</v>
      </c>
      <c r="I45" s="36">
        <v>778.58333333333348</v>
      </c>
      <c r="J45" s="36">
        <v>783.16666666666674</v>
      </c>
      <c r="K45" s="31">
        <v>774</v>
      </c>
      <c r="L45" s="31">
        <v>762.5</v>
      </c>
      <c r="M45" s="31">
        <v>0.87253000000000003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8473.4500000000007</v>
      </c>
      <c r="D46" s="36">
        <v>8499.4833333333336</v>
      </c>
      <c r="E46" s="36">
        <v>8418.9666666666672</v>
      </c>
      <c r="F46" s="36">
        <v>8364.4833333333336</v>
      </c>
      <c r="G46" s="36">
        <v>8283.9666666666672</v>
      </c>
      <c r="H46" s="36">
        <v>8553.9666666666672</v>
      </c>
      <c r="I46" s="36">
        <v>8634.4833333333336</v>
      </c>
      <c r="J46" s="36">
        <v>8688.9666666666672</v>
      </c>
      <c r="K46" s="31">
        <v>8580</v>
      </c>
      <c r="L46" s="31">
        <v>8445</v>
      </c>
      <c r="M46" s="31">
        <v>0.58838999999999997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6185.7</v>
      </c>
      <c r="D47" s="36">
        <v>6184.45</v>
      </c>
      <c r="E47" s="36">
        <v>6146.4</v>
      </c>
      <c r="F47" s="36">
        <v>6107.0999999999995</v>
      </c>
      <c r="G47" s="36">
        <v>6069.0499999999993</v>
      </c>
      <c r="H47" s="36">
        <v>6223.75</v>
      </c>
      <c r="I47" s="36">
        <v>6261.8000000000011</v>
      </c>
      <c r="J47" s="36">
        <v>6301.1</v>
      </c>
      <c r="K47" s="31">
        <v>6222.5</v>
      </c>
      <c r="L47" s="31">
        <v>6145.15</v>
      </c>
      <c r="M47" s="31">
        <v>3.3469199999999999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541.9</v>
      </c>
      <c r="D48" s="36">
        <v>535.35</v>
      </c>
      <c r="E48" s="36">
        <v>523.1</v>
      </c>
      <c r="F48" s="36">
        <v>504.29999999999995</v>
      </c>
      <c r="G48" s="36">
        <v>492.04999999999995</v>
      </c>
      <c r="H48" s="36">
        <v>554.15000000000009</v>
      </c>
      <c r="I48" s="36">
        <v>566.40000000000009</v>
      </c>
      <c r="J48" s="36">
        <v>585.20000000000016</v>
      </c>
      <c r="K48" s="31">
        <v>547.6</v>
      </c>
      <c r="L48" s="31">
        <v>516.54999999999995</v>
      </c>
      <c r="M48" s="31">
        <v>114.00917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329.95</v>
      </c>
      <c r="D49" s="36">
        <v>329.08333333333331</v>
      </c>
      <c r="E49" s="36">
        <v>326.11666666666662</v>
      </c>
      <c r="F49" s="36">
        <v>322.2833333333333</v>
      </c>
      <c r="G49" s="36">
        <v>319.31666666666661</v>
      </c>
      <c r="H49" s="36">
        <v>332.91666666666663</v>
      </c>
      <c r="I49" s="36">
        <v>335.88333333333333</v>
      </c>
      <c r="J49" s="36">
        <v>339.71666666666664</v>
      </c>
      <c r="K49" s="31">
        <v>332.05</v>
      </c>
      <c r="L49" s="31">
        <v>325.25</v>
      </c>
      <c r="M49" s="31">
        <v>3.4071899999999999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669</v>
      </c>
      <c r="D50" s="36">
        <v>668.66666666666663</v>
      </c>
      <c r="E50" s="36">
        <v>660.33333333333326</v>
      </c>
      <c r="F50" s="36">
        <v>651.66666666666663</v>
      </c>
      <c r="G50" s="36">
        <v>643.33333333333326</v>
      </c>
      <c r="H50" s="36">
        <v>677.33333333333326</v>
      </c>
      <c r="I50" s="36">
        <v>685.66666666666652</v>
      </c>
      <c r="J50" s="36">
        <v>694.33333333333326</v>
      </c>
      <c r="K50" s="31">
        <v>677</v>
      </c>
      <c r="L50" s="31">
        <v>660</v>
      </c>
      <c r="M50" s="31">
        <v>21.48265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671</v>
      </c>
      <c r="D51" s="36">
        <v>674.48333333333323</v>
      </c>
      <c r="E51" s="36">
        <v>664.16666666666652</v>
      </c>
      <c r="F51" s="36">
        <v>657.33333333333326</v>
      </c>
      <c r="G51" s="36">
        <v>647.01666666666654</v>
      </c>
      <c r="H51" s="36">
        <v>681.31666666666649</v>
      </c>
      <c r="I51" s="36">
        <v>691.63333333333333</v>
      </c>
      <c r="J51" s="36">
        <v>698.46666666666647</v>
      </c>
      <c r="K51" s="31">
        <v>684.8</v>
      </c>
      <c r="L51" s="31">
        <v>667.65</v>
      </c>
      <c r="M51" s="31">
        <v>0.97445999999999999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241.89</v>
      </c>
      <c r="D52" s="36">
        <v>242.15</v>
      </c>
      <c r="E52" s="36">
        <v>240.35000000000002</v>
      </c>
      <c r="F52" s="36">
        <v>238.81000000000003</v>
      </c>
      <c r="G52" s="36">
        <v>237.01000000000005</v>
      </c>
      <c r="H52" s="36">
        <v>243.69</v>
      </c>
      <c r="I52" s="36">
        <v>245.49</v>
      </c>
      <c r="J52" s="36">
        <v>247.02999999999997</v>
      </c>
      <c r="K52" s="31">
        <v>243.95</v>
      </c>
      <c r="L52" s="31">
        <v>240.61</v>
      </c>
      <c r="M52" s="31">
        <v>59.638890000000004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2917.05</v>
      </c>
      <c r="D53" s="36">
        <v>2903.75</v>
      </c>
      <c r="E53" s="36">
        <v>2875.5</v>
      </c>
      <c r="F53" s="36">
        <v>2833.95</v>
      </c>
      <c r="G53" s="36">
        <v>2805.7</v>
      </c>
      <c r="H53" s="36">
        <v>2945.3</v>
      </c>
      <c r="I53" s="36">
        <v>2973.55</v>
      </c>
      <c r="J53" s="36">
        <v>3015.1000000000004</v>
      </c>
      <c r="K53" s="31">
        <v>2932</v>
      </c>
      <c r="L53" s="31">
        <v>2862.2</v>
      </c>
      <c r="M53" s="31">
        <v>12.067119999999999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346.65</v>
      </c>
      <c r="D54" s="36">
        <v>346.7833333333333</v>
      </c>
      <c r="E54" s="36">
        <v>343.26666666666659</v>
      </c>
      <c r="F54" s="36">
        <v>339.88333333333327</v>
      </c>
      <c r="G54" s="36">
        <v>336.36666666666656</v>
      </c>
      <c r="H54" s="36">
        <v>350.16666666666663</v>
      </c>
      <c r="I54" s="36">
        <v>353.68333333333328</v>
      </c>
      <c r="J54" s="36">
        <v>357.06666666666666</v>
      </c>
      <c r="K54" s="31">
        <v>350.3</v>
      </c>
      <c r="L54" s="31">
        <v>343.4</v>
      </c>
      <c r="M54" s="31">
        <v>19.529109999999999</v>
      </c>
      <c r="N54" s="1"/>
      <c r="O54" s="1"/>
    </row>
    <row r="55" spans="1:15" ht="12.75" customHeight="1">
      <c r="A55" s="33">
        <v>45</v>
      </c>
      <c r="B55" s="53" t="s">
        <v>863</v>
      </c>
      <c r="C55" s="31">
        <v>6250.75</v>
      </c>
      <c r="D55" s="36">
        <v>6485.333333333333</v>
      </c>
      <c r="E55" s="36">
        <v>5971.6666666666661</v>
      </c>
      <c r="F55" s="36">
        <v>5692.583333333333</v>
      </c>
      <c r="G55" s="36">
        <v>5178.9166666666661</v>
      </c>
      <c r="H55" s="36">
        <v>6764.4166666666661</v>
      </c>
      <c r="I55" s="36">
        <v>7278.0833333333321</v>
      </c>
      <c r="J55" s="36">
        <v>7557.1666666666661</v>
      </c>
      <c r="K55" s="31">
        <v>6999</v>
      </c>
      <c r="L55" s="31">
        <v>6206.25</v>
      </c>
      <c r="M55" s="31">
        <v>0.26116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2380.8000000000002</v>
      </c>
      <c r="D56" s="36">
        <v>2387.5333333333333</v>
      </c>
      <c r="E56" s="36">
        <v>2362.3666666666668</v>
      </c>
      <c r="F56" s="36">
        <v>2343.9333333333334</v>
      </c>
      <c r="G56" s="36">
        <v>2318.7666666666669</v>
      </c>
      <c r="H56" s="36">
        <v>2405.9666666666667</v>
      </c>
      <c r="I56" s="36">
        <v>2431.1333333333337</v>
      </c>
      <c r="J56" s="36">
        <v>2449.5666666666666</v>
      </c>
      <c r="K56" s="31">
        <v>2412.6999999999998</v>
      </c>
      <c r="L56" s="31">
        <v>2369.1</v>
      </c>
      <c r="M56" s="31">
        <v>3.33399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6479.5</v>
      </c>
      <c r="D57" s="36">
        <v>6447.2166666666672</v>
      </c>
      <c r="E57" s="36">
        <v>6364.4333333333343</v>
      </c>
      <c r="F57" s="36">
        <v>6249.3666666666668</v>
      </c>
      <c r="G57" s="36">
        <v>6166.5833333333339</v>
      </c>
      <c r="H57" s="36">
        <v>6562.2833333333347</v>
      </c>
      <c r="I57" s="36">
        <v>6645.0666666666675</v>
      </c>
      <c r="J57" s="36">
        <v>6760.133333333335</v>
      </c>
      <c r="K57" s="31">
        <v>6530</v>
      </c>
      <c r="L57" s="31">
        <v>6332.15</v>
      </c>
      <c r="M57" s="31">
        <v>0.49264999999999998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1207.5999999999999</v>
      </c>
      <c r="D58" s="36">
        <v>1204.7666666666667</v>
      </c>
      <c r="E58" s="36">
        <v>1194.8333333333333</v>
      </c>
      <c r="F58" s="36">
        <v>1182.0666666666666</v>
      </c>
      <c r="G58" s="36">
        <v>1172.1333333333332</v>
      </c>
      <c r="H58" s="36">
        <v>1217.5333333333333</v>
      </c>
      <c r="I58" s="36">
        <v>1227.4666666666667</v>
      </c>
      <c r="J58" s="36">
        <v>1240.2333333333333</v>
      </c>
      <c r="K58" s="31">
        <v>1214.7</v>
      </c>
      <c r="L58" s="31">
        <v>1192</v>
      </c>
      <c r="M58" s="31">
        <v>12.04101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597.54999999999995</v>
      </c>
      <c r="D59" s="36">
        <v>597.65</v>
      </c>
      <c r="E59" s="36">
        <v>589.9</v>
      </c>
      <c r="F59" s="36">
        <v>582.25</v>
      </c>
      <c r="G59" s="36">
        <v>574.5</v>
      </c>
      <c r="H59" s="36">
        <v>605.29999999999995</v>
      </c>
      <c r="I59" s="36">
        <v>613.04999999999995</v>
      </c>
      <c r="J59" s="36">
        <v>620.69999999999993</v>
      </c>
      <c r="K59" s="31">
        <v>605.4</v>
      </c>
      <c r="L59" s="31">
        <v>590</v>
      </c>
      <c r="M59" s="31">
        <v>4.5050699999999999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4716.75</v>
      </c>
      <c r="D60" s="36">
        <v>4772.9000000000005</v>
      </c>
      <c r="E60" s="36">
        <v>4623.8500000000013</v>
      </c>
      <c r="F60" s="36">
        <v>4530.9500000000007</v>
      </c>
      <c r="G60" s="36">
        <v>4381.9000000000015</v>
      </c>
      <c r="H60" s="36">
        <v>4865.8000000000011</v>
      </c>
      <c r="I60" s="36">
        <v>5014.8500000000004</v>
      </c>
      <c r="J60" s="36">
        <v>5107.7500000000009</v>
      </c>
      <c r="K60" s="31">
        <v>4921.95</v>
      </c>
      <c r="L60" s="31">
        <v>4680</v>
      </c>
      <c r="M60" s="31">
        <v>6.8500899999999998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1265.25</v>
      </c>
      <c r="D61" s="36">
        <v>1272.25</v>
      </c>
      <c r="E61" s="36">
        <v>1254.5999999999999</v>
      </c>
      <c r="F61" s="36">
        <v>1243.9499999999998</v>
      </c>
      <c r="G61" s="36">
        <v>1226.2999999999997</v>
      </c>
      <c r="H61" s="36">
        <v>1282.9000000000001</v>
      </c>
      <c r="I61" s="36">
        <v>1300.5500000000002</v>
      </c>
      <c r="J61" s="36">
        <v>1311.2000000000003</v>
      </c>
      <c r="K61" s="31">
        <v>1289.9000000000001</v>
      </c>
      <c r="L61" s="31">
        <v>1261.5999999999999</v>
      </c>
      <c r="M61" s="31">
        <v>71.670689999999993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4438.05</v>
      </c>
      <c r="D62" s="36">
        <v>4463.05</v>
      </c>
      <c r="E62" s="36">
        <v>4381.1000000000004</v>
      </c>
      <c r="F62" s="36">
        <v>4324.1500000000005</v>
      </c>
      <c r="G62" s="36">
        <v>4242.2000000000007</v>
      </c>
      <c r="H62" s="36">
        <v>4520</v>
      </c>
      <c r="I62" s="36">
        <v>4601.9499999999989</v>
      </c>
      <c r="J62" s="36">
        <v>4658.8999999999996</v>
      </c>
      <c r="K62" s="31">
        <v>4545</v>
      </c>
      <c r="L62" s="31">
        <v>4406.1000000000004</v>
      </c>
      <c r="M62" s="31">
        <v>2.5066600000000001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350.6</v>
      </c>
      <c r="D63" s="36">
        <v>353.4666666666667</v>
      </c>
      <c r="E63" s="36">
        <v>345.83333333333337</v>
      </c>
      <c r="F63" s="36">
        <v>341.06666666666666</v>
      </c>
      <c r="G63" s="36">
        <v>333.43333333333334</v>
      </c>
      <c r="H63" s="36">
        <v>358.23333333333341</v>
      </c>
      <c r="I63" s="36">
        <v>365.86666666666673</v>
      </c>
      <c r="J63" s="36">
        <v>370.63333333333344</v>
      </c>
      <c r="K63" s="31">
        <v>361.1</v>
      </c>
      <c r="L63" s="31">
        <v>348.7</v>
      </c>
      <c r="M63" s="31">
        <v>7.6106800000000003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2582.5500000000002</v>
      </c>
      <c r="D64" s="36">
        <v>2595.1</v>
      </c>
      <c r="E64" s="36">
        <v>2547.5</v>
      </c>
      <c r="F64" s="36">
        <v>2512.4500000000003</v>
      </c>
      <c r="G64" s="36">
        <v>2464.8500000000004</v>
      </c>
      <c r="H64" s="36">
        <v>2630.1499999999996</v>
      </c>
      <c r="I64" s="36">
        <v>2677.7499999999991</v>
      </c>
      <c r="J64" s="36">
        <v>2712.7999999999993</v>
      </c>
      <c r="K64" s="31">
        <v>2642.7</v>
      </c>
      <c r="L64" s="31">
        <v>2560.0500000000002</v>
      </c>
      <c r="M64" s="31">
        <v>11.00517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9501.65</v>
      </c>
      <c r="D65" s="36">
        <v>9469.1999999999989</v>
      </c>
      <c r="E65" s="36">
        <v>9414.6999999999971</v>
      </c>
      <c r="F65" s="36">
        <v>9327.7499999999982</v>
      </c>
      <c r="G65" s="36">
        <v>9273.2499999999964</v>
      </c>
      <c r="H65" s="36">
        <v>9556.1499999999978</v>
      </c>
      <c r="I65" s="36">
        <v>9610.6500000000015</v>
      </c>
      <c r="J65" s="36">
        <v>9697.5999999999985</v>
      </c>
      <c r="K65" s="31">
        <v>9523.7000000000007</v>
      </c>
      <c r="L65" s="31">
        <v>9382.25</v>
      </c>
      <c r="M65" s="31">
        <v>2.3751600000000002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7115.55</v>
      </c>
      <c r="D66" s="36">
        <v>7148.95</v>
      </c>
      <c r="E66" s="36">
        <v>7071.9</v>
      </c>
      <c r="F66" s="36">
        <v>7028.25</v>
      </c>
      <c r="G66" s="36">
        <v>6951.2</v>
      </c>
      <c r="H66" s="36">
        <v>7192.5999999999995</v>
      </c>
      <c r="I66" s="36">
        <v>7269.6500000000005</v>
      </c>
      <c r="J66" s="36">
        <v>7313.2999999999993</v>
      </c>
      <c r="K66" s="31">
        <v>7226</v>
      </c>
      <c r="L66" s="31">
        <v>7105.3</v>
      </c>
      <c r="M66" s="31">
        <v>8.2958400000000001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1588.15</v>
      </c>
      <c r="D67" s="36">
        <v>1597.75</v>
      </c>
      <c r="E67" s="36">
        <v>1573.5</v>
      </c>
      <c r="F67" s="36">
        <v>1558.85</v>
      </c>
      <c r="G67" s="36">
        <v>1534.6</v>
      </c>
      <c r="H67" s="36">
        <v>1612.4</v>
      </c>
      <c r="I67" s="36">
        <v>1636.65</v>
      </c>
      <c r="J67" s="36">
        <v>1651.3000000000002</v>
      </c>
      <c r="K67" s="31">
        <v>1622</v>
      </c>
      <c r="L67" s="31">
        <v>1583.1</v>
      </c>
      <c r="M67" s="31">
        <v>20.583020000000001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8536.25</v>
      </c>
      <c r="D68" s="36">
        <v>8561.0833333333339</v>
      </c>
      <c r="E68" s="36">
        <v>8424.1666666666679</v>
      </c>
      <c r="F68" s="36">
        <v>8312.0833333333339</v>
      </c>
      <c r="G68" s="36">
        <v>8175.1666666666679</v>
      </c>
      <c r="H68" s="36">
        <v>8673.1666666666679</v>
      </c>
      <c r="I68" s="36">
        <v>8810.0833333333358</v>
      </c>
      <c r="J68" s="36">
        <v>8922.1666666666679</v>
      </c>
      <c r="K68" s="31">
        <v>8698</v>
      </c>
      <c r="L68" s="31">
        <v>8449</v>
      </c>
      <c r="M68" s="31">
        <v>0.74446000000000001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2289.5500000000002</v>
      </c>
      <c r="D69" s="36">
        <v>2297.0666666666671</v>
      </c>
      <c r="E69" s="36">
        <v>2267.483333333334</v>
      </c>
      <c r="F69" s="36">
        <v>2245.416666666667</v>
      </c>
      <c r="G69" s="36">
        <v>2215.8333333333339</v>
      </c>
      <c r="H69" s="36">
        <v>2319.1333333333341</v>
      </c>
      <c r="I69" s="36">
        <v>2348.7166666666672</v>
      </c>
      <c r="J69" s="36">
        <v>2370.7833333333342</v>
      </c>
      <c r="K69" s="31">
        <v>2326.65</v>
      </c>
      <c r="L69" s="31">
        <v>2275</v>
      </c>
      <c r="M69" s="31">
        <v>0.47777999999999998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3229</v>
      </c>
      <c r="D70" s="36">
        <v>3221.0333333333333</v>
      </c>
      <c r="E70" s="36">
        <v>3187.8666666666668</v>
      </c>
      <c r="F70" s="36">
        <v>3146.7333333333336</v>
      </c>
      <c r="G70" s="36">
        <v>3113.5666666666671</v>
      </c>
      <c r="H70" s="36">
        <v>3262.1666666666665</v>
      </c>
      <c r="I70" s="36">
        <v>3295.3333333333335</v>
      </c>
      <c r="J70" s="36">
        <v>3336.4666666666662</v>
      </c>
      <c r="K70" s="31">
        <v>3254.2</v>
      </c>
      <c r="L70" s="31">
        <v>3179.9</v>
      </c>
      <c r="M70" s="31">
        <v>2.5430000000000001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429.7</v>
      </c>
      <c r="D71" s="36">
        <v>431.36666666666662</v>
      </c>
      <c r="E71" s="36">
        <v>425.38333333333321</v>
      </c>
      <c r="F71" s="36">
        <v>421.06666666666661</v>
      </c>
      <c r="G71" s="36">
        <v>415.0833333333332</v>
      </c>
      <c r="H71" s="36">
        <v>435.68333333333322</v>
      </c>
      <c r="I71" s="36">
        <v>441.66666666666669</v>
      </c>
      <c r="J71" s="36">
        <v>445.98333333333323</v>
      </c>
      <c r="K71" s="31">
        <v>437.35</v>
      </c>
      <c r="L71" s="31">
        <v>427.05</v>
      </c>
      <c r="M71" s="31">
        <v>15.31934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203.78</v>
      </c>
      <c r="D72" s="36">
        <v>203.89333333333332</v>
      </c>
      <c r="E72" s="36">
        <v>200.79666666666662</v>
      </c>
      <c r="F72" s="36">
        <v>197.8133333333333</v>
      </c>
      <c r="G72" s="36">
        <v>194.71666666666661</v>
      </c>
      <c r="H72" s="36">
        <v>206.87666666666664</v>
      </c>
      <c r="I72" s="36">
        <v>209.97333333333333</v>
      </c>
      <c r="J72" s="36">
        <v>212.95666666666665</v>
      </c>
      <c r="K72" s="31">
        <v>206.99</v>
      </c>
      <c r="L72" s="31">
        <v>200.91</v>
      </c>
      <c r="M72" s="31">
        <v>90.473759999999999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275.39999999999998</v>
      </c>
      <c r="D73" s="36">
        <v>276.36666666666667</v>
      </c>
      <c r="E73" s="36">
        <v>271.93333333333334</v>
      </c>
      <c r="F73" s="36">
        <v>268.46666666666664</v>
      </c>
      <c r="G73" s="36">
        <v>264.0333333333333</v>
      </c>
      <c r="H73" s="36">
        <v>279.83333333333337</v>
      </c>
      <c r="I73" s="36">
        <v>284.26666666666677</v>
      </c>
      <c r="J73" s="36">
        <v>287.73333333333341</v>
      </c>
      <c r="K73" s="31">
        <v>280.8</v>
      </c>
      <c r="L73" s="31">
        <v>272.89999999999998</v>
      </c>
      <c r="M73" s="31">
        <v>152.70017000000001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120.51</v>
      </c>
      <c r="D74" s="36">
        <v>121.40333333333335</v>
      </c>
      <c r="E74" s="36">
        <v>119.20666666666671</v>
      </c>
      <c r="F74" s="36">
        <v>117.90333333333335</v>
      </c>
      <c r="G74" s="36">
        <v>115.70666666666671</v>
      </c>
      <c r="H74" s="36">
        <v>122.70666666666671</v>
      </c>
      <c r="I74" s="36">
        <v>124.90333333333334</v>
      </c>
      <c r="J74" s="36">
        <v>126.20666666666671</v>
      </c>
      <c r="K74" s="31">
        <v>123.6</v>
      </c>
      <c r="L74" s="31">
        <v>120.1</v>
      </c>
      <c r="M74" s="31">
        <v>95.045540000000003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64.81</v>
      </c>
      <c r="D75" s="36">
        <v>65.240000000000009</v>
      </c>
      <c r="E75" s="36">
        <v>64.080000000000013</v>
      </c>
      <c r="F75" s="36">
        <v>63.350000000000009</v>
      </c>
      <c r="G75" s="36">
        <v>62.190000000000012</v>
      </c>
      <c r="H75" s="36">
        <v>65.970000000000013</v>
      </c>
      <c r="I75" s="36">
        <v>67.13000000000001</v>
      </c>
      <c r="J75" s="36">
        <v>67.860000000000014</v>
      </c>
      <c r="K75" s="31">
        <v>66.400000000000006</v>
      </c>
      <c r="L75" s="31">
        <v>64.510000000000005</v>
      </c>
      <c r="M75" s="31">
        <v>149.91521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1513.75</v>
      </c>
      <c r="D76" s="36">
        <v>1490.4166666666667</v>
      </c>
      <c r="E76" s="36">
        <v>1456.9333333333334</v>
      </c>
      <c r="F76" s="36">
        <v>1400.1166666666666</v>
      </c>
      <c r="G76" s="36">
        <v>1366.6333333333332</v>
      </c>
      <c r="H76" s="36">
        <v>1547.2333333333336</v>
      </c>
      <c r="I76" s="36">
        <v>1580.7166666666667</v>
      </c>
      <c r="J76" s="36">
        <v>1637.5333333333338</v>
      </c>
      <c r="K76" s="31">
        <v>1523.9</v>
      </c>
      <c r="L76" s="31">
        <v>1433.6</v>
      </c>
      <c r="M76" s="31">
        <v>21.093330000000002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6712.4</v>
      </c>
      <c r="D77" s="36">
        <v>6694.4666666666672</v>
      </c>
      <c r="E77" s="36">
        <v>6568.9333333333343</v>
      </c>
      <c r="F77" s="36">
        <v>6425.4666666666672</v>
      </c>
      <c r="G77" s="36">
        <v>6299.9333333333343</v>
      </c>
      <c r="H77" s="36">
        <v>6837.9333333333343</v>
      </c>
      <c r="I77" s="36">
        <v>6963.4666666666672</v>
      </c>
      <c r="J77" s="36">
        <v>7106.9333333333343</v>
      </c>
      <c r="K77" s="31">
        <v>6820</v>
      </c>
      <c r="L77" s="31">
        <v>6551</v>
      </c>
      <c r="M77" s="31">
        <v>0.27831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504.2</v>
      </c>
      <c r="D78" s="36">
        <v>503.7</v>
      </c>
      <c r="E78" s="36">
        <v>500.5</v>
      </c>
      <c r="F78" s="36">
        <v>496.8</v>
      </c>
      <c r="G78" s="36">
        <v>493.6</v>
      </c>
      <c r="H78" s="36">
        <v>507.4</v>
      </c>
      <c r="I78" s="36">
        <v>510.59999999999991</v>
      </c>
      <c r="J78" s="36">
        <v>514.29999999999995</v>
      </c>
      <c r="K78" s="31">
        <v>506.9</v>
      </c>
      <c r="L78" s="31">
        <v>500</v>
      </c>
      <c r="M78" s="31">
        <v>9.6561199999999996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1596.6</v>
      </c>
      <c r="D79" s="36">
        <v>1608.5333333333335</v>
      </c>
      <c r="E79" s="36">
        <v>1568.0666666666671</v>
      </c>
      <c r="F79" s="36">
        <v>1539.5333333333335</v>
      </c>
      <c r="G79" s="36">
        <v>1499.0666666666671</v>
      </c>
      <c r="H79" s="36">
        <v>1637.0666666666671</v>
      </c>
      <c r="I79" s="36">
        <v>1677.5333333333338</v>
      </c>
      <c r="J79" s="36">
        <v>1706.0666666666671</v>
      </c>
      <c r="K79" s="31">
        <v>1649</v>
      </c>
      <c r="L79" s="31">
        <v>1580</v>
      </c>
      <c r="M79" s="31">
        <v>29.318280000000001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305.89999999999998</v>
      </c>
      <c r="D80" s="36">
        <v>306.15000000000003</v>
      </c>
      <c r="E80" s="36">
        <v>302.50000000000006</v>
      </c>
      <c r="F80" s="36">
        <v>299.10000000000002</v>
      </c>
      <c r="G80" s="36">
        <v>295.45000000000005</v>
      </c>
      <c r="H80" s="36">
        <v>309.55000000000007</v>
      </c>
      <c r="I80" s="36">
        <v>313.20000000000005</v>
      </c>
      <c r="J80" s="36">
        <v>316.60000000000008</v>
      </c>
      <c r="K80" s="31">
        <v>309.8</v>
      </c>
      <c r="L80" s="31">
        <v>302.75</v>
      </c>
      <c r="M80" s="31">
        <v>242.56901999999999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1670.35</v>
      </c>
      <c r="D81" s="36">
        <v>1676.55</v>
      </c>
      <c r="E81" s="36">
        <v>1660.25</v>
      </c>
      <c r="F81" s="36">
        <v>1650.15</v>
      </c>
      <c r="G81" s="36">
        <v>1633.8500000000001</v>
      </c>
      <c r="H81" s="36">
        <v>1686.6499999999999</v>
      </c>
      <c r="I81" s="36">
        <v>1702.9499999999996</v>
      </c>
      <c r="J81" s="36">
        <v>1713.0499999999997</v>
      </c>
      <c r="K81" s="31">
        <v>1692.85</v>
      </c>
      <c r="L81" s="31">
        <v>1666.45</v>
      </c>
      <c r="M81" s="31">
        <v>11.06864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300.85000000000002</v>
      </c>
      <c r="D82" s="36">
        <v>302.91666666666669</v>
      </c>
      <c r="E82" s="36">
        <v>297.93333333333339</v>
      </c>
      <c r="F82" s="36">
        <v>295.01666666666671</v>
      </c>
      <c r="G82" s="36">
        <v>290.03333333333342</v>
      </c>
      <c r="H82" s="36">
        <v>305.83333333333337</v>
      </c>
      <c r="I82" s="36">
        <v>310.81666666666661</v>
      </c>
      <c r="J82" s="36">
        <v>313.73333333333335</v>
      </c>
      <c r="K82" s="31">
        <v>307.89999999999998</v>
      </c>
      <c r="L82" s="31">
        <v>300</v>
      </c>
      <c r="M82" s="31">
        <v>322.98955000000001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303.95</v>
      </c>
      <c r="D83" s="36">
        <v>304.0333333333333</v>
      </c>
      <c r="E83" s="36">
        <v>301.46666666666658</v>
      </c>
      <c r="F83" s="36">
        <v>298.98333333333329</v>
      </c>
      <c r="G83" s="36">
        <v>296.41666666666657</v>
      </c>
      <c r="H83" s="36">
        <v>306.51666666666659</v>
      </c>
      <c r="I83" s="36">
        <v>309.08333333333331</v>
      </c>
      <c r="J83" s="36">
        <v>311.56666666666661</v>
      </c>
      <c r="K83" s="31">
        <v>306.60000000000002</v>
      </c>
      <c r="L83" s="31">
        <v>301.55</v>
      </c>
      <c r="M83" s="31">
        <v>90.778800000000004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1444.05</v>
      </c>
      <c r="D84" s="36">
        <v>1472.3166666666668</v>
      </c>
      <c r="E84" s="36">
        <v>1408.3833333333337</v>
      </c>
      <c r="F84" s="36">
        <v>1372.7166666666669</v>
      </c>
      <c r="G84" s="36">
        <v>1308.7833333333338</v>
      </c>
      <c r="H84" s="36">
        <v>1507.9833333333336</v>
      </c>
      <c r="I84" s="36">
        <v>1571.9166666666665</v>
      </c>
      <c r="J84" s="36">
        <v>1607.5833333333335</v>
      </c>
      <c r="K84" s="31">
        <v>1536.25</v>
      </c>
      <c r="L84" s="31">
        <v>1436.65</v>
      </c>
      <c r="M84" s="31">
        <v>291.45832000000001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715.6</v>
      </c>
      <c r="D85" s="36">
        <v>718.16666666666663</v>
      </c>
      <c r="E85" s="36">
        <v>710.43333333333328</v>
      </c>
      <c r="F85" s="36">
        <v>705.26666666666665</v>
      </c>
      <c r="G85" s="36">
        <v>697.5333333333333</v>
      </c>
      <c r="H85" s="36">
        <v>723.33333333333326</v>
      </c>
      <c r="I85" s="36">
        <v>731.06666666666661</v>
      </c>
      <c r="J85" s="36">
        <v>736.23333333333323</v>
      </c>
      <c r="K85" s="31">
        <v>725.9</v>
      </c>
      <c r="L85" s="31">
        <v>713</v>
      </c>
      <c r="M85" s="31">
        <v>2.68804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351.1</v>
      </c>
      <c r="D86" s="36">
        <v>350.7833333333333</v>
      </c>
      <c r="E86" s="36">
        <v>346.66666666666663</v>
      </c>
      <c r="F86" s="36">
        <v>342.23333333333335</v>
      </c>
      <c r="G86" s="36">
        <v>338.11666666666667</v>
      </c>
      <c r="H86" s="36">
        <v>355.21666666666658</v>
      </c>
      <c r="I86" s="36">
        <v>359.33333333333326</v>
      </c>
      <c r="J86" s="36">
        <v>363.76666666666654</v>
      </c>
      <c r="K86" s="31">
        <v>354.9</v>
      </c>
      <c r="L86" s="31">
        <v>346.35</v>
      </c>
      <c r="M86" s="31">
        <v>58.164569999999998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1597.05</v>
      </c>
      <c r="D87" s="36">
        <v>1597.7666666666667</v>
      </c>
      <c r="E87" s="36">
        <v>1581.5833333333333</v>
      </c>
      <c r="F87" s="36">
        <v>1566.1166666666666</v>
      </c>
      <c r="G87" s="36">
        <v>1549.9333333333332</v>
      </c>
      <c r="H87" s="36">
        <v>1613.2333333333333</v>
      </c>
      <c r="I87" s="36">
        <v>1629.4166666666667</v>
      </c>
      <c r="J87" s="36">
        <v>1644.8833333333334</v>
      </c>
      <c r="K87" s="31">
        <v>1613.95</v>
      </c>
      <c r="L87" s="31">
        <v>1582.3</v>
      </c>
      <c r="M87" s="31">
        <v>0.95104999999999995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690.3</v>
      </c>
      <c r="D88" s="36">
        <v>691.44999999999993</v>
      </c>
      <c r="E88" s="36">
        <v>683.89999999999986</v>
      </c>
      <c r="F88" s="36">
        <v>677.49999999999989</v>
      </c>
      <c r="G88" s="36">
        <v>669.94999999999982</v>
      </c>
      <c r="H88" s="36">
        <v>697.84999999999991</v>
      </c>
      <c r="I88" s="36">
        <v>705.39999999999986</v>
      </c>
      <c r="J88" s="36">
        <v>711.8</v>
      </c>
      <c r="K88" s="31">
        <v>699</v>
      </c>
      <c r="L88" s="31">
        <v>685.05</v>
      </c>
      <c r="M88" s="31">
        <v>26.973960000000002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7971.45</v>
      </c>
      <c r="D89" s="36">
        <v>7940.45</v>
      </c>
      <c r="E89" s="36">
        <v>7868</v>
      </c>
      <c r="F89" s="36">
        <v>7764.55</v>
      </c>
      <c r="G89" s="36">
        <v>7692.1</v>
      </c>
      <c r="H89" s="36">
        <v>8043.9</v>
      </c>
      <c r="I89" s="36">
        <v>8116.3499999999985</v>
      </c>
      <c r="J89" s="36">
        <v>8219.7999999999993</v>
      </c>
      <c r="K89" s="31">
        <v>8012.9</v>
      </c>
      <c r="L89" s="31">
        <v>7837</v>
      </c>
      <c r="M89" s="31">
        <v>0.18429999999999999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1634.55</v>
      </c>
      <c r="D90" s="36">
        <v>1641.1666666666667</v>
      </c>
      <c r="E90" s="36">
        <v>1618.3833333333334</v>
      </c>
      <c r="F90" s="36">
        <v>1602.2166666666667</v>
      </c>
      <c r="G90" s="36">
        <v>1579.4333333333334</v>
      </c>
      <c r="H90" s="36">
        <v>1657.3333333333335</v>
      </c>
      <c r="I90" s="36">
        <v>1680.1166666666668</v>
      </c>
      <c r="J90" s="36">
        <v>1696.2833333333335</v>
      </c>
      <c r="K90" s="31">
        <v>1663.95</v>
      </c>
      <c r="L90" s="31">
        <v>1625</v>
      </c>
      <c r="M90" s="31">
        <v>1.43283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2025.5</v>
      </c>
      <c r="D91" s="36">
        <v>2028.75</v>
      </c>
      <c r="E91" s="36">
        <v>1889.8000000000002</v>
      </c>
      <c r="F91" s="36">
        <v>1754.1000000000001</v>
      </c>
      <c r="G91" s="36">
        <v>1615.1500000000003</v>
      </c>
      <c r="H91" s="36">
        <v>2164.4499999999998</v>
      </c>
      <c r="I91" s="36">
        <v>2303.3999999999996</v>
      </c>
      <c r="J91" s="36">
        <v>2439.1</v>
      </c>
      <c r="K91" s="31">
        <v>2167.6999999999998</v>
      </c>
      <c r="L91" s="31">
        <v>1893.05</v>
      </c>
      <c r="M91" s="31">
        <v>27.522189999999998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504</v>
      </c>
      <c r="D92" s="36">
        <v>506.66666666666669</v>
      </c>
      <c r="E92" s="36">
        <v>499.43333333333339</v>
      </c>
      <c r="F92" s="36">
        <v>494.86666666666673</v>
      </c>
      <c r="G92" s="36">
        <v>487.63333333333344</v>
      </c>
      <c r="H92" s="36">
        <v>511.23333333333335</v>
      </c>
      <c r="I92" s="36">
        <v>518.46666666666658</v>
      </c>
      <c r="J92" s="36">
        <v>523.0333333333333</v>
      </c>
      <c r="K92" s="31">
        <v>513.9</v>
      </c>
      <c r="L92" s="31">
        <v>502.1</v>
      </c>
      <c r="M92" s="31">
        <v>3.13809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34084.400000000001</v>
      </c>
      <c r="D93" s="36">
        <v>34278.400000000001</v>
      </c>
      <c r="E93" s="36">
        <v>33771.800000000003</v>
      </c>
      <c r="F93" s="36">
        <v>33459.200000000004</v>
      </c>
      <c r="G93" s="36">
        <v>32952.600000000006</v>
      </c>
      <c r="H93" s="36">
        <v>34591</v>
      </c>
      <c r="I93" s="36">
        <v>35097.599999999991</v>
      </c>
      <c r="J93" s="36">
        <v>35410.199999999997</v>
      </c>
      <c r="K93" s="31">
        <v>34785</v>
      </c>
      <c r="L93" s="31">
        <v>33965.800000000003</v>
      </c>
      <c r="M93" s="31">
        <v>0.58628999999999998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1348.4</v>
      </c>
      <c r="D94" s="36">
        <v>1359.3999999999999</v>
      </c>
      <c r="E94" s="36">
        <v>1329.9999999999998</v>
      </c>
      <c r="F94" s="36">
        <v>1311.6</v>
      </c>
      <c r="G94" s="36">
        <v>1282.1999999999998</v>
      </c>
      <c r="H94" s="36">
        <v>1377.7999999999997</v>
      </c>
      <c r="I94" s="36">
        <v>1407.1999999999998</v>
      </c>
      <c r="J94" s="36">
        <v>1425.5999999999997</v>
      </c>
      <c r="K94" s="31">
        <v>1388.8</v>
      </c>
      <c r="L94" s="31">
        <v>1341</v>
      </c>
      <c r="M94" s="31">
        <v>2.4878300000000002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5475.55</v>
      </c>
      <c r="D95" s="36">
        <v>5460.5999999999995</v>
      </c>
      <c r="E95" s="36">
        <v>5431.1999999999989</v>
      </c>
      <c r="F95" s="36">
        <v>5386.8499999999995</v>
      </c>
      <c r="G95" s="36">
        <v>5357.4499999999989</v>
      </c>
      <c r="H95" s="36">
        <v>5504.9499999999989</v>
      </c>
      <c r="I95" s="36">
        <v>5534.3499999999985</v>
      </c>
      <c r="J95" s="36">
        <v>5578.6999999999989</v>
      </c>
      <c r="K95" s="31">
        <v>5490</v>
      </c>
      <c r="L95" s="31">
        <v>5416.25</v>
      </c>
      <c r="M95" s="31">
        <v>2.1557599999999999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2301.25</v>
      </c>
      <c r="D96" s="36">
        <v>2283.0499999999997</v>
      </c>
      <c r="E96" s="36">
        <v>2221.1999999999994</v>
      </c>
      <c r="F96" s="36">
        <v>2141.1499999999996</v>
      </c>
      <c r="G96" s="36">
        <v>2079.2999999999993</v>
      </c>
      <c r="H96" s="36">
        <v>2363.0999999999995</v>
      </c>
      <c r="I96" s="36">
        <v>2424.9499999999998</v>
      </c>
      <c r="J96" s="36">
        <v>2504.9999999999995</v>
      </c>
      <c r="K96" s="31">
        <v>2344.9</v>
      </c>
      <c r="L96" s="31">
        <v>2203</v>
      </c>
      <c r="M96" s="31">
        <v>3.5231499999999998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591.04999999999995</v>
      </c>
      <c r="D97" s="36">
        <v>590.08333333333337</v>
      </c>
      <c r="E97" s="36">
        <v>585.56666666666672</v>
      </c>
      <c r="F97" s="36">
        <v>580.08333333333337</v>
      </c>
      <c r="G97" s="36">
        <v>575.56666666666672</v>
      </c>
      <c r="H97" s="36">
        <v>595.56666666666672</v>
      </c>
      <c r="I97" s="36">
        <v>600.08333333333337</v>
      </c>
      <c r="J97" s="36">
        <v>605.56666666666672</v>
      </c>
      <c r="K97" s="31">
        <v>594.6</v>
      </c>
      <c r="L97" s="31">
        <v>584.6</v>
      </c>
      <c r="M97" s="31">
        <v>0.94982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162.6</v>
      </c>
      <c r="D98" s="36">
        <v>163.85</v>
      </c>
      <c r="E98" s="36">
        <v>160.29999999999998</v>
      </c>
      <c r="F98" s="36">
        <v>158</v>
      </c>
      <c r="G98" s="36">
        <v>154.44999999999999</v>
      </c>
      <c r="H98" s="36">
        <v>166.14999999999998</v>
      </c>
      <c r="I98" s="36">
        <v>169.7</v>
      </c>
      <c r="J98" s="36">
        <v>171.99999999999997</v>
      </c>
      <c r="K98" s="31">
        <v>167.4</v>
      </c>
      <c r="L98" s="31">
        <v>161.55000000000001</v>
      </c>
      <c r="M98" s="31">
        <v>50.230350000000001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704.7</v>
      </c>
      <c r="D99" s="36">
        <v>701.26666666666677</v>
      </c>
      <c r="E99" s="36">
        <v>693.53333333333353</v>
      </c>
      <c r="F99" s="36">
        <v>682.36666666666679</v>
      </c>
      <c r="G99" s="36">
        <v>674.63333333333355</v>
      </c>
      <c r="H99" s="36">
        <v>712.43333333333351</v>
      </c>
      <c r="I99" s="36">
        <v>720.16666666666686</v>
      </c>
      <c r="J99" s="36">
        <v>731.33333333333348</v>
      </c>
      <c r="K99" s="31">
        <v>709</v>
      </c>
      <c r="L99" s="31">
        <v>690.1</v>
      </c>
      <c r="M99" s="31">
        <v>21.965119999999999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572.29999999999995</v>
      </c>
      <c r="D100" s="36">
        <v>578.31666666666661</v>
      </c>
      <c r="E100" s="36">
        <v>561.98333333333323</v>
      </c>
      <c r="F100" s="36">
        <v>551.66666666666663</v>
      </c>
      <c r="G100" s="36">
        <v>535.33333333333326</v>
      </c>
      <c r="H100" s="36">
        <v>588.63333333333321</v>
      </c>
      <c r="I100" s="36">
        <v>604.9666666666667</v>
      </c>
      <c r="J100" s="36">
        <v>615.28333333333319</v>
      </c>
      <c r="K100" s="31">
        <v>594.65</v>
      </c>
      <c r="L100" s="31">
        <v>568</v>
      </c>
      <c r="M100" s="31">
        <v>5.3139399999999997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4251.8999999999996</v>
      </c>
      <c r="D101" s="36">
        <v>4219.8</v>
      </c>
      <c r="E101" s="36">
        <v>4134.6000000000004</v>
      </c>
      <c r="F101" s="36">
        <v>4017.3</v>
      </c>
      <c r="G101" s="36">
        <v>3932.1000000000004</v>
      </c>
      <c r="H101" s="36">
        <v>4337.1000000000004</v>
      </c>
      <c r="I101" s="36">
        <v>4422.2999999999993</v>
      </c>
      <c r="J101" s="36">
        <v>4539.6000000000004</v>
      </c>
      <c r="K101" s="31">
        <v>4305</v>
      </c>
      <c r="L101" s="31">
        <v>4102.5</v>
      </c>
      <c r="M101" s="31">
        <v>1.0895699999999999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378.15</v>
      </c>
      <c r="D102" s="36">
        <v>376.73333333333335</v>
      </c>
      <c r="E102" s="36">
        <v>367.4666666666667</v>
      </c>
      <c r="F102" s="36">
        <v>356.78333333333336</v>
      </c>
      <c r="G102" s="36">
        <v>347.51666666666671</v>
      </c>
      <c r="H102" s="36">
        <v>387.41666666666669</v>
      </c>
      <c r="I102" s="36">
        <v>396.68333333333334</v>
      </c>
      <c r="J102" s="36">
        <v>407.36666666666667</v>
      </c>
      <c r="K102" s="31">
        <v>386</v>
      </c>
      <c r="L102" s="31">
        <v>366.05</v>
      </c>
      <c r="M102" s="31">
        <v>20.0929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291.64999999999998</v>
      </c>
      <c r="D103" s="36">
        <v>292.31666666666666</v>
      </c>
      <c r="E103" s="36">
        <v>288.83333333333331</v>
      </c>
      <c r="F103" s="36">
        <v>286.01666666666665</v>
      </c>
      <c r="G103" s="36">
        <v>282.5333333333333</v>
      </c>
      <c r="H103" s="36">
        <v>295.13333333333333</v>
      </c>
      <c r="I103" s="36">
        <v>298.61666666666667</v>
      </c>
      <c r="J103" s="36">
        <v>301.43333333333334</v>
      </c>
      <c r="K103" s="31">
        <v>295.8</v>
      </c>
      <c r="L103" s="31">
        <v>289.5</v>
      </c>
      <c r="M103" s="31">
        <v>14.234220000000001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915.2</v>
      </c>
      <c r="D104" s="36">
        <v>917.36666666666679</v>
      </c>
      <c r="E104" s="36">
        <v>907.28333333333353</v>
      </c>
      <c r="F104" s="36">
        <v>899.36666666666679</v>
      </c>
      <c r="G104" s="36">
        <v>889.28333333333353</v>
      </c>
      <c r="H104" s="36">
        <v>925.28333333333353</v>
      </c>
      <c r="I104" s="36">
        <v>935.36666666666679</v>
      </c>
      <c r="J104" s="36">
        <v>943.28333333333353</v>
      </c>
      <c r="K104" s="31">
        <v>927.45</v>
      </c>
      <c r="L104" s="31">
        <v>909.45</v>
      </c>
      <c r="M104" s="31">
        <v>7.9634400000000003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119.47</v>
      </c>
      <c r="D105" s="36">
        <v>119.87</v>
      </c>
      <c r="E105" s="36">
        <v>117.85000000000001</v>
      </c>
      <c r="F105" s="36">
        <v>116.23</v>
      </c>
      <c r="G105" s="36">
        <v>114.21000000000001</v>
      </c>
      <c r="H105" s="36">
        <v>121.49000000000001</v>
      </c>
      <c r="I105" s="36">
        <v>123.50999999999999</v>
      </c>
      <c r="J105" s="36">
        <v>125.13000000000001</v>
      </c>
      <c r="K105" s="31">
        <v>121.89</v>
      </c>
      <c r="L105" s="31">
        <v>118.25</v>
      </c>
      <c r="M105" s="31">
        <v>437.12891999999999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1472.6</v>
      </c>
      <c r="D106" s="36">
        <v>1479.95</v>
      </c>
      <c r="E106" s="36">
        <v>1444.5</v>
      </c>
      <c r="F106" s="36">
        <v>1416.3999999999999</v>
      </c>
      <c r="G106" s="36">
        <v>1380.9499999999998</v>
      </c>
      <c r="H106" s="36">
        <v>1508.0500000000002</v>
      </c>
      <c r="I106" s="36">
        <v>1543.5000000000005</v>
      </c>
      <c r="J106" s="36">
        <v>1571.6000000000004</v>
      </c>
      <c r="K106" s="31">
        <v>1515.4</v>
      </c>
      <c r="L106" s="31">
        <v>1451.85</v>
      </c>
      <c r="M106" s="31">
        <v>2.5094099999999999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215.21</v>
      </c>
      <c r="D107" s="36">
        <v>215.42</v>
      </c>
      <c r="E107" s="36">
        <v>211.90999999999997</v>
      </c>
      <c r="F107" s="36">
        <v>208.60999999999999</v>
      </c>
      <c r="G107" s="36">
        <v>205.09999999999997</v>
      </c>
      <c r="H107" s="36">
        <v>218.71999999999997</v>
      </c>
      <c r="I107" s="36">
        <v>222.23000000000002</v>
      </c>
      <c r="J107" s="36">
        <v>225.52999999999997</v>
      </c>
      <c r="K107" s="31">
        <v>218.93</v>
      </c>
      <c r="L107" s="31">
        <v>212.12</v>
      </c>
      <c r="M107" s="31">
        <v>4.0246300000000002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1669.75</v>
      </c>
      <c r="D108" s="36">
        <v>1682.5333333333335</v>
      </c>
      <c r="E108" s="36">
        <v>1651.2166666666672</v>
      </c>
      <c r="F108" s="36">
        <v>1632.6833333333336</v>
      </c>
      <c r="G108" s="36">
        <v>1601.3666666666672</v>
      </c>
      <c r="H108" s="36">
        <v>1701.0666666666671</v>
      </c>
      <c r="I108" s="36">
        <v>1732.3833333333332</v>
      </c>
      <c r="J108" s="36">
        <v>1750.916666666667</v>
      </c>
      <c r="K108" s="31">
        <v>1713.85</v>
      </c>
      <c r="L108" s="31">
        <v>1664</v>
      </c>
      <c r="M108" s="31">
        <v>4.0343499999999999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200.61</v>
      </c>
      <c r="D109" s="36">
        <v>202.59333333333333</v>
      </c>
      <c r="E109" s="36">
        <v>197.81666666666666</v>
      </c>
      <c r="F109" s="36">
        <v>195.02333333333334</v>
      </c>
      <c r="G109" s="36">
        <v>190.24666666666667</v>
      </c>
      <c r="H109" s="36">
        <v>205.38666666666666</v>
      </c>
      <c r="I109" s="36">
        <v>210.16333333333336</v>
      </c>
      <c r="J109" s="36">
        <v>212.95666666666665</v>
      </c>
      <c r="K109" s="31">
        <v>207.37</v>
      </c>
      <c r="L109" s="31">
        <v>199.8</v>
      </c>
      <c r="M109" s="31">
        <v>30.397110000000001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2821.85</v>
      </c>
      <c r="D110" s="36">
        <v>2777.9</v>
      </c>
      <c r="E110" s="36">
        <v>2635.8</v>
      </c>
      <c r="F110" s="36">
        <v>2449.75</v>
      </c>
      <c r="G110" s="36">
        <v>2307.65</v>
      </c>
      <c r="H110" s="36">
        <v>2963.9500000000003</v>
      </c>
      <c r="I110" s="36">
        <v>3106.0499999999997</v>
      </c>
      <c r="J110" s="36">
        <v>3292.1000000000004</v>
      </c>
      <c r="K110" s="31">
        <v>2920</v>
      </c>
      <c r="L110" s="31">
        <v>2591.85</v>
      </c>
      <c r="M110" s="31">
        <v>23.838139999999999</v>
      </c>
      <c r="N110" s="1"/>
      <c r="O110" s="1"/>
    </row>
    <row r="111" spans="1:15" ht="12.75" customHeight="1">
      <c r="A111" s="33">
        <v>101</v>
      </c>
      <c r="B111" s="53" t="s">
        <v>864</v>
      </c>
      <c r="C111" s="31">
        <v>880.45</v>
      </c>
      <c r="D111" s="36">
        <v>882.55000000000007</v>
      </c>
      <c r="E111" s="36">
        <v>873.30000000000018</v>
      </c>
      <c r="F111" s="36">
        <v>866.15000000000009</v>
      </c>
      <c r="G111" s="36">
        <v>856.9000000000002</v>
      </c>
      <c r="H111" s="36">
        <v>889.70000000000016</v>
      </c>
      <c r="I111" s="36">
        <v>898.94999999999993</v>
      </c>
      <c r="J111" s="36">
        <v>906.10000000000014</v>
      </c>
      <c r="K111" s="31">
        <v>891.8</v>
      </c>
      <c r="L111" s="31">
        <v>875.4</v>
      </c>
      <c r="M111" s="31">
        <v>0.46101999999999999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62.79</v>
      </c>
      <c r="D112" s="36">
        <v>63.306666666666665</v>
      </c>
      <c r="E112" s="36">
        <v>61.733333333333334</v>
      </c>
      <c r="F112" s="36">
        <v>60.676666666666669</v>
      </c>
      <c r="G112" s="36">
        <v>59.103333333333339</v>
      </c>
      <c r="H112" s="36">
        <v>64.36333333333333</v>
      </c>
      <c r="I112" s="36">
        <v>65.936666666666667</v>
      </c>
      <c r="J112" s="36">
        <v>66.993333333333325</v>
      </c>
      <c r="K112" s="31">
        <v>64.88</v>
      </c>
      <c r="L112" s="31">
        <v>62.25</v>
      </c>
      <c r="M112" s="31">
        <v>123.24184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2387.25</v>
      </c>
      <c r="D113" s="36">
        <v>2304.9166666666665</v>
      </c>
      <c r="E113" s="36">
        <v>2202.4333333333329</v>
      </c>
      <c r="F113" s="36">
        <v>2017.6166666666663</v>
      </c>
      <c r="G113" s="36">
        <v>1915.1333333333328</v>
      </c>
      <c r="H113" s="36">
        <v>2489.7333333333331</v>
      </c>
      <c r="I113" s="36">
        <v>2592.2166666666667</v>
      </c>
      <c r="J113" s="36">
        <v>2777.0333333333333</v>
      </c>
      <c r="K113" s="31">
        <v>2407.4</v>
      </c>
      <c r="L113" s="31">
        <v>2120.1</v>
      </c>
      <c r="M113" s="31">
        <v>217.16546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763.55</v>
      </c>
      <c r="D114" s="36">
        <v>760.48333333333323</v>
      </c>
      <c r="E114" s="36">
        <v>743.66666666666652</v>
      </c>
      <c r="F114" s="36">
        <v>723.7833333333333</v>
      </c>
      <c r="G114" s="36">
        <v>706.96666666666658</v>
      </c>
      <c r="H114" s="36">
        <v>780.36666666666645</v>
      </c>
      <c r="I114" s="36">
        <v>797.18333333333328</v>
      </c>
      <c r="J114" s="36">
        <v>817.06666666666638</v>
      </c>
      <c r="K114" s="31">
        <v>777.3</v>
      </c>
      <c r="L114" s="31">
        <v>740.6</v>
      </c>
      <c r="M114" s="31">
        <v>8.5133200000000002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2315.4499999999998</v>
      </c>
      <c r="D115" s="36">
        <v>2304.7333333333331</v>
      </c>
      <c r="E115" s="36">
        <v>2270.7166666666662</v>
      </c>
      <c r="F115" s="36">
        <v>2225.9833333333331</v>
      </c>
      <c r="G115" s="36">
        <v>2191.9666666666662</v>
      </c>
      <c r="H115" s="36">
        <v>2349.4666666666662</v>
      </c>
      <c r="I115" s="36">
        <v>2383.4833333333336</v>
      </c>
      <c r="J115" s="36">
        <v>2428.2166666666662</v>
      </c>
      <c r="K115" s="31">
        <v>2338.75</v>
      </c>
      <c r="L115" s="31">
        <v>2260</v>
      </c>
      <c r="M115" s="31">
        <v>2.2669600000000001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8683.25</v>
      </c>
      <c r="D116" s="36">
        <v>8773.3833333333332</v>
      </c>
      <c r="E116" s="36">
        <v>8554.8666666666668</v>
      </c>
      <c r="F116" s="36">
        <v>8426.4833333333336</v>
      </c>
      <c r="G116" s="36">
        <v>8207.9666666666672</v>
      </c>
      <c r="H116" s="36">
        <v>8901.7666666666664</v>
      </c>
      <c r="I116" s="36">
        <v>9120.2833333333328</v>
      </c>
      <c r="J116" s="36">
        <v>9248.6666666666661</v>
      </c>
      <c r="K116" s="31">
        <v>8991.9</v>
      </c>
      <c r="L116" s="31">
        <v>8645</v>
      </c>
      <c r="M116" s="31">
        <v>0.35177999999999998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803.35</v>
      </c>
      <c r="D117" s="36">
        <v>807.81666666666661</v>
      </c>
      <c r="E117" s="36">
        <v>795.63333333333321</v>
      </c>
      <c r="F117" s="36">
        <v>787.91666666666663</v>
      </c>
      <c r="G117" s="36">
        <v>775.73333333333323</v>
      </c>
      <c r="H117" s="36">
        <v>815.53333333333319</v>
      </c>
      <c r="I117" s="36">
        <v>827.71666666666658</v>
      </c>
      <c r="J117" s="36">
        <v>835.43333333333317</v>
      </c>
      <c r="K117" s="31">
        <v>820</v>
      </c>
      <c r="L117" s="31">
        <v>800.1</v>
      </c>
      <c r="M117" s="31">
        <v>0.56613999999999998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506.8</v>
      </c>
      <c r="D118" s="36">
        <v>506.28333333333336</v>
      </c>
      <c r="E118" s="36">
        <v>498.7166666666667</v>
      </c>
      <c r="F118" s="36">
        <v>490.63333333333333</v>
      </c>
      <c r="G118" s="36">
        <v>483.06666666666666</v>
      </c>
      <c r="H118" s="36">
        <v>514.36666666666679</v>
      </c>
      <c r="I118" s="36">
        <v>521.93333333333339</v>
      </c>
      <c r="J118" s="36">
        <v>530.01666666666677</v>
      </c>
      <c r="K118" s="31">
        <v>513.85</v>
      </c>
      <c r="L118" s="31">
        <v>498.2</v>
      </c>
      <c r="M118" s="31">
        <v>53.618049999999997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533.5</v>
      </c>
      <c r="D119" s="36">
        <v>534.9666666666667</v>
      </c>
      <c r="E119" s="36">
        <v>526.18333333333339</v>
      </c>
      <c r="F119" s="36">
        <v>518.86666666666667</v>
      </c>
      <c r="G119" s="36">
        <v>510.08333333333337</v>
      </c>
      <c r="H119" s="36">
        <v>542.28333333333342</v>
      </c>
      <c r="I119" s="36">
        <v>551.06666666666672</v>
      </c>
      <c r="J119" s="36">
        <v>558.38333333333344</v>
      </c>
      <c r="K119" s="31">
        <v>543.75</v>
      </c>
      <c r="L119" s="31">
        <v>527.65</v>
      </c>
      <c r="M119" s="31">
        <v>3.1307399999999999</v>
      </c>
      <c r="N119" s="1"/>
      <c r="O119" s="1"/>
    </row>
    <row r="120" spans="1:15" ht="12.75" customHeight="1">
      <c r="A120" s="33">
        <v>110</v>
      </c>
      <c r="B120" s="53" t="s">
        <v>865</v>
      </c>
      <c r="C120" s="31">
        <v>982.1</v>
      </c>
      <c r="D120" s="36">
        <v>978.56666666666661</v>
      </c>
      <c r="E120" s="36">
        <v>963.53333333333319</v>
      </c>
      <c r="F120" s="36">
        <v>944.96666666666658</v>
      </c>
      <c r="G120" s="36">
        <v>929.93333333333317</v>
      </c>
      <c r="H120" s="36">
        <v>997.13333333333321</v>
      </c>
      <c r="I120" s="36">
        <v>1012.1666666666665</v>
      </c>
      <c r="J120" s="36">
        <v>1030.7333333333331</v>
      </c>
      <c r="K120" s="31">
        <v>993.6</v>
      </c>
      <c r="L120" s="31">
        <v>960</v>
      </c>
      <c r="M120" s="31">
        <v>11.73122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1453.5</v>
      </c>
      <c r="D121" s="36">
        <v>1424.2</v>
      </c>
      <c r="E121" s="36">
        <v>1318.4</v>
      </c>
      <c r="F121" s="36">
        <v>1183.3</v>
      </c>
      <c r="G121" s="36">
        <v>1077.5</v>
      </c>
      <c r="H121" s="36">
        <v>1559.3000000000002</v>
      </c>
      <c r="I121" s="36">
        <v>1665.1</v>
      </c>
      <c r="J121" s="36">
        <v>1800.2000000000003</v>
      </c>
      <c r="K121" s="31">
        <v>1530</v>
      </c>
      <c r="L121" s="31">
        <v>1289.0999999999999</v>
      </c>
      <c r="M121" s="31">
        <v>30.788609999999998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1423.5</v>
      </c>
      <c r="D122" s="36">
        <v>1424.0833333333333</v>
      </c>
      <c r="E122" s="36">
        <v>1408.7666666666664</v>
      </c>
      <c r="F122" s="36">
        <v>1394.0333333333331</v>
      </c>
      <c r="G122" s="36">
        <v>1378.7166666666662</v>
      </c>
      <c r="H122" s="36">
        <v>1438.8166666666666</v>
      </c>
      <c r="I122" s="36">
        <v>1454.1333333333337</v>
      </c>
      <c r="J122" s="36">
        <v>1468.8666666666668</v>
      </c>
      <c r="K122" s="31">
        <v>1439.4</v>
      </c>
      <c r="L122" s="31">
        <v>1409.35</v>
      </c>
      <c r="M122" s="31">
        <v>14.98054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1480.8</v>
      </c>
      <c r="D123" s="36">
        <v>1483.0166666666667</v>
      </c>
      <c r="E123" s="36">
        <v>1473.8333333333333</v>
      </c>
      <c r="F123" s="36">
        <v>1466.8666666666666</v>
      </c>
      <c r="G123" s="36">
        <v>1457.6833333333332</v>
      </c>
      <c r="H123" s="36">
        <v>1489.9833333333333</v>
      </c>
      <c r="I123" s="36">
        <v>1499.1666666666667</v>
      </c>
      <c r="J123" s="36">
        <v>1506.1333333333334</v>
      </c>
      <c r="K123" s="31">
        <v>1492.2</v>
      </c>
      <c r="L123" s="31">
        <v>1476.05</v>
      </c>
      <c r="M123" s="31">
        <v>20.877649999999999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167.08</v>
      </c>
      <c r="D124" s="36">
        <v>168.13666666666666</v>
      </c>
      <c r="E124" s="36">
        <v>164.45333333333332</v>
      </c>
      <c r="F124" s="36">
        <v>161.82666666666665</v>
      </c>
      <c r="G124" s="36">
        <v>158.14333333333332</v>
      </c>
      <c r="H124" s="36">
        <v>170.76333333333332</v>
      </c>
      <c r="I124" s="36">
        <v>174.44666666666666</v>
      </c>
      <c r="J124" s="36">
        <v>177.07333333333332</v>
      </c>
      <c r="K124" s="31">
        <v>171.82</v>
      </c>
      <c r="L124" s="31">
        <v>165.51</v>
      </c>
      <c r="M124" s="31">
        <v>61.636920000000003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1430.6</v>
      </c>
      <c r="D125" s="36">
        <v>1427.4333333333334</v>
      </c>
      <c r="E125" s="36">
        <v>1406.1666666666667</v>
      </c>
      <c r="F125" s="36">
        <v>1381.7333333333333</v>
      </c>
      <c r="G125" s="36">
        <v>1360.4666666666667</v>
      </c>
      <c r="H125" s="36">
        <v>1451.8666666666668</v>
      </c>
      <c r="I125" s="36">
        <v>1473.1333333333332</v>
      </c>
      <c r="J125" s="36">
        <v>1497.5666666666668</v>
      </c>
      <c r="K125" s="31">
        <v>1448.7</v>
      </c>
      <c r="L125" s="31">
        <v>1403</v>
      </c>
      <c r="M125" s="31">
        <v>0.92351000000000005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473.15</v>
      </c>
      <c r="D126" s="36">
        <v>472.38333333333338</v>
      </c>
      <c r="E126" s="36">
        <v>468.76666666666677</v>
      </c>
      <c r="F126" s="36">
        <v>464.38333333333338</v>
      </c>
      <c r="G126" s="36">
        <v>460.76666666666677</v>
      </c>
      <c r="H126" s="36">
        <v>476.76666666666677</v>
      </c>
      <c r="I126" s="36">
        <v>480.38333333333344</v>
      </c>
      <c r="J126" s="36">
        <v>484.76666666666677</v>
      </c>
      <c r="K126" s="31">
        <v>476</v>
      </c>
      <c r="L126" s="31">
        <v>468</v>
      </c>
      <c r="M126" s="31">
        <v>83.027060000000006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2215.15</v>
      </c>
      <c r="D127" s="36">
        <v>2223.7333333333331</v>
      </c>
      <c r="E127" s="36">
        <v>2177.4666666666662</v>
      </c>
      <c r="F127" s="36">
        <v>2139.7833333333333</v>
      </c>
      <c r="G127" s="36">
        <v>2093.5166666666664</v>
      </c>
      <c r="H127" s="36">
        <v>2261.4166666666661</v>
      </c>
      <c r="I127" s="36">
        <v>2307.6833333333334</v>
      </c>
      <c r="J127" s="36">
        <v>2345.3666666666659</v>
      </c>
      <c r="K127" s="31">
        <v>2270</v>
      </c>
      <c r="L127" s="31">
        <v>2186.0500000000002</v>
      </c>
      <c r="M127" s="31">
        <v>24.77956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5458.8</v>
      </c>
      <c r="D128" s="36">
        <v>5466.0333333333328</v>
      </c>
      <c r="E128" s="36">
        <v>5384.0666666666657</v>
      </c>
      <c r="F128" s="36">
        <v>5309.333333333333</v>
      </c>
      <c r="G128" s="36">
        <v>5227.3666666666659</v>
      </c>
      <c r="H128" s="36">
        <v>5540.7666666666655</v>
      </c>
      <c r="I128" s="36">
        <v>5622.7333333333327</v>
      </c>
      <c r="J128" s="36">
        <v>5697.4666666666653</v>
      </c>
      <c r="K128" s="31">
        <v>5548</v>
      </c>
      <c r="L128" s="31">
        <v>5391.3</v>
      </c>
      <c r="M128" s="31">
        <v>6.7431400000000004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2843.15</v>
      </c>
      <c r="D129" s="36">
        <v>2850.0500000000006</v>
      </c>
      <c r="E129" s="36">
        <v>2821.1500000000015</v>
      </c>
      <c r="F129" s="36">
        <v>2799.150000000001</v>
      </c>
      <c r="G129" s="36">
        <v>2770.2500000000018</v>
      </c>
      <c r="H129" s="36">
        <v>2872.0500000000011</v>
      </c>
      <c r="I129" s="36">
        <v>2900.95</v>
      </c>
      <c r="J129" s="36">
        <v>2922.9500000000007</v>
      </c>
      <c r="K129" s="31">
        <v>2878.95</v>
      </c>
      <c r="L129" s="31">
        <v>2828.05</v>
      </c>
      <c r="M129" s="31">
        <v>2.8736700000000002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3612.75</v>
      </c>
      <c r="D130" s="36">
        <v>3611.8333333333335</v>
      </c>
      <c r="E130" s="36">
        <v>3560.916666666667</v>
      </c>
      <c r="F130" s="36">
        <v>3509.0833333333335</v>
      </c>
      <c r="G130" s="36">
        <v>3458.166666666667</v>
      </c>
      <c r="H130" s="36">
        <v>3663.666666666667</v>
      </c>
      <c r="I130" s="36">
        <v>3714.5833333333339</v>
      </c>
      <c r="J130" s="36">
        <v>3766.416666666667</v>
      </c>
      <c r="K130" s="31">
        <v>3662.75</v>
      </c>
      <c r="L130" s="31">
        <v>3560</v>
      </c>
      <c r="M130" s="31">
        <v>2.39019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1549.05</v>
      </c>
      <c r="D131" s="36">
        <v>1552.8833333333332</v>
      </c>
      <c r="E131" s="36">
        <v>1523.1666666666665</v>
      </c>
      <c r="F131" s="36">
        <v>1497.2833333333333</v>
      </c>
      <c r="G131" s="36">
        <v>1467.5666666666666</v>
      </c>
      <c r="H131" s="36">
        <v>1578.7666666666664</v>
      </c>
      <c r="I131" s="36">
        <v>1608.4833333333331</v>
      </c>
      <c r="J131" s="36">
        <v>1634.3666666666663</v>
      </c>
      <c r="K131" s="31">
        <v>1582.6</v>
      </c>
      <c r="L131" s="31">
        <v>1527</v>
      </c>
      <c r="M131" s="31">
        <v>0.39341999999999999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1042.4000000000001</v>
      </c>
      <c r="D132" s="36">
        <v>1043.8666666666668</v>
      </c>
      <c r="E132" s="36">
        <v>1033.2333333333336</v>
      </c>
      <c r="F132" s="36">
        <v>1024.0666666666668</v>
      </c>
      <c r="G132" s="36">
        <v>1013.4333333333336</v>
      </c>
      <c r="H132" s="36">
        <v>1053.0333333333335</v>
      </c>
      <c r="I132" s="36">
        <v>1063.6666666666667</v>
      </c>
      <c r="J132" s="36">
        <v>1072.8333333333335</v>
      </c>
      <c r="K132" s="31">
        <v>1054.5</v>
      </c>
      <c r="L132" s="31">
        <v>1034.7</v>
      </c>
      <c r="M132" s="31">
        <v>12.50197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1600.85</v>
      </c>
      <c r="D133" s="36">
        <v>1590.2</v>
      </c>
      <c r="E133" s="36">
        <v>1566.4</v>
      </c>
      <c r="F133" s="36">
        <v>1531.95</v>
      </c>
      <c r="G133" s="36">
        <v>1508.15</v>
      </c>
      <c r="H133" s="36">
        <v>1624.65</v>
      </c>
      <c r="I133" s="36">
        <v>1648.4499999999998</v>
      </c>
      <c r="J133" s="36">
        <v>1682.9</v>
      </c>
      <c r="K133" s="31">
        <v>1614</v>
      </c>
      <c r="L133" s="31">
        <v>1555.75</v>
      </c>
      <c r="M133" s="31">
        <v>5.23177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5541.55</v>
      </c>
      <c r="D134" s="36">
        <v>5522.75</v>
      </c>
      <c r="E134" s="36">
        <v>5377.75</v>
      </c>
      <c r="F134" s="36">
        <v>5213.95</v>
      </c>
      <c r="G134" s="36">
        <v>5068.95</v>
      </c>
      <c r="H134" s="36">
        <v>5686.55</v>
      </c>
      <c r="I134" s="36">
        <v>5831.55</v>
      </c>
      <c r="J134" s="36">
        <v>5995.35</v>
      </c>
      <c r="K134" s="31">
        <v>5667.75</v>
      </c>
      <c r="L134" s="31">
        <v>5358.95</v>
      </c>
      <c r="M134" s="31">
        <v>1.9096500000000001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1322.1</v>
      </c>
      <c r="D135" s="36">
        <v>1325.6833333333334</v>
      </c>
      <c r="E135" s="36">
        <v>1293.4666666666667</v>
      </c>
      <c r="F135" s="36">
        <v>1264.8333333333333</v>
      </c>
      <c r="G135" s="36">
        <v>1232.6166666666666</v>
      </c>
      <c r="H135" s="36">
        <v>1354.3166666666668</v>
      </c>
      <c r="I135" s="36">
        <v>1386.5333333333335</v>
      </c>
      <c r="J135" s="36">
        <v>1415.166666666667</v>
      </c>
      <c r="K135" s="31">
        <v>1357.9</v>
      </c>
      <c r="L135" s="31">
        <v>1297.05</v>
      </c>
      <c r="M135" s="31">
        <v>4.3352899999999996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405.3</v>
      </c>
      <c r="D136" s="36">
        <v>409.8</v>
      </c>
      <c r="E136" s="36">
        <v>399.75</v>
      </c>
      <c r="F136" s="36">
        <v>394.2</v>
      </c>
      <c r="G136" s="36">
        <v>384.15</v>
      </c>
      <c r="H136" s="36">
        <v>415.35</v>
      </c>
      <c r="I136" s="36">
        <v>425.40000000000009</v>
      </c>
      <c r="J136" s="36">
        <v>430.95000000000005</v>
      </c>
      <c r="K136" s="31">
        <v>419.85</v>
      </c>
      <c r="L136" s="31">
        <v>404.25</v>
      </c>
      <c r="M136" s="31">
        <v>54.449910000000003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3966.85</v>
      </c>
      <c r="D137" s="36">
        <v>4008.25</v>
      </c>
      <c r="E137" s="36">
        <v>3912.8999999999996</v>
      </c>
      <c r="F137" s="36">
        <v>3858.95</v>
      </c>
      <c r="G137" s="36">
        <v>3763.5999999999995</v>
      </c>
      <c r="H137" s="36">
        <v>4062.2</v>
      </c>
      <c r="I137" s="36">
        <v>4157.55</v>
      </c>
      <c r="J137" s="36">
        <v>4211.5</v>
      </c>
      <c r="K137" s="31">
        <v>4103.6000000000004</v>
      </c>
      <c r="L137" s="31">
        <v>3954.3</v>
      </c>
      <c r="M137" s="31">
        <v>6.5187999999999997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1837</v>
      </c>
      <c r="D138" s="36">
        <v>1857.6833333333332</v>
      </c>
      <c r="E138" s="36">
        <v>1808.4166666666663</v>
      </c>
      <c r="F138" s="36">
        <v>1779.833333333333</v>
      </c>
      <c r="G138" s="36">
        <v>1730.5666666666662</v>
      </c>
      <c r="H138" s="36">
        <v>1886.2666666666664</v>
      </c>
      <c r="I138" s="36">
        <v>1935.5333333333333</v>
      </c>
      <c r="J138" s="36">
        <v>1964.1166666666666</v>
      </c>
      <c r="K138" s="31">
        <v>1906.95</v>
      </c>
      <c r="L138" s="31">
        <v>1829.1</v>
      </c>
      <c r="M138" s="31">
        <v>5.45791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1005.3</v>
      </c>
      <c r="D139" s="36">
        <v>1000.2666666666668</v>
      </c>
      <c r="E139" s="36">
        <v>986.03333333333353</v>
      </c>
      <c r="F139" s="36">
        <v>966.76666666666677</v>
      </c>
      <c r="G139" s="36">
        <v>952.53333333333353</v>
      </c>
      <c r="H139" s="36">
        <v>1019.5333333333335</v>
      </c>
      <c r="I139" s="36">
        <v>1033.7666666666669</v>
      </c>
      <c r="J139" s="36">
        <v>1053.0333333333335</v>
      </c>
      <c r="K139" s="31">
        <v>1014.5</v>
      </c>
      <c r="L139" s="31">
        <v>981</v>
      </c>
      <c r="M139" s="31">
        <v>0.45056000000000002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824.75</v>
      </c>
      <c r="D140" s="36">
        <v>822.55000000000007</v>
      </c>
      <c r="E140" s="36">
        <v>815.20000000000016</v>
      </c>
      <c r="F140" s="36">
        <v>805.65000000000009</v>
      </c>
      <c r="G140" s="36">
        <v>798.30000000000018</v>
      </c>
      <c r="H140" s="36">
        <v>832.10000000000014</v>
      </c>
      <c r="I140" s="36">
        <v>839.45</v>
      </c>
      <c r="J140" s="36">
        <v>849.00000000000011</v>
      </c>
      <c r="K140" s="31">
        <v>829.9</v>
      </c>
      <c r="L140" s="31">
        <v>813</v>
      </c>
      <c r="M140" s="31">
        <v>37.513509999999997</v>
      </c>
      <c r="N140" s="1"/>
      <c r="O140" s="1"/>
    </row>
    <row r="141" spans="1:15" ht="12.75" customHeight="1">
      <c r="A141" s="33">
        <v>131</v>
      </c>
      <c r="B141" s="53" t="s">
        <v>866</v>
      </c>
      <c r="C141" s="31">
        <v>2040.2</v>
      </c>
      <c r="D141" s="36">
        <v>2030.0166666666667</v>
      </c>
      <c r="E141" s="36">
        <v>1995.1833333333334</v>
      </c>
      <c r="F141" s="36">
        <v>1950.1666666666667</v>
      </c>
      <c r="G141" s="36">
        <v>1915.3333333333335</v>
      </c>
      <c r="H141" s="36">
        <v>2075.0333333333333</v>
      </c>
      <c r="I141" s="36">
        <v>2109.8666666666668</v>
      </c>
      <c r="J141" s="36">
        <v>2154.8833333333332</v>
      </c>
      <c r="K141" s="31">
        <v>2064.85</v>
      </c>
      <c r="L141" s="31">
        <v>1985</v>
      </c>
      <c r="M141" s="31">
        <v>1.0830900000000001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600.70000000000005</v>
      </c>
      <c r="D142" s="36">
        <v>602.66666666666663</v>
      </c>
      <c r="E142" s="36">
        <v>595.68333333333328</v>
      </c>
      <c r="F142" s="36">
        <v>590.66666666666663</v>
      </c>
      <c r="G142" s="36">
        <v>583.68333333333328</v>
      </c>
      <c r="H142" s="36">
        <v>607.68333333333328</v>
      </c>
      <c r="I142" s="36">
        <v>614.66666666666663</v>
      </c>
      <c r="J142" s="36">
        <v>619.68333333333328</v>
      </c>
      <c r="K142" s="31">
        <v>609.65</v>
      </c>
      <c r="L142" s="31">
        <v>597.65</v>
      </c>
      <c r="M142" s="31">
        <v>17.10529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1813.45</v>
      </c>
      <c r="D143" s="36">
        <v>1808.9666666666665</v>
      </c>
      <c r="E143" s="36">
        <v>1797.333333333333</v>
      </c>
      <c r="F143" s="36">
        <v>1781.2166666666665</v>
      </c>
      <c r="G143" s="36">
        <v>1769.583333333333</v>
      </c>
      <c r="H143" s="36">
        <v>1825.083333333333</v>
      </c>
      <c r="I143" s="36">
        <v>1836.7166666666667</v>
      </c>
      <c r="J143" s="36">
        <v>1852.833333333333</v>
      </c>
      <c r="K143" s="31">
        <v>1820.6</v>
      </c>
      <c r="L143" s="31">
        <v>1792.85</v>
      </c>
      <c r="M143" s="31">
        <v>7.5939800000000002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3001.4</v>
      </c>
      <c r="D144" s="36">
        <v>3011.9833333333336</v>
      </c>
      <c r="E144" s="36">
        <v>2971.9666666666672</v>
      </c>
      <c r="F144" s="36">
        <v>2942.5333333333338</v>
      </c>
      <c r="G144" s="36">
        <v>2902.5166666666673</v>
      </c>
      <c r="H144" s="36">
        <v>3041.416666666667</v>
      </c>
      <c r="I144" s="36">
        <v>3081.4333333333334</v>
      </c>
      <c r="J144" s="36">
        <v>3110.8666666666668</v>
      </c>
      <c r="K144" s="31">
        <v>3052</v>
      </c>
      <c r="L144" s="31">
        <v>2982.55</v>
      </c>
      <c r="M144" s="31">
        <v>1.9261699999999999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677.2</v>
      </c>
      <c r="D145" s="36">
        <v>670.44999999999993</v>
      </c>
      <c r="E145" s="36">
        <v>657.34999999999991</v>
      </c>
      <c r="F145" s="36">
        <v>637.5</v>
      </c>
      <c r="G145" s="36">
        <v>624.4</v>
      </c>
      <c r="H145" s="36">
        <v>690.29999999999984</v>
      </c>
      <c r="I145" s="36">
        <v>703.4</v>
      </c>
      <c r="J145" s="36">
        <v>723.24999999999977</v>
      </c>
      <c r="K145" s="31">
        <v>683.55</v>
      </c>
      <c r="L145" s="31">
        <v>650.6</v>
      </c>
      <c r="M145" s="31">
        <v>19.137699999999999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2501.9499999999998</v>
      </c>
      <c r="D146" s="36">
        <v>2511.1333333333332</v>
      </c>
      <c r="E146" s="36">
        <v>2488.4666666666662</v>
      </c>
      <c r="F146" s="36">
        <v>2474.9833333333331</v>
      </c>
      <c r="G146" s="36">
        <v>2452.3166666666662</v>
      </c>
      <c r="H146" s="36">
        <v>2524.6166666666663</v>
      </c>
      <c r="I146" s="36">
        <v>2547.2833333333333</v>
      </c>
      <c r="J146" s="36">
        <v>2560.7666666666664</v>
      </c>
      <c r="K146" s="31">
        <v>2533.8000000000002</v>
      </c>
      <c r="L146" s="31">
        <v>2497.65</v>
      </c>
      <c r="M146" s="31">
        <v>1.5078499999999999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400.15</v>
      </c>
      <c r="D147" s="36">
        <v>399.38333333333338</v>
      </c>
      <c r="E147" s="36">
        <v>397.41666666666674</v>
      </c>
      <c r="F147" s="36">
        <v>394.68333333333334</v>
      </c>
      <c r="G147" s="36">
        <v>392.7166666666667</v>
      </c>
      <c r="H147" s="36">
        <v>402.11666666666679</v>
      </c>
      <c r="I147" s="36">
        <v>404.08333333333337</v>
      </c>
      <c r="J147" s="36">
        <v>406.81666666666683</v>
      </c>
      <c r="K147" s="31">
        <v>401.35</v>
      </c>
      <c r="L147" s="31">
        <v>396.65</v>
      </c>
      <c r="M147" s="31">
        <v>20.025929999999999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164.71</v>
      </c>
      <c r="D148" s="36">
        <v>164.32666666666668</v>
      </c>
      <c r="E148" s="36">
        <v>162.88333333333335</v>
      </c>
      <c r="F148" s="36">
        <v>161.05666666666667</v>
      </c>
      <c r="G148" s="36">
        <v>159.61333333333334</v>
      </c>
      <c r="H148" s="36">
        <v>166.15333333333336</v>
      </c>
      <c r="I148" s="36">
        <v>167.59666666666669</v>
      </c>
      <c r="J148" s="36">
        <v>169.42333333333337</v>
      </c>
      <c r="K148" s="31">
        <v>165.77</v>
      </c>
      <c r="L148" s="31">
        <v>162.5</v>
      </c>
      <c r="M148" s="31">
        <v>18.39744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4596.45</v>
      </c>
      <c r="D149" s="36">
        <v>4589.083333333333</v>
      </c>
      <c r="E149" s="36">
        <v>4529.7166666666662</v>
      </c>
      <c r="F149" s="36">
        <v>4462.9833333333336</v>
      </c>
      <c r="G149" s="36">
        <v>4403.6166666666668</v>
      </c>
      <c r="H149" s="36">
        <v>4655.8166666666657</v>
      </c>
      <c r="I149" s="36">
        <v>4715.1833333333325</v>
      </c>
      <c r="J149" s="36">
        <v>4781.9166666666652</v>
      </c>
      <c r="K149" s="31">
        <v>4648.45</v>
      </c>
      <c r="L149" s="31">
        <v>4522.3500000000004</v>
      </c>
      <c r="M149" s="31">
        <v>3.9147599999999998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11971.3</v>
      </c>
      <c r="D150" s="36">
        <v>11923.449999999999</v>
      </c>
      <c r="E150" s="36">
        <v>11697.899999999998</v>
      </c>
      <c r="F150" s="36">
        <v>11424.499999999998</v>
      </c>
      <c r="G150" s="36">
        <v>11198.949999999997</v>
      </c>
      <c r="H150" s="36">
        <v>12196.849999999999</v>
      </c>
      <c r="I150" s="36">
        <v>12422.399999999998</v>
      </c>
      <c r="J150" s="36">
        <v>12695.8</v>
      </c>
      <c r="K150" s="31">
        <v>12149</v>
      </c>
      <c r="L150" s="31">
        <v>11650.05</v>
      </c>
      <c r="M150" s="31">
        <v>5.0605900000000004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2780.7</v>
      </c>
      <c r="D151" s="36">
        <v>2788.2000000000003</v>
      </c>
      <c r="E151" s="36">
        <v>2740.4000000000005</v>
      </c>
      <c r="F151" s="36">
        <v>2700.1000000000004</v>
      </c>
      <c r="G151" s="36">
        <v>2652.3000000000006</v>
      </c>
      <c r="H151" s="36">
        <v>2828.5000000000005</v>
      </c>
      <c r="I151" s="36">
        <v>2876.3000000000006</v>
      </c>
      <c r="J151" s="36">
        <v>2916.6000000000004</v>
      </c>
      <c r="K151" s="31">
        <v>2836</v>
      </c>
      <c r="L151" s="31">
        <v>2747.9</v>
      </c>
      <c r="M151" s="31">
        <v>3.2601900000000001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6402.35</v>
      </c>
      <c r="D152" s="36">
        <v>6357.8</v>
      </c>
      <c r="E152" s="36">
        <v>6295.6</v>
      </c>
      <c r="F152" s="36">
        <v>6188.85</v>
      </c>
      <c r="G152" s="36">
        <v>6126.6500000000005</v>
      </c>
      <c r="H152" s="36">
        <v>6464.55</v>
      </c>
      <c r="I152" s="36">
        <v>6526.7499999999991</v>
      </c>
      <c r="J152" s="36">
        <v>6633.5</v>
      </c>
      <c r="K152" s="31">
        <v>6420</v>
      </c>
      <c r="L152" s="31">
        <v>6251.05</v>
      </c>
      <c r="M152" s="31">
        <v>10.23659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763.75</v>
      </c>
      <c r="D153" s="36">
        <v>763.65</v>
      </c>
      <c r="E153" s="36">
        <v>752.3</v>
      </c>
      <c r="F153" s="36">
        <v>740.85</v>
      </c>
      <c r="G153" s="36">
        <v>729.5</v>
      </c>
      <c r="H153" s="36">
        <v>775.09999999999991</v>
      </c>
      <c r="I153" s="36">
        <v>786.45</v>
      </c>
      <c r="J153" s="36">
        <v>797.89999999999986</v>
      </c>
      <c r="K153" s="31">
        <v>775</v>
      </c>
      <c r="L153" s="31">
        <v>752.2</v>
      </c>
      <c r="M153" s="31">
        <v>9.4095499999999994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429.3</v>
      </c>
      <c r="D154" s="36">
        <v>434.61666666666662</v>
      </c>
      <c r="E154" s="36">
        <v>420.78333333333325</v>
      </c>
      <c r="F154" s="36">
        <v>412.26666666666665</v>
      </c>
      <c r="G154" s="36">
        <v>398.43333333333328</v>
      </c>
      <c r="H154" s="36">
        <v>443.13333333333321</v>
      </c>
      <c r="I154" s="36">
        <v>456.96666666666658</v>
      </c>
      <c r="J154" s="36">
        <v>465.48333333333318</v>
      </c>
      <c r="K154" s="31">
        <v>448.45</v>
      </c>
      <c r="L154" s="31">
        <v>426.1</v>
      </c>
      <c r="M154" s="31">
        <v>7.1183500000000004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198.05</v>
      </c>
      <c r="D155" s="36">
        <v>199.37666666666667</v>
      </c>
      <c r="E155" s="36">
        <v>195.86333333333334</v>
      </c>
      <c r="F155" s="36">
        <v>193.67666666666668</v>
      </c>
      <c r="G155" s="36">
        <v>190.16333333333336</v>
      </c>
      <c r="H155" s="36">
        <v>201.56333333333333</v>
      </c>
      <c r="I155" s="36">
        <v>205.07666666666665</v>
      </c>
      <c r="J155" s="36">
        <v>207.26333333333332</v>
      </c>
      <c r="K155" s="31">
        <v>202.89</v>
      </c>
      <c r="L155" s="31">
        <v>197.19</v>
      </c>
      <c r="M155" s="31">
        <v>13.05888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41.2</v>
      </c>
      <c r="D156" s="36">
        <v>41.28</v>
      </c>
      <c r="E156" s="36">
        <v>40.97</v>
      </c>
      <c r="F156" s="36">
        <v>40.739999999999995</v>
      </c>
      <c r="G156" s="36">
        <v>40.429999999999993</v>
      </c>
      <c r="H156" s="36">
        <v>41.510000000000005</v>
      </c>
      <c r="I156" s="36">
        <v>41.820000000000007</v>
      </c>
      <c r="J156" s="36">
        <v>42.050000000000011</v>
      </c>
      <c r="K156" s="31">
        <v>41.59</v>
      </c>
      <c r="L156" s="31">
        <v>41.05</v>
      </c>
      <c r="M156" s="31">
        <v>33.609450000000002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4672.95</v>
      </c>
      <c r="D157" s="36">
        <v>4687.4000000000005</v>
      </c>
      <c r="E157" s="36">
        <v>4640.8500000000013</v>
      </c>
      <c r="F157" s="36">
        <v>4608.7500000000009</v>
      </c>
      <c r="G157" s="36">
        <v>4562.2000000000016</v>
      </c>
      <c r="H157" s="36">
        <v>4719.5000000000009</v>
      </c>
      <c r="I157" s="36">
        <v>4766.05</v>
      </c>
      <c r="J157" s="36">
        <v>4798.1500000000005</v>
      </c>
      <c r="K157" s="31">
        <v>4733.95</v>
      </c>
      <c r="L157" s="31">
        <v>4655.3</v>
      </c>
      <c r="M157" s="31">
        <v>9.3927899999999998</v>
      </c>
      <c r="N157" s="1"/>
      <c r="O157" s="1"/>
    </row>
    <row r="158" spans="1:15" ht="12.75" customHeight="1">
      <c r="A158" s="33">
        <v>148</v>
      </c>
      <c r="B158" s="53" t="s">
        <v>867</v>
      </c>
      <c r="C158" s="31">
        <v>1322.1</v>
      </c>
      <c r="D158" s="36">
        <v>1323.1666666666667</v>
      </c>
      <c r="E158" s="36">
        <v>1308.9333333333334</v>
      </c>
      <c r="F158" s="36">
        <v>1295.7666666666667</v>
      </c>
      <c r="G158" s="36">
        <v>1281.5333333333333</v>
      </c>
      <c r="H158" s="36">
        <v>1336.3333333333335</v>
      </c>
      <c r="I158" s="36">
        <v>1350.5666666666666</v>
      </c>
      <c r="J158" s="36">
        <v>1363.7333333333336</v>
      </c>
      <c r="K158" s="31">
        <v>1337.4</v>
      </c>
      <c r="L158" s="31">
        <v>1310</v>
      </c>
      <c r="M158" s="31">
        <v>1.4856199999999999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718.45</v>
      </c>
      <c r="D159" s="36">
        <v>722.81666666666661</v>
      </c>
      <c r="E159" s="36">
        <v>707.63333333333321</v>
      </c>
      <c r="F159" s="36">
        <v>696.81666666666661</v>
      </c>
      <c r="G159" s="36">
        <v>681.63333333333321</v>
      </c>
      <c r="H159" s="36">
        <v>733.63333333333321</v>
      </c>
      <c r="I159" s="36">
        <v>748.81666666666661</v>
      </c>
      <c r="J159" s="36">
        <v>759.63333333333321</v>
      </c>
      <c r="K159" s="31">
        <v>738</v>
      </c>
      <c r="L159" s="31">
        <v>712</v>
      </c>
      <c r="M159" s="31">
        <v>1.61459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689.3</v>
      </c>
      <c r="D160" s="36">
        <v>694.73333333333323</v>
      </c>
      <c r="E160" s="36">
        <v>678.01666666666642</v>
      </c>
      <c r="F160" s="36">
        <v>666.73333333333323</v>
      </c>
      <c r="G160" s="36">
        <v>650.01666666666642</v>
      </c>
      <c r="H160" s="36">
        <v>706.01666666666642</v>
      </c>
      <c r="I160" s="36">
        <v>722.73333333333335</v>
      </c>
      <c r="J160" s="36">
        <v>734.01666666666642</v>
      </c>
      <c r="K160" s="31">
        <v>711.45</v>
      </c>
      <c r="L160" s="31">
        <v>683.45</v>
      </c>
      <c r="M160" s="31">
        <v>4.6289199999999999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2678.15</v>
      </c>
      <c r="D161" s="36">
        <v>2684.7333333333331</v>
      </c>
      <c r="E161" s="36">
        <v>2644.4666666666662</v>
      </c>
      <c r="F161" s="36">
        <v>2610.7833333333333</v>
      </c>
      <c r="G161" s="36">
        <v>2570.5166666666664</v>
      </c>
      <c r="H161" s="36">
        <v>2718.4166666666661</v>
      </c>
      <c r="I161" s="36">
        <v>2758.6833333333334</v>
      </c>
      <c r="J161" s="36">
        <v>2792.3666666666659</v>
      </c>
      <c r="K161" s="31">
        <v>2725</v>
      </c>
      <c r="L161" s="31">
        <v>2651.05</v>
      </c>
      <c r="M161" s="31">
        <v>0.95189000000000001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250.84</v>
      </c>
      <c r="D162" s="36">
        <v>251.82333333333335</v>
      </c>
      <c r="E162" s="36">
        <v>248.3666666666667</v>
      </c>
      <c r="F162" s="36">
        <v>245.89333333333335</v>
      </c>
      <c r="G162" s="36">
        <v>242.4366666666667</v>
      </c>
      <c r="H162" s="36">
        <v>254.29666666666671</v>
      </c>
      <c r="I162" s="36">
        <v>257.75333333333333</v>
      </c>
      <c r="J162" s="36">
        <v>260.22666666666669</v>
      </c>
      <c r="K162" s="31">
        <v>255.28</v>
      </c>
      <c r="L162" s="31">
        <v>249.35</v>
      </c>
      <c r="M162" s="31">
        <v>33.586449999999999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97.16</v>
      </c>
      <c r="D163" s="36">
        <v>98.103333333333339</v>
      </c>
      <c r="E163" s="36">
        <v>95.806666666666672</v>
      </c>
      <c r="F163" s="36">
        <v>94.453333333333333</v>
      </c>
      <c r="G163" s="36">
        <v>92.156666666666666</v>
      </c>
      <c r="H163" s="36">
        <v>99.456666666666678</v>
      </c>
      <c r="I163" s="36">
        <v>101.75333333333333</v>
      </c>
      <c r="J163" s="36">
        <v>103.10666666666668</v>
      </c>
      <c r="K163" s="31">
        <v>100.4</v>
      </c>
      <c r="L163" s="31">
        <v>96.75</v>
      </c>
      <c r="M163" s="31">
        <v>42.762949999999996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1023.45</v>
      </c>
      <c r="D164" s="36">
        <v>1029.4833333333333</v>
      </c>
      <c r="E164" s="36">
        <v>1009.6166666666668</v>
      </c>
      <c r="F164" s="36">
        <v>995.78333333333342</v>
      </c>
      <c r="G164" s="36">
        <v>975.91666666666686</v>
      </c>
      <c r="H164" s="36">
        <v>1043.3166666666666</v>
      </c>
      <c r="I164" s="36">
        <v>1063.1833333333329</v>
      </c>
      <c r="J164" s="36">
        <v>1077.0166666666667</v>
      </c>
      <c r="K164" s="31">
        <v>1049.3499999999999</v>
      </c>
      <c r="L164" s="31">
        <v>1015.65</v>
      </c>
      <c r="M164" s="31">
        <v>0.55740000000000001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4146.5</v>
      </c>
      <c r="D165" s="36">
        <v>4172.8</v>
      </c>
      <c r="E165" s="36">
        <v>4105.7000000000007</v>
      </c>
      <c r="F165" s="36">
        <v>4064.9000000000005</v>
      </c>
      <c r="G165" s="36">
        <v>3997.8000000000011</v>
      </c>
      <c r="H165" s="36">
        <v>4213.6000000000004</v>
      </c>
      <c r="I165" s="36">
        <v>4280.7000000000007</v>
      </c>
      <c r="J165" s="36">
        <v>4321.5</v>
      </c>
      <c r="K165" s="31">
        <v>4239.8999999999996</v>
      </c>
      <c r="L165" s="31">
        <v>4132</v>
      </c>
      <c r="M165" s="31">
        <v>1.9362299999999999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564.5</v>
      </c>
      <c r="D166" s="36">
        <v>566.4</v>
      </c>
      <c r="E166" s="36">
        <v>557.29999999999995</v>
      </c>
      <c r="F166" s="36">
        <v>550.1</v>
      </c>
      <c r="G166" s="36">
        <v>541</v>
      </c>
      <c r="H166" s="36">
        <v>573.59999999999991</v>
      </c>
      <c r="I166" s="36">
        <v>582.70000000000005</v>
      </c>
      <c r="J166" s="36">
        <v>589.89999999999986</v>
      </c>
      <c r="K166" s="31">
        <v>575.5</v>
      </c>
      <c r="L166" s="31">
        <v>559.20000000000005</v>
      </c>
      <c r="M166" s="31">
        <v>83.29177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462.05</v>
      </c>
      <c r="D167" s="36">
        <v>463.76666666666671</v>
      </c>
      <c r="E167" s="36">
        <v>453.88333333333344</v>
      </c>
      <c r="F167" s="36">
        <v>445.71666666666675</v>
      </c>
      <c r="G167" s="36">
        <v>435.83333333333348</v>
      </c>
      <c r="H167" s="36">
        <v>471.93333333333339</v>
      </c>
      <c r="I167" s="36">
        <v>481.81666666666672</v>
      </c>
      <c r="J167" s="36">
        <v>489.98333333333335</v>
      </c>
      <c r="K167" s="31">
        <v>473.65</v>
      </c>
      <c r="L167" s="31">
        <v>455.6</v>
      </c>
      <c r="M167" s="31">
        <v>1.76996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176.44</v>
      </c>
      <c r="D168" s="36">
        <v>176.26333333333332</v>
      </c>
      <c r="E168" s="36">
        <v>174.57666666666665</v>
      </c>
      <c r="F168" s="36">
        <v>172.71333333333334</v>
      </c>
      <c r="G168" s="36">
        <v>171.02666666666667</v>
      </c>
      <c r="H168" s="36">
        <v>178.12666666666664</v>
      </c>
      <c r="I168" s="36">
        <v>179.8133333333333</v>
      </c>
      <c r="J168" s="36">
        <v>181.67666666666662</v>
      </c>
      <c r="K168" s="31">
        <v>177.95</v>
      </c>
      <c r="L168" s="31">
        <v>174.4</v>
      </c>
      <c r="M168" s="31">
        <v>58.335160000000002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177.25</v>
      </c>
      <c r="D169" s="36">
        <v>177.81666666666669</v>
      </c>
      <c r="E169" s="36">
        <v>176.23333333333338</v>
      </c>
      <c r="F169" s="36">
        <v>175.2166666666667</v>
      </c>
      <c r="G169" s="36">
        <v>173.63333333333338</v>
      </c>
      <c r="H169" s="36">
        <v>178.83333333333337</v>
      </c>
      <c r="I169" s="36">
        <v>180.41666666666669</v>
      </c>
      <c r="J169" s="36">
        <v>181.43333333333337</v>
      </c>
      <c r="K169" s="31">
        <v>179.4</v>
      </c>
      <c r="L169" s="31">
        <v>176.8</v>
      </c>
      <c r="M169" s="31">
        <v>55.86121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986.75</v>
      </c>
      <c r="D170" s="36">
        <v>979.58333333333337</v>
      </c>
      <c r="E170" s="36">
        <v>964.2166666666667</v>
      </c>
      <c r="F170" s="36">
        <v>941.68333333333328</v>
      </c>
      <c r="G170" s="36">
        <v>926.31666666666661</v>
      </c>
      <c r="H170" s="36">
        <v>1002.1166666666668</v>
      </c>
      <c r="I170" s="36">
        <v>1017.4833333333333</v>
      </c>
      <c r="J170" s="36">
        <v>1040.0166666666669</v>
      </c>
      <c r="K170" s="31">
        <v>994.95</v>
      </c>
      <c r="L170" s="31">
        <v>957.05</v>
      </c>
      <c r="M170" s="31">
        <v>16.627400000000002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4890.05</v>
      </c>
      <c r="D171" s="36">
        <v>4857.3499999999995</v>
      </c>
      <c r="E171" s="36">
        <v>4792.6999999999989</v>
      </c>
      <c r="F171" s="36">
        <v>4695.3499999999995</v>
      </c>
      <c r="G171" s="36">
        <v>4630.6999999999989</v>
      </c>
      <c r="H171" s="36">
        <v>4954.6999999999989</v>
      </c>
      <c r="I171" s="36">
        <v>5019.3499999999985</v>
      </c>
      <c r="J171" s="36">
        <v>5116.6999999999989</v>
      </c>
      <c r="K171" s="31">
        <v>4922</v>
      </c>
      <c r="L171" s="31">
        <v>4760</v>
      </c>
      <c r="M171" s="31">
        <v>0.50475999999999999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1559.4</v>
      </c>
      <c r="D172" s="36">
        <v>1569.9833333333333</v>
      </c>
      <c r="E172" s="36">
        <v>1540.4666666666667</v>
      </c>
      <c r="F172" s="36">
        <v>1521.5333333333333</v>
      </c>
      <c r="G172" s="36">
        <v>1492.0166666666667</v>
      </c>
      <c r="H172" s="36">
        <v>1588.9166666666667</v>
      </c>
      <c r="I172" s="36">
        <v>1618.4333333333336</v>
      </c>
      <c r="J172" s="36">
        <v>1637.3666666666668</v>
      </c>
      <c r="K172" s="31">
        <v>1599.5</v>
      </c>
      <c r="L172" s="31">
        <v>1551.05</v>
      </c>
      <c r="M172" s="31">
        <v>1.1032599999999999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325.45</v>
      </c>
      <c r="D173" s="36">
        <v>323.73333333333335</v>
      </c>
      <c r="E173" s="36">
        <v>318.2166666666667</v>
      </c>
      <c r="F173" s="36">
        <v>310.98333333333335</v>
      </c>
      <c r="G173" s="36">
        <v>305.4666666666667</v>
      </c>
      <c r="H173" s="36">
        <v>330.9666666666667</v>
      </c>
      <c r="I173" s="36">
        <v>336.48333333333335</v>
      </c>
      <c r="J173" s="36">
        <v>343.7166666666667</v>
      </c>
      <c r="K173" s="31">
        <v>329.25</v>
      </c>
      <c r="L173" s="31">
        <v>316.5</v>
      </c>
      <c r="M173" s="31">
        <v>8.4275000000000002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209.96</v>
      </c>
      <c r="D174" s="36">
        <v>211.01666666666665</v>
      </c>
      <c r="E174" s="36">
        <v>206.7533333333333</v>
      </c>
      <c r="F174" s="36">
        <v>203.54666666666665</v>
      </c>
      <c r="G174" s="36">
        <v>199.2833333333333</v>
      </c>
      <c r="H174" s="36">
        <v>214.2233333333333</v>
      </c>
      <c r="I174" s="36">
        <v>218.48666666666662</v>
      </c>
      <c r="J174" s="36">
        <v>221.6933333333333</v>
      </c>
      <c r="K174" s="31">
        <v>215.28</v>
      </c>
      <c r="L174" s="31">
        <v>207.81</v>
      </c>
      <c r="M174" s="31">
        <v>19.741150000000001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793.25</v>
      </c>
      <c r="D175" s="36">
        <v>792.23333333333323</v>
      </c>
      <c r="E175" s="36">
        <v>785.51666666666642</v>
      </c>
      <c r="F175" s="36">
        <v>777.78333333333319</v>
      </c>
      <c r="G175" s="36">
        <v>771.06666666666638</v>
      </c>
      <c r="H175" s="36">
        <v>799.96666666666647</v>
      </c>
      <c r="I175" s="36">
        <v>806.68333333333339</v>
      </c>
      <c r="J175" s="36">
        <v>814.41666666666652</v>
      </c>
      <c r="K175" s="31">
        <v>798.95</v>
      </c>
      <c r="L175" s="31">
        <v>784.5</v>
      </c>
      <c r="M175" s="31">
        <v>2.3541599999999998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475.35</v>
      </c>
      <c r="D176" s="36">
        <v>476.8</v>
      </c>
      <c r="E176" s="36">
        <v>471.6</v>
      </c>
      <c r="F176" s="36">
        <v>467.85</v>
      </c>
      <c r="G176" s="36">
        <v>462.65000000000003</v>
      </c>
      <c r="H176" s="36">
        <v>480.55</v>
      </c>
      <c r="I176" s="36">
        <v>485.74999999999994</v>
      </c>
      <c r="J176" s="36">
        <v>489.5</v>
      </c>
      <c r="K176" s="31">
        <v>482</v>
      </c>
      <c r="L176" s="31">
        <v>473.05</v>
      </c>
      <c r="M176" s="31">
        <v>19.85061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219.55</v>
      </c>
      <c r="D177" s="36">
        <v>220.20000000000002</v>
      </c>
      <c r="E177" s="36">
        <v>217.25000000000003</v>
      </c>
      <c r="F177" s="36">
        <v>214.95000000000002</v>
      </c>
      <c r="G177" s="36">
        <v>212.00000000000003</v>
      </c>
      <c r="H177" s="36">
        <v>222.50000000000003</v>
      </c>
      <c r="I177" s="36">
        <v>225.45000000000002</v>
      </c>
      <c r="J177" s="36">
        <v>227.75000000000003</v>
      </c>
      <c r="K177" s="31">
        <v>223.15</v>
      </c>
      <c r="L177" s="31">
        <v>217.9</v>
      </c>
      <c r="M177" s="31">
        <v>251.03774999999999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1319.45</v>
      </c>
      <c r="D178" s="36">
        <v>1320.1666666666667</v>
      </c>
      <c r="E178" s="36">
        <v>1312.3333333333335</v>
      </c>
      <c r="F178" s="36">
        <v>1305.2166666666667</v>
      </c>
      <c r="G178" s="36">
        <v>1297.3833333333334</v>
      </c>
      <c r="H178" s="36">
        <v>1327.2833333333335</v>
      </c>
      <c r="I178" s="36">
        <v>1335.116666666667</v>
      </c>
      <c r="J178" s="36">
        <v>1342.2333333333336</v>
      </c>
      <c r="K178" s="31">
        <v>1328</v>
      </c>
      <c r="L178" s="31">
        <v>1313.05</v>
      </c>
      <c r="M178" s="31">
        <v>1.20539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96.57</v>
      </c>
      <c r="D179" s="36">
        <v>97.303333333333327</v>
      </c>
      <c r="E179" s="36">
        <v>95.006666666666661</v>
      </c>
      <c r="F179" s="36">
        <v>93.443333333333328</v>
      </c>
      <c r="G179" s="36">
        <v>91.146666666666661</v>
      </c>
      <c r="H179" s="36">
        <v>98.86666666666666</v>
      </c>
      <c r="I179" s="36">
        <v>101.16333333333331</v>
      </c>
      <c r="J179" s="36">
        <v>102.72666666666666</v>
      </c>
      <c r="K179" s="31">
        <v>99.6</v>
      </c>
      <c r="L179" s="31">
        <v>95.74</v>
      </c>
      <c r="M179" s="31">
        <v>389.75155000000001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2099.1</v>
      </c>
      <c r="D180" s="36">
        <v>2101.25</v>
      </c>
      <c r="E180" s="36">
        <v>2048.85</v>
      </c>
      <c r="F180" s="36">
        <v>1998.6</v>
      </c>
      <c r="G180" s="36">
        <v>1946.1999999999998</v>
      </c>
      <c r="H180" s="36">
        <v>2151.5</v>
      </c>
      <c r="I180" s="36">
        <v>2203.8999999999996</v>
      </c>
      <c r="J180" s="36">
        <v>2254.15</v>
      </c>
      <c r="K180" s="31">
        <v>2153.65</v>
      </c>
      <c r="L180" s="31">
        <v>2051</v>
      </c>
      <c r="M180" s="31">
        <v>33.987090000000002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378.75</v>
      </c>
      <c r="D181" s="36">
        <v>380.66666666666669</v>
      </c>
      <c r="E181" s="36">
        <v>374.33333333333337</v>
      </c>
      <c r="F181" s="36">
        <v>369.91666666666669</v>
      </c>
      <c r="G181" s="36">
        <v>363.58333333333337</v>
      </c>
      <c r="H181" s="36">
        <v>385.08333333333337</v>
      </c>
      <c r="I181" s="36">
        <v>391.41666666666674</v>
      </c>
      <c r="J181" s="36">
        <v>395.83333333333337</v>
      </c>
      <c r="K181" s="31">
        <v>387</v>
      </c>
      <c r="L181" s="31">
        <v>376.25</v>
      </c>
      <c r="M181" s="31">
        <v>9.9134600000000006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7244.85</v>
      </c>
      <c r="D182" s="36">
        <v>7290.833333333333</v>
      </c>
      <c r="E182" s="36">
        <v>7176.6666666666661</v>
      </c>
      <c r="F182" s="36">
        <v>7108.4833333333327</v>
      </c>
      <c r="G182" s="36">
        <v>6994.3166666666657</v>
      </c>
      <c r="H182" s="36">
        <v>7359.0166666666664</v>
      </c>
      <c r="I182" s="36">
        <v>7473.1833333333325</v>
      </c>
      <c r="J182" s="36">
        <v>7541.3666666666668</v>
      </c>
      <c r="K182" s="31">
        <v>7405</v>
      </c>
      <c r="L182" s="31">
        <v>7222.65</v>
      </c>
      <c r="M182" s="31">
        <v>0.12876000000000001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1824.85</v>
      </c>
      <c r="D183" s="36">
        <v>1821.1333333333332</v>
      </c>
      <c r="E183" s="36">
        <v>1807.2666666666664</v>
      </c>
      <c r="F183" s="36">
        <v>1789.6833333333332</v>
      </c>
      <c r="G183" s="36">
        <v>1775.8166666666664</v>
      </c>
      <c r="H183" s="36">
        <v>1838.7166666666665</v>
      </c>
      <c r="I183" s="36">
        <v>1852.5833333333333</v>
      </c>
      <c r="J183" s="36">
        <v>1870.1666666666665</v>
      </c>
      <c r="K183" s="31">
        <v>1835</v>
      </c>
      <c r="L183" s="31">
        <v>1803.55</v>
      </c>
      <c r="M183" s="31">
        <v>2.20838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2651</v>
      </c>
      <c r="D184" s="36">
        <v>2664.0666666666666</v>
      </c>
      <c r="E184" s="36">
        <v>2628.1333333333332</v>
      </c>
      <c r="F184" s="36">
        <v>2605.2666666666664</v>
      </c>
      <c r="G184" s="36">
        <v>2569.333333333333</v>
      </c>
      <c r="H184" s="36">
        <v>2686.9333333333334</v>
      </c>
      <c r="I184" s="36">
        <v>2722.8666666666668</v>
      </c>
      <c r="J184" s="36">
        <v>2745.7333333333336</v>
      </c>
      <c r="K184" s="31">
        <v>2700</v>
      </c>
      <c r="L184" s="31">
        <v>2641.2</v>
      </c>
      <c r="M184" s="31">
        <v>0.81345999999999996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869.05</v>
      </c>
      <c r="D185" s="36">
        <v>858.30000000000007</v>
      </c>
      <c r="E185" s="36">
        <v>842.60000000000014</v>
      </c>
      <c r="F185" s="36">
        <v>816.15000000000009</v>
      </c>
      <c r="G185" s="36">
        <v>800.45000000000016</v>
      </c>
      <c r="H185" s="36">
        <v>884.75000000000011</v>
      </c>
      <c r="I185" s="36">
        <v>900.45000000000016</v>
      </c>
      <c r="J185" s="36">
        <v>926.90000000000009</v>
      </c>
      <c r="K185" s="31">
        <v>874</v>
      </c>
      <c r="L185" s="31">
        <v>831.85</v>
      </c>
      <c r="M185" s="31">
        <v>1.21069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1230.5</v>
      </c>
      <c r="D186" s="36">
        <v>1232.7333333333333</v>
      </c>
      <c r="E186" s="36">
        <v>1218.5666666666666</v>
      </c>
      <c r="F186" s="36">
        <v>1206.6333333333332</v>
      </c>
      <c r="G186" s="36">
        <v>1192.4666666666665</v>
      </c>
      <c r="H186" s="36">
        <v>1244.6666666666667</v>
      </c>
      <c r="I186" s="36">
        <v>1258.8333333333333</v>
      </c>
      <c r="J186" s="36">
        <v>1270.7666666666669</v>
      </c>
      <c r="K186" s="31">
        <v>1246.9000000000001</v>
      </c>
      <c r="L186" s="31">
        <v>1220.8</v>
      </c>
      <c r="M186" s="31">
        <v>4.7641099999999996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1308.3</v>
      </c>
      <c r="D187" s="36">
        <v>1292.8</v>
      </c>
      <c r="E187" s="36">
        <v>1275.5999999999999</v>
      </c>
      <c r="F187" s="36">
        <v>1242.8999999999999</v>
      </c>
      <c r="G187" s="36">
        <v>1225.6999999999998</v>
      </c>
      <c r="H187" s="36">
        <v>1325.5</v>
      </c>
      <c r="I187" s="36">
        <v>1342.7000000000003</v>
      </c>
      <c r="J187" s="36">
        <v>1375.4</v>
      </c>
      <c r="K187" s="31">
        <v>1310</v>
      </c>
      <c r="L187" s="31">
        <v>1260.0999999999999</v>
      </c>
      <c r="M187" s="31">
        <v>3.4725999999999999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1064.0999999999999</v>
      </c>
      <c r="D188" s="36">
        <v>1067.9166666666667</v>
      </c>
      <c r="E188" s="36">
        <v>1047.4333333333334</v>
      </c>
      <c r="F188" s="36">
        <v>1030.7666666666667</v>
      </c>
      <c r="G188" s="36">
        <v>1010.2833333333333</v>
      </c>
      <c r="H188" s="36">
        <v>1084.5833333333335</v>
      </c>
      <c r="I188" s="36">
        <v>1105.0666666666666</v>
      </c>
      <c r="J188" s="36">
        <v>1121.7333333333336</v>
      </c>
      <c r="K188" s="31">
        <v>1088.4000000000001</v>
      </c>
      <c r="L188" s="31">
        <v>1051.25</v>
      </c>
      <c r="M188" s="31">
        <v>2.3645700000000001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4124.5</v>
      </c>
      <c r="D189" s="36">
        <v>4171.833333333333</v>
      </c>
      <c r="E189" s="36">
        <v>4066.6666666666661</v>
      </c>
      <c r="F189" s="36">
        <v>4008.833333333333</v>
      </c>
      <c r="G189" s="36">
        <v>3903.6666666666661</v>
      </c>
      <c r="H189" s="36">
        <v>4229.6666666666661</v>
      </c>
      <c r="I189" s="36">
        <v>4334.8333333333321</v>
      </c>
      <c r="J189" s="36">
        <v>4392.6666666666661</v>
      </c>
      <c r="K189" s="31">
        <v>4277</v>
      </c>
      <c r="L189" s="31">
        <v>4114</v>
      </c>
      <c r="M189" s="31">
        <v>1.06711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1375.85</v>
      </c>
      <c r="D190" s="36">
        <v>1372.3166666666666</v>
      </c>
      <c r="E190" s="36">
        <v>1362.4833333333331</v>
      </c>
      <c r="F190" s="36">
        <v>1349.1166666666666</v>
      </c>
      <c r="G190" s="36">
        <v>1339.2833333333331</v>
      </c>
      <c r="H190" s="36">
        <v>1385.6833333333332</v>
      </c>
      <c r="I190" s="36">
        <v>1395.5166666666667</v>
      </c>
      <c r="J190" s="36">
        <v>1408.8833333333332</v>
      </c>
      <c r="K190" s="31">
        <v>1382.15</v>
      </c>
      <c r="L190" s="31">
        <v>1358.95</v>
      </c>
      <c r="M190" s="31">
        <v>6.2436499999999997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855.9</v>
      </c>
      <c r="D191" s="36">
        <v>852.81666666666661</v>
      </c>
      <c r="E191" s="36">
        <v>844.63333333333321</v>
      </c>
      <c r="F191" s="36">
        <v>833.36666666666656</v>
      </c>
      <c r="G191" s="36">
        <v>825.18333333333317</v>
      </c>
      <c r="H191" s="36">
        <v>864.08333333333326</v>
      </c>
      <c r="I191" s="36">
        <v>872.26666666666665</v>
      </c>
      <c r="J191" s="36">
        <v>883.5333333333333</v>
      </c>
      <c r="K191" s="31">
        <v>861</v>
      </c>
      <c r="L191" s="31">
        <v>841.55</v>
      </c>
      <c r="M191" s="31">
        <v>3.7170100000000001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3207.9</v>
      </c>
      <c r="D192" s="36">
        <v>3171.8666666666663</v>
      </c>
      <c r="E192" s="36">
        <v>3123.7333333333327</v>
      </c>
      <c r="F192" s="36">
        <v>3039.5666666666662</v>
      </c>
      <c r="G192" s="36">
        <v>2991.4333333333325</v>
      </c>
      <c r="H192" s="36">
        <v>3256.0333333333328</v>
      </c>
      <c r="I192" s="36">
        <v>3304.166666666667</v>
      </c>
      <c r="J192" s="36">
        <v>3388.333333333333</v>
      </c>
      <c r="K192" s="31">
        <v>3220</v>
      </c>
      <c r="L192" s="31">
        <v>3087.7</v>
      </c>
      <c r="M192" s="31">
        <v>7.8419699999999999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492.8</v>
      </c>
      <c r="D193" s="36">
        <v>497.28333333333336</v>
      </c>
      <c r="E193" s="36">
        <v>487.2166666666667</v>
      </c>
      <c r="F193" s="36">
        <v>481.63333333333333</v>
      </c>
      <c r="G193" s="36">
        <v>471.56666666666666</v>
      </c>
      <c r="H193" s="36">
        <v>502.86666666666673</v>
      </c>
      <c r="I193" s="36">
        <v>512.93333333333339</v>
      </c>
      <c r="J193" s="36">
        <v>518.51666666666677</v>
      </c>
      <c r="K193" s="31">
        <v>507.35</v>
      </c>
      <c r="L193" s="31">
        <v>491.7</v>
      </c>
      <c r="M193" s="31">
        <v>20.14425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561.4</v>
      </c>
      <c r="D194" s="36">
        <v>565.48333333333335</v>
      </c>
      <c r="E194" s="36">
        <v>556.11666666666667</v>
      </c>
      <c r="F194" s="36">
        <v>550.83333333333337</v>
      </c>
      <c r="G194" s="36">
        <v>541.4666666666667</v>
      </c>
      <c r="H194" s="36">
        <v>570.76666666666665</v>
      </c>
      <c r="I194" s="36">
        <v>580.13333333333344</v>
      </c>
      <c r="J194" s="36">
        <v>585.41666666666663</v>
      </c>
      <c r="K194" s="31">
        <v>574.85</v>
      </c>
      <c r="L194" s="31">
        <v>560.20000000000005</v>
      </c>
      <c r="M194" s="31">
        <v>4.2907000000000002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2670.45</v>
      </c>
      <c r="D195" s="36">
        <v>2645.5333333333333</v>
      </c>
      <c r="E195" s="36">
        <v>2612.1166666666668</v>
      </c>
      <c r="F195" s="36">
        <v>2553.7833333333333</v>
      </c>
      <c r="G195" s="36">
        <v>2520.3666666666668</v>
      </c>
      <c r="H195" s="36">
        <v>2703.8666666666668</v>
      </c>
      <c r="I195" s="36">
        <v>2737.2833333333338</v>
      </c>
      <c r="J195" s="36">
        <v>2795.6166666666668</v>
      </c>
      <c r="K195" s="31">
        <v>2678.95</v>
      </c>
      <c r="L195" s="31">
        <v>2587.1999999999998</v>
      </c>
      <c r="M195" s="31">
        <v>14.95266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1225</v>
      </c>
      <c r="D196" s="36">
        <v>1225</v>
      </c>
      <c r="E196" s="36">
        <v>1195</v>
      </c>
      <c r="F196" s="36">
        <v>1165</v>
      </c>
      <c r="G196" s="36">
        <v>1135</v>
      </c>
      <c r="H196" s="36">
        <v>1255</v>
      </c>
      <c r="I196" s="36">
        <v>1285</v>
      </c>
      <c r="J196" s="36">
        <v>1315</v>
      </c>
      <c r="K196" s="31">
        <v>1255</v>
      </c>
      <c r="L196" s="31">
        <v>1195</v>
      </c>
      <c r="M196" s="31">
        <v>15.18337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2733.6</v>
      </c>
      <c r="D197" s="36">
        <v>2726.9500000000003</v>
      </c>
      <c r="E197" s="36">
        <v>2702.4000000000005</v>
      </c>
      <c r="F197" s="36">
        <v>2671.2000000000003</v>
      </c>
      <c r="G197" s="36">
        <v>2646.6500000000005</v>
      </c>
      <c r="H197" s="36">
        <v>2758.1500000000005</v>
      </c>
      <c r="I197" s="36">
        <v>2782.7000000000007</v>
      </c>
      <c r="J197" s="36">
        <v>2813.9000000000005</v>
      </c>
      <c r="K197" s="31">
        <v>2751.5</v>
      </c>
      <c r="L197" s="31">
        <v>2695.75</v>
      </c>
      <c r="M197" s="31">
        <v>0.37465999999999999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136.25</v>
      </c>
      <c r="D198" s="36">
        <v>136.53666666666666</v>
      </c>
      <c r="E198" s="36">
        <v>135.23333333333332</v>
      </c>
      <c r="F198" s="36">
        <v>134.21666666666667</v>
      </c>
      <c r="G198" s="36">
        <v>132.91333333333333</v>
      </c>
      <c r="H198" s="36">
        <v>137.55333333333331</v>
      </c>
      <c r="I198" s="36">
        <v>138.85666666666665</v>
      </c>
      <c r="J198" s="36">
        <v>139.87333333333331</v>
      </c>
      <c r="K198" s="31">
        <v>137.84</v>
      </c>
      <c r="L198" s="31">
        <v>135.52000000000001</v>
      </c>
      <c r="M198" s="31">
        <v>7.53111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3192.35</v>
      </c>
      <c r="D199" s="36">
        <v>3210.9333333333329</v>
      </c>
      <c r="E199" s="36">
        <v>3161.8666666666659</v>
      </c>
      <c r="F199" s="36">
        <v>3131.3833333333328</v>
      </c>
      <c r="G199" s="36">
        <v>3082.3166666666657</v>
      </c>
      <c r="H199" s="36">
        <v>3241.4166666666661</v>
      </c>
      <c r="I199" s="36">
        <v>3290.4833333333327</v>
      </c>
      <c r="J199" s="36">
        <v>3320.9666666666662</v>
      </c>
      <c r="K199" s="31">
        <v>3260</v>
      </c>
      <c r="L199" s="31">
        <v>3180.45</v>
      </c>
      <c r="M199" s="31">
        <v>0.84828000000000003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628.45000000000005</v>
      </c>
      <c r="D200" s="36">
        <v>631.20000000000005</v>
      </c>
      <c r="E200" s="36">
        <v>620.30000000000007</v>
      </c>
      <c r="F200" s="36">
        <v>612.15</v>
      </c>
      <c r="G200" s="36">
        <v>601.25</v>
      </c>
      <c r="H200" s="36">
        <v>639.35000000000014</v>
      </c>
      <c r="I200" s="36">
        <v>650.25000000000023</v>
      </c>
      <c r="J200" s="36">
        <v>658.4000000000002</v>
      </c>
      <c r="K200" s="31">
        <v>642.1</v>
      </c>
      <c r="L200" s="31">
        <v>623.04999999999995</v>
      </c>
      <c r="M200" s="31">
        <v>16.272010000000002</v>
      </c>
      <c r="N200" s="1"/>
      <c r="O200" s="1"/>
    </row>
    <row r="201" spans="1:15" ht="12.75" customHeight="1">
      <c r="A201" s="33">
        <v>191</v>
      </c>
      <c r="B201" s="53" t="s">
        <v>868</v>
      </c>
      <c r="C201" s="31">
        <v>392.95</v>
      </c>
      <c r="D201" s="36">
        <v>395.31666666666666</v>
      </c>
      <c r="E201" s="36">
        <v>389.63333333333333</v>
      </c>
      <c r="F201" s="36">
        <v>386.31666666666666</v>
      </c>
      <c r="G201" s="36">
        <v>380.63333333333333</v>
      </c>
      <c r="H201" s="36">
        <v>398.63333333333333</v>
      </c>
      <c r="I201" s="36">
        <v>404.31666666666661</v>
      </c>
      <c r="J201" s="36">
        <v>407.63333333333333</v>
      </c>
      <c r="K201" s="31">
        <v>401</v>
      </c>
      <c r="L201" s="31">
        <v>392</v>
      </c>
      <c r="M201" s="31">
        <v>7.8921099999999997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710.5</v>
      </c>
      <c r="D202" s="36">
        <v>700.15</v>
      </c>
      <c r="E202" s="36">
        <v>686.94999999999993</v>
      </c>
      <c r="F202" s="36">
        <v>663.4</v>
      </c>
      <c r="G202" s="36">
        <v>650.19999999999993</v>
      </c>
      <c r="H202" s="36">
        <v>723.69999999999993</v>
      </c>
      <c r="I202" s="36">
        <v>736.9</v>
      </c>
      <c r="J202" s="36">
        <v>760.44999999999993</v>
      </c>
      <c r="K202" s="31">
        <v>713.35</v>
      </c>
      <c r="L202" s="31">
        <v>676.6</v>
      </c>
      <c r="M202" s="31">
        <v>73.349800000000002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209.21</v>
      </c>
      <c r="D203" s="36">
        <v>209.85333333333332</v>
      </c>
      <c r="E203" s="36">
        <v>205.15666666666664</v>
      </c>
      <c r="F203" s="36">
        <v>201.10333333333332</v>
      </c>
      <c r="G203" s="36">
        <v>196.40666666666664</v>
      </c>
      <c r="H203" s="36">
        <v>213.90666666666664</v>
      </c>
      <c r="I203" s="36">
        <v>218.6033333333333</v>
      </c>
      <c r="J203" s="36">
        <v>222.65666666666664</v>
      </c>
      <c r="K203" s="31">
        <v>214.55</v>
      </c>
      <c r="L203" s="31">
        <v>205.8</v>
      </c>
      <c r="M203" s="31">
        <v>51.061950000000003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242.4</v>
      </c>
      <c r="D204" s="36">
        <v>242.69666666666669</v>
      </c>
      <c r="E204" s="36">
        <v>239.80333333333337</v>
      </c>
      <c r="F204" s="36">
        <v>237.20666666666668</v>
      </c>
      <c r="G204" s="36">
        <v>234.31333333333336</v>
      </c>
      <c r="H204" s="36">
        <v>245.29333333333338</v>
      </c>
      <c r="I204" s="36">
        <v>248.1866666666667</v>
      </c>
      <c r="J204" s="36">
        <v>250.78333333333339</v>
      </c>
      <c r="K204" s="31">
        <v>245.59</v>
      </c>
      <c r="L204" s="31">
        <v>240.1</v>
      </c>
      <c r="M204" s="31">
        <v>42.568600000000004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296.55</v>
      </c>
      <c r="D205" s="36">
        <v>299.03333333333336</v>
      </c>
      <c r="E205" s="36">
        <v>292.51666666666671</v>
      </c>
      <c r="F205" s="36">
        <v>288.48333333333335</v>
      </c>
      <c r="G205" s="36">
        <v>281.9666666666667</v>
      </c>
      <c r="H205" s="36">
        <v>303.06666666666672</v>
      </c>
      <c r="I205" s="36">
        <v>309.58333333333337</v>
      </c>
      <c r="J205" s="36">
        <v>313.61666666666673</v>
      </c>
      <c r="K205" s="31">
        <v>305.55</v>
      </c>
      <c r="L205" s="31">
        <v>295</v>
      </c>
      <c r="M205" s="31">
        <v>22.424289999999999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2163.35</v>
      </c>
      <c r="D206" s="36">
        <v>2163.65</v>
      </c>
      <c r="E206" s="36">
        <v>2147.7000000000003</v>
      </c>
      <c r="F206" s="36">
        <v>2132.0500000000002</v>
      </c>
      <c r="G206" s="36">
        <v>2116.1000000000004</v>
      </c>
      <c r="H206" s="36">
        <v>2179.3000000000002</v>
      </c>
      <c r="I206" s="36">
        <v>2195.25</v>
      </c>
      <c r="J206" s="36">
        <v>2210.9</v>
      </c>
      <c r="K206" s="31">
        <v>2179.6</v>
      </c>
      <c r="L206" s="31">
        <v>2148</v>
      </c>
      <c r="M206" s="31">
        <v>0.78619000000000006</v>
      </c>
      <c r="N206" s="1"/>
      <c r="O206" s="1"/>
    </row>
    <row r="207" spans="1:15" ht="12.75" customHeight="1">
      <c r="A207" s="33">
        <v>197</v>
      </c>
      <c r="B207" s="53" t="s">
        <v>869</v>
      </c>
      <c r="C207" s="31">
        <v>500.1</v>
      </c>
      <c r="D207" s="36">
        <v>502.7166666666667</v>
      </c>
      <c r="E207" s="36">
        <v>495.48333333333341</v>
      </c>
      <c r="F207" s="36">
        <v>490.86666666666673</v>
      </c>
      <c r="G207" s="36">
        <v>483.63333333333344</v>
      </c>
      <c r="H207" s="36">
        <v>507.33333333333337</v>
      </c>
      <c r="I207" s="36">
        <v>514.56666666666672</v>
      </c>
      <c r="J207" s="36">
        <v>519.18333333333339</v>
      </c>
      <c r="K207" s="31">
        <v>509.95</v>
      </c>
      <c r="L207" s="31">
        <v>498.1</v>
      </c>
      <c r="M207" s="31">
        <v>5.6448799999999997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1459.6</v>
      </c>
      <c r="D208" s="36">
        <v>1456.7666666666667</v>
      </c>
      <c r="E208" s="36">
        <v>1444.8333333333333</v>
      </c>
      <c r="F208" s="36">
        <v>1430.0666666666666</v>
      </c>
      <c r="G208" s="36">
        <v>1418.1333333333332</v>
      </c>
      <c r="H208" s="36">
        <v>1471.5333333333333</v>
      </c>
      <c r="I208" s="36">
        <v>1483.4666666666667</v>
      </c>
      <c r="J208" s="36">
        <v>1498.2333333333333</v>
      </c>
      <c r="K208" s="31">
        <v>1468.7</v>
      </c>
      <c r="L208" s="31">
        <v>1442</v>
      </c>
      <c r="M208" s="31">
        <v>49.435749999999999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3993.3</v>
      </c>
      <c r="D209" s="36">
        <v>4023.1833333333338</v>
      </c>
      <c r="E209" s="36">
        <v>3953.9666666666676</v>
      </c>
      <c r="F209" s="36">
        <v>3914.6333333333337</v>
      </c>
      <c r="G209" s="36">
        <v>3845.4166666666674</v>
      </c>
      <c r="H209" s="36">
        <v>4062.5166666666678</v>
      </c>
      <c r="I209" s="36">
        <v>4131.7333333333336</v>
      </c>
      <c r="J209" s="36">
        <v>4171.0666666666675</v>
      </c>
      <c r="K209" s="31">
        <v>4092.4</v>
      </c>
      <c r="L209" s="31">
        <v>3983.85</v>
      </c>
      <c r="M209" s="31">
        <v>2.7258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1683.8</v>
      </c>
      <c r="D210" s="36">
        <v>1689.8</v>
      </c>
      <c r="E210" s="36">
        <v>1673</v>
      </c>
      <c r="F210" s="36">
        <v>1662.2</v>
      </c>
      <c r="G210" s="36">
        <v>1645.4</v>
      </c>
      <c r="H210" s="36">
        <v>1700.6</v>
      </c>
      <c r="I210" s="36">
        <v>1717.3999999999996</v>
      </c>
      <c r="J210" s="36">
        <v>1728.1999999999998</v>
      </c>
      <c r="K210" s="31">
        <v>1706.6</v>
      </c>
      <c r="L210" s="31">
        <v>1679</v>
      </c>
      <c r="M210" s="31">
        <v>132.38023000000001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595.04999999999995</v>
      </c>
      <c r="D211" s="36">
        <v>594.94999999999993</v>
      </c>
      <c r="E211" s="36">
        <v>590.09999999999991</v>
      </c>
      <c r="F211" s="36">
        <v>585.15</v>
      </c>
      <c r="G211" s="36">
        <v>580.29999999999995</v>
      </c>
      <c r="H211" s="36">
        <v>599.89999999999986</v>
      </c>
      <c r="I211" s="36">
        <v>604.75</v>
      </c>
      <c r="J211" s="36">
        <v>609.69999999999982</v>
      </c>
      <c r="K211" s="31">
        <v>599.79999999999995</v>
      </c>
      <c r="L211" s="31">
        <v>590</v>
      </c>
      <c r="M211" s="31">
        <v>36.462719999999997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113.17</v>
      </c>
      <c r="D212" s="36">
        <v>112.48666666666666</v>
      </c>
      <c r="E212" s="36">
        <v>108.17333333333333</v>
      </c>
      <c r="F212" s="36">
        <v>103.17666666666666</v>
      </c>
      <c r="G212" s="36">
        <v>98.86333333333333</v>
      </c>
      <c r="H212" s="36">
        <v>117.48333333333333</v>
      </c>
      <c r="I212" s="36">
        <v>121.79666666666667</v>
      </c>
      <c r="J212" s="36">
        <v>126.79333333333334</v>
      </c>
      <c r="K212" s="31">
        <v>116.8</v>
      </c>
      <c r="L212" s="31">
        <v>107.49</v>
      </c>
      <c r="M212" s="31">
        <v>767.35217999999998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817.3</v>
      </c>
      <c r="D213" s="36">
        <v>819.51666666666677</v>
      </c>
      <c r="E213" s="36">
        <v>813.33333333333348</v>
      </c>
      <c r="F213" s="36">
        <v>809.36666666666667</v>
      </c>
      <c r="G213" s="36">
        <v>803.18333333333339</v>
      </c>
      <c r="H213" s="36">
        <v>823.48333333333358</v>
      </c>
      <c r="I213" s="36">
        <v>829.66666666666674</v>
      </c>
      <c r="J213" s="36">
        <v>833.63333333333367</v>
      </c>
      <c r="K213" s="31">
        <v>825.7</v>
      </c>
      <c r="L213" s="31">
        <v>815.55</v>
      </c>
      <c r="M213" s="31">
        <v>7.9420400000000004</v>
      </c>
      <c r="N213" s="1"/>
      <c r="O213" s="1"/>
    </row>
    <row r="214" spans="1:15" ht="12.75" customHeight="1">
      <c r="A214" s="33">
        <v>204</v>
      </c>
      <c r="B214" s="53" t="s">
        <v>870</v>
      </c>
      <c r="C214" s="31">
        <v>1219.45</v>
      </c>
      <c r="D214" s="36">
        <v>1216.7</v>
      </c>
      <c r="E214" s="36">
        <v>1206.5</v>
      </c>
      <c r="F214" s="36">
        <v>1193.55</v>
      </c>
      <c r="G214" s="36">
        <v>1183.3499999999999</v>
      </c>
      <c r="H214" s="36">
        <v>1229.6500000000001</v>
      </c>
      <c r="I214" s="36">
        <v>1239.8500000000004</v>
      </c>
      <c r="J214" s="36">
        <v>1252.8000000000002</v>
      </c>
      <c r="K214" s="31">
        <v>1226.9000000000001</v>
      </c>
      <c r="L214" s="31">
        <v>1203.75</v>
      </c>
      <c r="M214" s="31">
        <v>0.3548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1822.4</v>
      </c>
      <c r="D215" s="36">
        <v>1834.8166666666668</v>
      </c>
      <c r="E215" s="36">
        <v>1800.1833333333336</v>
      </c>
      <c r="F215" s="36">
        <v>1777.9666666666667</v>
      </c>
      <c r="G215" s="36">
        <v>1743.3333333333335</v>
      </c>
      <c r="H215" s="36">
        <v>1857.0333333333338</v>
      </c>
      <c r="I215" s="36">
        <v>1891.666666666667</v>
      </c>
      <c r="J215" s="36">
        <v>1913.8833333333339</v>
      </c>
      <c r="K215" s="31">
        <v>1869.45</v>
      </c>
      <c r="L215" s="31">
        <v>1812.6</v>
      </c>
      <c r="M215" s="31">
        <v>17.991119999999999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5579.6</v>
      </c>
      <c r="D216" s="36">
        <v>5545.6500000000005</v>
      </c>
      <c r="E216" s="36">
        <v>5486.0500000000011</v>
      </c>
      <c r="F216" s="36">
        <v>5392.5000000000009</v>
      </c>
      <c r="G216" s="36">
        <v>5332.9000000000015</v>
      </c>
      <c r="H216" s="36">
        <v>5639.2000000000007</v>
      </c>
      <c r="I216" s="36">
        <v>5698.8000000000011</v>
      </c>
      <c r="J216" s="36">
        <v>5792.35</v>
      </c>
      <c r="K216" s="31">
        <v>5605.25</v>
      </c>
      <c r="L216" s="31">
        <v>5452.1</v>
      </c>
      <c r="M216" s="31">
        <v>5.39635</v>
      </c>
      <c r="N216" s="1"/>
      <c r="O216" s="1"/>
    </row>
    <row r="217" spans="1:15" ht="12.75" customHeight="1">
      <c r="A217" s="33">
        <v>207</v>
      </c>
      <c r="B217" s="53" t="s">
        <v>871</v>
      </c>
      <c r="C217" s="31">
        <v>394.2</v>
      </c>
      <c r="D217" s="36">
        <v>391.81666666666666</v>
      </c>
      <c r="E217" s="36">
        <v>385.13333333333333</v>
      </c>
      <c r="F217" s="36">
        <v>376.06666666666666</v>
      </c>
      <c r="G217" s="36">
        <v>369.38333333333333</v>
      </c>
      <c r="H217" s="36">
        <v>400.88333333333333</v>
      </c>
      <c r="I217" s="36">
        <v>407.56666666666661</v>
      </c>
      <c r="J217" s="36">
        <v>416.63333333333333</v>
      </c>
      <c r="K217" s="31">
        <v>398.5</v>
      </c>
      <c r="L217" s="31">
        <v>382.75</v>
      </c>
      <c r="M217" s="31">
        <v>8.9124700000000008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693.55</v>
      </c>
      <c r="D218" s="36">
        <v>692.35</v>
      </c>
      <c r="E218" s="36">
        <v>687.2</v>
      </c>
      <c r="F218" s="36">
        <v>680.85</v>
      </c>
      <c r="G218" s="36">
        <v>675.7</v>
      </c>
      <c r="H218" s="36">
        <v>698.7</v>
      </c>
      <c r="I218" s="36">
        <v>703.84999999999991</v>
      </c>
      <c r="J218" s="36">
        <v>710.2</v>
      </c>
      <c r="K218" s="31">
        <v>697.5</v>
      </c>
      <c r="L218" s="31">
        <v>686</v>
      </c>
      <c r="M218" s="31">
        <v>61.01211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5264.25</v>
      </c>
      <c r="D219" s="36">
        <v>5286.0999999999995</v>
      </c>
      <c r="E219" s="36">
        <v>5228.1999999999989</v>
      </c>
      <c r="F219" s="36">
        <v>5192.1499999999996</v>
      </c>
      <c r="G219" s="36">
        <v>5134.2499999999991</v>
      </c>
      <c r="H219" s="36">
        <v>5322.1499999999987</v>
      </c>
      <c r="I219" s="36">
        <v>5380.0499999999984</v>
      </c>
      <c r="J219" s="36">
        <v>5416.0999999999985</v>
      </c>
      <c r="K219" s="31">
        <v>5344</v>
      </c>
      <c r="L219" s="31">
        <v>5250.05</v>
      </c>
      <c r="M219" s="31">
        <v>15.65629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318.7</v>
      </c>
      <c r="D220" s="36">
        <v>320.75</v>
      </c>
      <c r="E220" s="36">
        <v>315.95</v>
      </c>
      <c r="F220" s="36">
        <v>313.2</v>
      </c>
      <c r="G220" s="36">
        <v>308.39999999999998</v>
      </c>
      <c r="H220" s="36">
        <v>323.5</v>
      </c>
      <c r="I220" s="36">
        <v>328.29999999999995</v>
      </c>
      <c r="J220" s="36">
        <v>331.05</v>
      </c>
      <c r="K220" s="31">
        <v>325.55</v>
      </c>
      <c r="L220" s="31">
        <v>318</v>
      </c>
      <c r="M220" s="31">
        <v>63.88899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332.1</v>
      </c>
      <c r="D221" s="36">
        <v>334.34999999999997</v>
      </c>
      <c r="E221" s="36">
        <v>329.24999999999994</v>
      </c>
      <c r="F221" s="36">
        <v>326.39999999999998</v>
      </c>
      <c r="G221" s="36">
        <v>321.29999999999995</v>
      </c>
      <c r="H221" s="36">
        <v>337.19999999999993</v>
      </c>
      <c r="I221" s="36">
        <v>342.29999999999995</v>
      </c>
      <c r="J221" s="36">
        <v>345.14999999999992</v>
      </c>
      <c r="K221" s="31">
        <v>339.45</v>
      </c>
      <c r="L221" s="31">
        <v>331.5</v>
      </c>
      <c r="M221" s="31">
        <v>47.523449999999997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2473.0500000000002</v>
      </c>
      <c r="D222" s="36">
        <v>2475.4666666666667</v>
      </c>
      <c r="E222" s="36">
        <v>2460.4333333333334</v>
      </c>
      <c r="F222" s="36">
        <v>2447.8166666666666</v>
      </c>
      <c r="G222" s="36">
        <v>2432.7833333333333</v>
      </c>
      <c r="H222" s="36">
        <v>2488.0833333333335</v>
      </c>
      <c r="I222" s="36">
        <v>2503.1166666666672</v>
      </c>
      <c r="J222" s="36">
        <v>2515.7333333333336</v>
      </c>
      <c r="K222" s="31">
        <v>2490.5</v>
      </c>
      <c r="L222" s="31">
        <v>2462.85</v>
      </c>
      <c r="M222" s="31">
        <v>21.297910000000002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669.65</v>
      </c>
      <c r="D223" s="36">
        <v>670.41666666666663</v>
      </c>
      <c r="E223" s="36">
        <v>661.5333333333333</v>
      </c>
      <c r="F223" s="36">
        <v>653.41666666666663</v>
      </c>
      <c r="G223" s="36">
        <v>644.5333333333333</v>
      </c>
      <c r="H223" s="36">
        <v>678.5333333333333</v>
      </c>
      <c r="I223" s="36">
        <v>687.41666666666674</v>
      </c>
      <c r="J223" s="36">
        <v>695.5333333333333</v>
      </c>
      <c r="K223" s="31">
        <v>679.3</v>
      </c>
      <c r="L223" s="31">
        <v>662.3</v>
      </c>
      <c r="M223" s="31">
        <v>7.4234400000000003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12911.6</v>
      </c>
      <c r="D224" s="36">
        <v>12788.533333333335</v>
      </c>
      <c r="E224" s="36">
        <v>12327.116666666669</v>
      </c>
      <c r="F224" s="36">
        <v>11742.633333333333</v>
      </c>
      <c r="G224" s="36">
        <v>11281.216666666667</v>
      </c>
      <c r="H224" s="36">
        <v>13373.01666666667</v>
      </c>
      <c r="I224" s="36">
        <v>13834.433333333338</v>
      </c>
      <c r="J224" s="36">
        <v>14418.916666666672</v>
      </c>
      <c r="K224" s="31">
        <v>13249.95</v>
      </c>
      <c r="L224" s="31">
        <v>12204.05</v>
      </c>
      <c r="M224" s="31">
        <v>0.64554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1035.5</v>
      </c>
      <c r="D225" s="36">
        <v>1030.2833333333335</v>
      </c>
      <c r="E225" s="36">
        <v>1015.2666666666671</v>
      </c>
      <c r="F225" s="36">
        <v>995.03333333333353</v>
      </c>
      <c r="G225" s="36">
        <v>980.01666666666711</v>
      </c>
      <c r="H225" s="36">
        <v>1050.5166666666671</v>
      </c>
      <c r="I225" s="36">
        <v>1065.5333333333335</v>
      </c>
      <c r="J225" s="36">
        <v>1085.7666666666671</v>
      </c>
      <c r="K225" s="31">
        <v>1045.3</v>
      </c>
      <c r="L225" s="31">
        <v>1010.05</v>
      </c>
      <c r="M225" s="31">
        <v>1.5932900000000001</v>
      </c>
      <c r="N225" s="1"/>
      <c r="O225" s="1"/>
    </row>
    <row r="226" spans="1:15" ht="12.75" customHeight="1">
      <c r="A226" s="33">
        <v>216</v>
      </c>
      <c r="B226" s="53" t="s">
        <v>872</v>
      </c>
      <c r="C226" s="31">
        <v>432.85</v>
      </c>
      <c r="D226" s="36">
        <v>431.59999999999997</v>
      </c>
      <c r="E226" s="36">
        <v>416.24999999999994</v>
      </c>
      <c r="F226" s="36">
        <v>399.65</v>
      </c>
      <c r="G226" s="36">
        <v>384.29999999999995</v>
      </c>
      <c r="H226" s="36">
        <v>448.19999999999993</v>
      </c>
      <c r="I226" s="36">
        <v>463.54999999999995</v>
      </c>
      <c r="J226" s="36">
        <v>480.14999999999992</v>
      </c>
      <c r="K226" s="31">
        <v>446.95</v>
      </c>
      <c r="L226" s="31">
        <v>415</v>
      </c>
      <c r="M226" s="31">
        <v>9.0643399999999996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56711.199999999997</v>
      </c>
      <c r="D227" s="36">
        <v>56966.200000000004</v>
      </c>
      <c r="E227" s="36">
        <v>55946.000000000007</v>
      </c>
      <c r="F227" s="36">
        <v>55180.800000000003</v>
      </c>
      <c r="G227" s="36">
        <v>54160.600000000006</v>
      </c>
      <c r="H227" s="36">
        <v>57731.400000000009</v>
      </c>
      <c r="I227" s="36">
        <v>58751.600000000006</v>
      </c>
      <c r="J227" s="36">
        <v>59516.80000000001</v>
      </c>
      <c r="K227" s="31">
        <v>57986.400000000001</v>
      </c>
      <c r="L227" s="31">
        <v>56201</v>
      </c>
      <c r="M227" s="31">
        <v>0.11456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281.2</v>
      </c>
      <c r="D228" s="36">
        <v>281.76666666666665</v>
      </c>
      <c r="E228" s="36">
        <v>277.73333333333329</v>
      </c>
      <c r="F228" s="36">
        <v>274.26666666666665</v>
      </c>
      <c r="G228" s="36">
        <v>270.23333333333329</v>
      </c>
      <c r="H228" s="36">
        <v>285.23333333333329</v>
      </c>
      <c r="I228" s="36">
        <v>289.26666666666659</v>
      </c>
      <c r="J228" s="36">
        <v>292.73333333333329</v>
      </c>
      <c r="K228" s="31">
        <v>285.8</v>
      </c>
      <c r="L228" s="31">
        <v>278.3</v>
      </c>
      <c r="M228" s="31">
        <v>108.78171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1199.5999999999999</v>
      </c>
      <c r="D229" s="36">
        <v>1207.6499999999999</v>
      </c>
      <c r="E229" s="36">
        <v>1188.2999999999997</v>
      </c>
      <c r="F229" s="36">
        <v>1176.9999999999998</v>
      </c>
      <c r="G229" s="36">
        <v>1157.6499999999996</v>
      </c>
      <c r="H229" s="36">
        <v>1218.9499999999998</v>
      </c>
      <c r="I229" s="36">
        <v>1238.2999999999997</v>
      </c>
      <c r="J229" s="36">
        <v>1249.5999999999999</v>
      </c>
      <c r="K229" s="31">
        <v>1227</v>
      </c>
      <c r="L229" s="31">
        <v>1196.3499999999999</v>
      </c>
      <c r="M229" s="31">
        <v>125.07092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1789.55</v>
      </c>
      <c r="D230" s="36">
        <v>1794.4833333333333</v>
      </c>
      <c r="E230" s="36">
        <v>1780.2666666666667</v>
      </c>
      <c r="F230" s="36">
        <v>1770.9833333333333</v>
      </c>
      <c r="G230" s="36">
        <v>1756.7666666666667</v>
      </c>
      <c r="H230" s="36">
        <v>1803.7666666666667</v>
      </c>
      <c r="I230" s="36">
        <v>1817.9833333333333</v>
      </c>
      <c r="J230" s="36">
        <v>1827.2666666666667</v>
      </c>
      <c r="K230" s="31">
        <v>1808.7</v>
      </c>
      <c r="L230" s="31">
        <v>1785.2</v>
      </c>
      <c r="M230" s="31">
        <v>4.1490200000000002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605.70000000000005</v>
      </c>
      <c r="D231" s="36">
        <v>604.86666666666667</v>
      </c>
      <c r="E231" s="36">
        <v>598.88333333333333</v>
      </c>
      <c r="F231" s="36">
        <v>592.06666666666661</v>
      </c>
      <c r="G231" s="36">
        <v>586.08333333333326</v>
      </c>
      <c r="H231" s="36">
        <v>611.68333333333339</v>
      </c>
      <c r="I231" s="36">
        <v>617.66666666666674</v>
      </c>
      <c r="J231" s="36">
        <v>624.48333333333346</v>
      </c>
      <c r="K231" s="31">
        <v>610.85</v>
      </c>
      <c r="L231" s="31">
        <v>598.04999999999995</v>
      </c>
      <c r="M231" s="31">
        <v>16.852799999999998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757.55</v>
      </c>
      <c r="D232" s="36">
        <v>754.83333333333337</v>
      </c>
      <c r="E232" s="36">
        <v>735.66666666666674</v>
      </c>
      <c r="F232" s="36">
        <v>713.78333333333342</v>
      </c>
      <c r="G232" s="36">
        <v>694.61666666666679</v>
      </c>
      <c r="H232" s="36">
        <v>776.7166666666667</v>
      </c>
      <c r="I232" s="36">
        <v>795.88333333333344</v>
      </c>
      <c r="J232" s="36">
        <v>817.76666666666665</v>
      </c>
      <c r="K232" s="31">
        <v>774</v>
      </c>
      <c r="L232" s="31">
        <v>732.95</v>
      </c>
      <c r="M232" s="31">
        <v>5.0345399999999998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83.97</v>
      </c>
      <c r="D233" s="36">
        <v>84.226666666666674</v>
      </c>
      <c r="E233" s="36">
        <v>83.203333333333347</v>
      </c>
      <c r="F233" s="36">
        <v>82.436666666666667</v>
      </c>
      <c r="G233" s="36">
        <v>81.413333333333341</v>
      </c>
      <c r="H233" s="36">
        <v>84.993333333333354</v>
      </c>
      <c r="I233" s="36">
        <v>86.016666666666694</v>
      </c>
      <c r="J233" s="36">
        <v>86.78333333333336</v>
      </c>
      <c r="K233" s="31">
        <v>85.25</v>
      </c>
      <c r="L233" s="31">
        <v>83.46</v>
      </c>
      <c r="M233" s="31">
        <v>54.496670000000002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82.16</v>
      </c>
      <c r="D234" s="36">
        <v>82.41</v>
      </c>
      <c r="E234" s="36">
        <v>81.72</v>
      </c>
      <c r="F234" s="36">
        <v>81.28</v>
      </c>
      <c r="G234" s="36">
        <v>80.59</v>
      </c>
      <c r="H234" s="36">
        <v>82.85</v>
      </c>
      <c r="I234" s="36">
        <v>83.539999999999992</v>
      </c>
      <c r="J234" s="36">
        <v>83.97999999999999</v>
      </c>
      <c r="K234" s="31">
        <v>83.1</v>
      </c>
      <c r="L234" s="31">
        <v>81.97</v>
      </c>
      <c r="M234" s="31">
        <v>229.36845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122.16</v>
      </c>
      <c r="D235" s="36">
        <v>122.35333333333334</v>
      </c>
      <c r="E235" s="36">
        <v>121.20666666666668</v>
      </c>
      <c r="F235" s="36">
        <v>120.25333333333334</v>
      </c>
      <c r="G235" s="36">
        <v>119.10666666666668</v>
      </c>
      <c r="H235" s="36">
        <v>123.30666666666667</v>
      </c>
      <c r="I235" s="36">
        <v>124.45333333333335</v>
      </c>
      <c r="J235" s="36">
        <v>125.40666666666667</v>
      </c>
      <c r="K235" s="31">
        <v>123.5</v>
      </c>
      <c r="L235" s="31">
        <v>121.4</v>
      </c>
      <c r="M235" s="31">
        <v>50.988970000000002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517.6</v>
      </c>
      <c r="D236" s="36">
        <v>506.98333333333335</v>
      </c>
      <c r="E236" s="36">
        <v>492.56666666666672</v>
      </c>
      <c r="F236" s="36">
        <v>467.53333333333336</v>
      </c>
      <c r="G236" s="36">
        <v>453.11666666666673</v>
      </c>
      <c r="H236" s="36">
        <v>532.01666666666665</v>
      </c>
      <c r="I236" s="36">
        <v>546.43333333333317</v>
      </c>
      <c r="J236" s="36">
        <v>571.4666666666667</v>
      </c>
      <c r="K236" s="31">
        <v>521.4</v>
      </c>
      <c r="L236" s="31">
        <v>481.95</v>
      </c>
      <c r="M236" s="31">
        <v>82.053160000000005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64.87</v>
      </c>
      <c r="D237" s="36">
        <v>64.933333333333337</v>
      </c>
      <c r="E237" s="36">
        <v>64.49666666666667</v>
      </c>
      <c r="F237" s="36">
        <v>64.123333333333335</v>
      </c>
      <c r="G237" s="36">
        <v>63.686666666666667</v>
      </c>
      <c r="H237" s="36">
        <v>65.306666666666672</v>
      </c>
      <c r="I237" s="36">
        <v>65.743333333333339</v>
      </c>
      <c r="J237" s="36">
        <v>66.116666666666674</v>
      </c>
      <c r="K237" s="31">
        <v>65.37</v>
      </c>
      <c r="L237" s="31">
        <v>64.56</v>
      </c>
      <c r="M237" s="31">
        <v>217.02100999999999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269.64999999999998</v>
      </c>
      <c r="D238" s="36">
        <v>270.3</v>
      </c>
      <c r="E238" s="36">
        <v>266.85000000000002</v>
      </c>
      <c r="F238" s="36">
        <v>264.05</v>
      </c>
      <c r="G238" s="36">
        <v>260.60000000000002</v>
      </c>
      <c r="H238" s="36">
        <v>273.10000000000002</v>
      </c>
      <c r="I238" s="36">
        <v>276.54999999999995</v>
      </c>
      <c r="J238" s="36">
        <v>279.35000000000002</v>
      </c>
      <c r="K238" s="31">
        <v>273.75</v>
      </c>
      <c r="L238" s="31">
        <v>267.5</v>
      </c>
      <c r="M238" s="31">
        <v>65.885869999999997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424.9</v>
      </c>
      <c r="D239" s="36">
        <v>425.4666666666667</v>
      </c>
      <c r="E239" s="36">
        <v>422.93333333333339</v>
      </c>
      <c r="F239" s="36">
        <v>420.9666666666667</v>
      </c>
      <c r="G239" s="36">
        <v>418.43333333333339</v>
      </c>
      <c r="H239" s="36">
        <v>427.43333333333339</v>
      </c>
      <c r="I239" s="36">
        <v>429.9666666666667</v>
      </c>
      <c r="J239" s="36">
        <v>431.93333333333339</v>
      </c>
      <c r="K239" s="31">
        <v>428</v>
      </c>
      <c r="L239" s="31">
        <v>423.5</v>
      </c>
      <c r="M239" s="31">
        <v>178.66326000000001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308.89999999999998</v>
      </c>
      <c r="D240" s="36">
        <v>309.66666666666669</v>
      </c>
      <c r="E240" s="36">
        <v>305.53333333333336</v>
      </c>
      <c r="F240" s="36">
        <v>302.16666666666669</v>
      </c>
      <c r="G240" s="36">
        <v>298.03333333333336</v>
      </c>
      <c r="H240" s="36">
        <v>313.03333333333336</v>
      </c>
      <c r="I240" s="36">
        <v>317.16666666666669</v>
      </c>
      <c r="J240" s="36">
        <v>320.53333333333336</v>
      </c>
      <c r="K240" s="31">
        <v>313.8</v>
      </c>
      <c r="L240" s="31">
        <v>306.3</v>
      </c>
      <c r="M240" s="31">
        <v>14.18712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293.57</v>
      </c>
      <c r="D241" s="36">
        <v>294.89000000000004</v>
      </c>
      <c r="E241" s="36">
        <v>281.88000000000011</v>
      </c>
      <c r="F241" s="36">
        <v>270.19000000000005</v>
      </c>
      <c r="G241" s="36">
        <v>257.18000000000012</v>
      </c>
      <c r="H241" s="36">
        <v>306.5800000000001</v>
      </c>
      <c r="I241" s="36">
        <v>319.58999999999997</v>
      </c>
      <c r="J241" s="36">
        <v>331.28000000000009</v>
      </c>
      <c r="K241" s="31">
        <v>307.89999999999998</v>
      </c>
      <c r="L241" s="31">
        <v>283.2</v>
      </c>
      <c r="M241" s="31">
        <v>587.99436000000003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166.52</v>
      </c>
      <c r="D242" s="36">
        <v>167.41666666666666</v>
      </c>
      <c r="E242" s="36">
        <v>164.85333333333332</v>
      </c>
      <c r="F242" s="36">
        <v>163.18666666666667</v>
      </c>
      <c r="G242" s="36">
        <v>160.62333333333333</v>
      </c>
      <c r="H242" s="36">
        <v>169.08333333333331</v>
      </c>
      <c r="I242" s="36">
        <v>171.64666666666665</v>
      </c>
      <c r="J242" s="36">
        <v>173.3133333333333</v>
      </c>
      <c r="K242" s="31">
        <v>169.98</v>
      </c>
      <c r="L242" s="31">
        <v>165.75</v>
      </c>
      <c r="M242" s="31">
        <v>65.647360000000006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2680.85</v>
      </c>
      <c r="D243" s="36">
        <v>2691.9</v>
      </c>
      <c r="E243" s="36">
        <v>2664.9500000000003</v>
      </c>
      <c r="F243" s="36">
        <v>2649.05</v>
      </c>
      <c r="G243" s="36">
        <v>2622.1000000000004</v>
      </c>
      <c r="H243" s="36">
        <v>2707.8</v>
      </c>
      <c r="I243" s="36">
        <v>2734.75</v>
      </c>
      <c r="J243" s="36">
        <v>2750.65</v>
      </c>
      <c r="K243" s="31">
        <v>2718.85</v>
      </c>
      <c r="L243" s="31">
        <v>2676</v>
      </c>
      <c r="M243" s="31">
        <v>1.1891799999999999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545.5</v>
      </c>
      <c r="D244" s="36">
        <v>547.01666666666665</v>
      </c>
      <c r="E244" s="36">
        <v>539.0333333333333</v>
      </c>
      <c r="F244" s="36">
        <v>532.56666666666661</v>
      </c>
      <c r="G244" s="36">
        <v>524.58333333333326</v>
      </c>
      <c r="H244" s="36">
        <v>553.48333333333335</v>
      </c>
      <c r="I244" s="36">
        <v>561.4666666666667</v>
      </c>
      <c r="J244" s="36">
        <v>567.93333333333339</v>
      </c>
      <c r="K244" s="31">
        <v>555</v>
      </c>
      <c r="L244" s="31">
        <v>540.54999999999995</v>
      </c>
      <c r="M244" s="31">
        <v>16.67173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180.54</v>
      </c>
      <c r="D245" s="36">
        <v>181.22666666666666</v>
      </c>
      <c r="E245" s="36">
        <v>178.95333333333332</v>
      </c>
      <c r="F245" s="36">
        <v>177.36666666666665</v>
      </c>
      <c r="G245" s="36">
        <v>175.09333333333331</v>
      </c>
      <c r="H245" s="36">
        <v>182.81333333333333</v>
      </c>
      <c r="I245" s="36">
        <v>185.0866666666667</v>
      </c>
      <c r="J245" s="36">
        <v>186.67333333333335</v>
      </c>
      <c r="K245" s="31">
        <v>183.5</v>
      </c>
      <c r="L245" s="31">
        <v>179.64</v>
      </c>
      <c r="M245" s="31">
        <v>118.80777999999999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625.04999999999995</v>
      </c>
      <c r="D246" s="36">
        <v>624.73333333333323</v>
      </c>
      <c r="E246" s="36">
        <v>618.56666666666649</v>
      </c>
      <c r="F246" s="36">
        <v>612.08333333333326</v>
      </c>
      <c r="G246" s="36">
        <v>605.91666666666652</v>
      </c>
      <c r="H246" s="36">
        <v>631.21666666666647</v>
      </c>
      <c r="I246" s="36">
        <v>637.38333333333321</v>
      </c>
      <c r="J246" s="36">
        <v>643.86666666666645</v>
      </c>
      <c r="K246" s="31">
        <v>630.9</v>
      </c>
      <c r="L246" s="31">
        <v>618.25</v>
      </c>
      <c r="M246" s="31">
        <v>30.638210000000001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165.63</v>
      </c>
      <c r="D247" s="36">
        <v>165.35666666666665</v>
      </c>
      <c r="E247" s="36">
        <v>164.07333333333332</v>
      </c>
      <c r="F247" s="36">
        <v>162.51666666666668</v>
      </c>
      <c r="G247" s="36">
        <v>161.23333333333335</v>
      </c>
      <c r="H247" s="36">
        <v>166.9133333333333</v>
      </c>
      <c r="I247" s="36">
        <v>168.19666666666666</v>
      </c>
      <c r="J247" s="36">
        <v>169.75333333333327</v>
      </c>
      <c r="K247" s="31">
        <v>166.64</v>
      </c>
      <c r="L247" s="31">
        <v>163.80000000000001</v>
      </c>
      <c r="M247" s="31">
        <v>153.35579000000001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64.28</v>
      </c>
      <c r="D248" s="36">
        <v>64.899999999999991</v>
      </c>
      <c r="E248" s="36">
        <v>63.45999999999998</v>
      </c>
      <c r="F248" s="36">
        <v>62.639999999999986</v>
      </c>
      <c r="G248" s="36">
        <v>61.199999999999974</v>
      </c>
      <c r="H248" s="36">
        <v>65.719999999999985</v>
      </c>
      <c r="I248" s="36">
        <v>67.160000000000011</v>
      </c>
      <c r="J248" s="36">
        <v>67.97999999999999</v>
      </c>
      <c r="K248" s="31">
        <v>66.34</v>
      </c>
      <c r="L248" s="31">
        <v>64.08</v>
      </c>
      <c r="M248" s="31">
        <v>101.08971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989.25</v>
      </c>
      <c r="D249" s="36">
        <v>994.91666666666663</v>
      </c>
      <c r="E249" s="36">
        <v>982.33333333333326</v>
      </c>
      <c r="F249" s="36">
        <v>975.41666666666663</v>
      </c>
      <c r="G249" s="36">
        <v>962.83333333333326</v>
      </c>
      <c r="H249" s="36">
        <v>1001.8333333333333</v>
      </c>
      <c r="I249" s="36">
        <v>1014.4166666666665</v>
      </c>
      <c r="J249" s="36">
        <v>1021.3333333333333</v>
      </c>
      <c r="K249" s="31">
        <v>1007.5</v>
      </c>
      <c r="L249" s="31">
        <v>988</v>
      </c>
      <c r="M249" s="31">
        <v>37.777720000000002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173.81</v>
      </c>
      <c r="D250" s="36">
        <v>174.25333333333333</v>
      </c>
      <c r="E250" s="36">
        <v>172.55666666666667</v>
      </c>
      <c r="F250" s="36">
        <v>171.30333333333334</v>
      </c>
      <c r="G250" s="36">
        <v>169.60666666666668</v>
      </c>
      <c r="H250" s="36">
        <v>175.50666666666666</v>
      </c>
      <c r="I250" s="36">
        <v>177.20333333333332</v>
      </c>
      <c r="J250" s="36">
        <v>178.45666666666665</v>
      </c>
      <c r="K250" s="31">
        <v>175.95</v>
      </c>
      <c r="L250" s="31">
        <v>173</v>
      </c>
      <c r="M250" s="31">
        <v>238.60432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1373</v>
      </c>
      <c r="D251" s="36">
        <v>1371.6833333333334</v>
      </c>
      <c r="E251" s="36">
        <v>1361.3666666666668</v>
      </c>
      <c r="F251" s="36">
        <v>1349.7333333333333</v>
      </c>
      <c r="G251" s="36">
        <v>1339.4166666666667</v>
      </c>
      <c r="H251" s="36">
        <v>1383.3166666666668</v>
      </c>
      <c r="I251" s="36">
        <v>1393.6333333333334</v>
      </c>
      <c r="J251" s="36">
        <v>1405.2666666666669</v>
      </c>
      <c r="K251" s="31">
        <v>1382</v>
      </c>
      <c r="L251" s="31">
        <v>1360.05</v>
      </c>
      <c r="M251" s="31">
        <v>0.37886999999999998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503.7</v>
      </c>
      <c r="D252" s="36">
        <v>498.8</v>
      </c>
      <c r="E252" s="36">
        <v>487.90000000000003</v>
      </c>
      <c r="F252" s="36">
        <v>472.1</v>
      </c>
      <c r="G252" s="36">
        <v>461.20000000000005</v>
      </c>
      <c r="H252" s="36">
        <v>514.6</v>
      </c>
      <c r="I252" s="36">
        <v>525.5</v>
      </c>
      <c r="J252" s="36">
        <v>541.29999999999995</v>
      </c>
      <c r="K252" s="31">
        <v>509.7</v>
      </c>
      <c r="L252" s="31">
        <v>483</v>
      </c>
      <c r="M252" s="31">
        <v>103.82393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375.3</v>
      </c>
      <c r="D253" s="36">
        <v>376.7</v>
      </c>
      <c r="E253" s="36">
        <v>368.59999999999997</v>
      </c>
      <c r="F253" s="36">
        <v>361.9</v>
      </c>
      <c r="G253" s="36">
        <v>353.79999999999995</v>
      </c>
      <c r="H253" s="36">
        <v>383.4</v>
      </c>
      <c r="I253" s="36">
        <v>391.5</v>
      </c>
      <c r="J253" s="36">
        <v>398.2</v>
      </c>
      <c r="K253" s="31">
        <v>384.8</v>
      </c>
      <c r="L253" s="31">
        <v>370</v>
      </c>
      <c r="M253" s="31">
        <v>751.25582999999995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1464.5</v>
      </c>
      <c r="D254" s="36">
        <v>1472</v>
      </c>
      <c r="E254" s="36">
        <v>1453</v>
      </c>
      <c r="F254" s="36">
        <v>1441.5</v>
      </c>
      <c r="G254" s="36">
        <v>1422.5</v>
      </c>
      <c r="H254" s="36">
        <v>1483.5</v>
      </c>
      <c r="I254" s="36">
        <v>1502.5</v>
      </c>
      <c r="J254" s="36">
        <v>1514</v>
      </c>
      <c r="K254" s="31">
        <v>1491</v>
      </c>
      <c r="L254" s="31">
        <v>1460.5</v>
      </c>
      <c r="M254" s="31">
        <v>64.253230000000002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6785.85</v>
      </c>
      <c r="D255" s="36">
        <v>6768.5999999999995</v>
      </c>
      <c r="E255" s="36">
        <v>6717.2499999999991</v>
      </c>
      <c r="F255" s="36">
        <v>6648.65</v>
      </c>
      <c r="G255" s="36">
        <v>6597.2999999999993</v>
      </c>
      <c r="H255" s="36">
        <v>6837.1999999999989</v>
      </c>
      <c r="I255" s="36">
        <v>6888.5499999999993</v>
      </c>
      <c r="J255" s="36">
        <v>6957.1499999999987</v>
      </c>
      <c r="K255" s="31">
        <v>6819.95</v>
      </c>
      <c r="L255" s="31">
        <v>6700</v>
      </c>
      <c r="M255" s="31">
        <v>3.0606200000000001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1566.75</v>
      </c>
      <c r="D256" s="36">
        <v>1573.1666666666667</v>
      </c>
      <c r="E256" s="36">
        <v>1557.8333333333335</v>
      </c>
      <c r="F256" s="36">
        <v>1548.9166666666667</v>
      </c>
      <c r="G256" s="36">
        <v>1533.5833333333335</v>
      </c>
      <c r="H256" s="36">
        <v>1582.0833333333335</v>
      </c>
      <c r="I256" s="36">
        <v>1597.416666666667</v>
      </c>
      <c r="J256" s="36">
        <v>1606.3333333333335</v>
      </c>
      <c r="K256" s="31">
        <v>1588.5</v>
      </c>
      <c r="L256" s="31">
        <v>1564.25</v>
      </c>
      <c r="M256" s="31">
        <v>81.975440000000006</v>
      </c>
      <c r="N256" s="1"/>
      <c r="O256" s="1"/>
    </row>
    <row r="257" spans="1:15" ht="12.75" customHeight="1">
      <c r="A257" s="33">
        <v>247</v>
      </c>
      <c r="B257" s="53" t="s">
        <v>873</v>
      </c>
      <c r="C257" s="31">
        <v>141.86000000000001</v>
      </c>
      <c r="D257" s="36">
        <v>141.42999999999998</v>
      </c>
      <c r="E257" s="36">
        <v>139.95999999999995</v>
      </c>
      <c r="F257" s="36">
        <v>138.05999999999997</v>
      </c>
      <c r="G257" s="36">
        <v>136.58999999999995</v>
      </c>
      <c r="H257" s="36">
        <v>143.32999999999996</v>
      </c>
      <c r="I257" s="36">
        <v>144.79999999999998</v>
      </c>
      <c r="J257" s="36">
        <v>146.69999999999996</v>
      </c>
      <c r="K257" s="31">
        <v>142.9</v>
      </c>
      <c r="L257" s="31">
        <v>139.53</v>
      </c>
      <c r="M257" s="31">
        <v>28.536549999999998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1068.0999999999999</v>
      </c>
      <c r="D258" s="36">
        <v>1057.0333333333333</v>
      </c>
      <c r="E258" s="36">
        <v>1039.0666666666666</v>
      </c>
      <c r="F258" s="36">
        <v>1010.0333333333333</v>
      </c>
      <c r="G258" s="36">
        <v>992.06666666666661</v>
      </c>
      <c r="H258" s="36">
        <v>1086.0666666666666</v>
      </c>
      <c r="I258" s="36">
        <v>1104.0333333333333</v>
      </c>
      <c r="J258" s="36">
        <v>1133.0666666666666</v>
      </c>
      <c r="K258" s="31">
        <v>1075</v>
      </c>
      <c r="L258" s="31">
        <v>1028</v>
      </c>
      <c r="M258" s="31">
        <v>4.7922900000000004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4228.25</v>
      </c>
      <c r="D259" s="36">
        <v>4236.8833333333341</v>
      </c>
      <c r="E259" s="36">
        <v>4208.8166666666684</v>
      </c>
      <c r="F259" s="36">
        <v>4189.3833333333341</v>
      </c>
      <c r="G259" s="36">
        <v>4161.3166666666684</v>
      </c>
      <c r="H259" s="36">
        <v>4256.3166666666684</v>
      </c>
      <c r="I259" s="36">
        <v>4284.3833333333341</v>
      </c>
      <c r="J259" s="36">
        <v>4303.8166666666684</v>
      </c>
      <c r="K259" s="31">
        <v>4264.95</v>
      </c>
      <c r="L259" s="31">
        <v>4217.45</v>
      </c>
      <c r="M259" s="31">
        <v>8.05457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1129.7</v>
      </c>
      <c r="D260" s="36">
        <v>1106.8500000000001</v>
      </c>
      <c r="E260" s="36">
        <v>1074.8500000000004</v>
      </c>
      <c r="F260" s="36">
        <v>1020.0000000000002</v>
      </c>
      <c r="G260" s="36">
        <v>988.00000000000045</v>
      </c>
      <c r="H260" s="36">
        <v>1161.7000000000003</v>
      </c>
      <c r="I260" s="36">
        <v>1193.6999999999998</v>
      </c>
      <c r="J260" s="36">
        <v>1248.5500000000002</v>
      </c>
      <c r="K260" s="31">
        <v>1138.8499999999999</v>
      </c>
      <c r="L260" s="31">
        <v>1052</v>
      </c>
      <c r="M260" s="31">
        <v>10.57281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1754.65</v>
      </c>
      <c r="D261" s="36">
        <v>1745.9833333333333</v>
      </c>
      <c r="E261" s="36">
        <v>1703.9666666666667</v>
      </c>
      <c r="F261" s="36">
        <v>1653.2833333333333</v>
      </c>
      <c r="G261" s="36">
        <v>1611.2666666666667</v>
      </c>
      <c r="H261" s="36">
        <v>1796.6666666666667</v>
      </c>
      <c r="I261" s="36">
        <v>1838.6833333333336</v>
      </c>
      <c r="J261" s="36">
        <v>1889.3666666666668</v>
      </c>
      <c r="K261" s="31">
        <v>1788</v>
      </c>
      <c r="L261" s="31">
        <v>1695.3</v>
      </c>
      <c r="M261" s="31">
        <v>3.8450500000000001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4389</v>
      </c>
      <c r="D262" s="36">
        <v>4434.0666666666666</v>
      </c>
      <c r="E262" s="36">
        <v>4328.1333333333332</v>
      </c>
      <c r="F262" s="36">
        <v>4267.2666666666664</v>
      </c>
      <c r="G262" s="36">
        <v>4161.333333333333</v>
      </c>
      <c r="H262" s="36">
        <v>4494.9333333333334</v>
      </c>
      <c r="I262" s="36">
        <v>4600.8666666666659</v>
      </c>
      <c r="J262" s="36">
        <v>4661.7333333333336</v>
      </c>
      <c r="K262" s="31">
        <v>4540</v>
      </c>
      <c r="L262" s="31">
        <v>4373.2</v>
      </c>
      <c r="M262" s="31">
        <v>1.04131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2051.3000000000002</v>
      </c>
      <c r="D263" s="36">
        <v>2061.4333333333334</v>
      </c>
      <c r="E263" s="36">
        <v>2034.8666666666668</v>
      </c>
      <c r="F263" s="36">
        <v>2018.4333333333334</v>
      </c>
      <c r="G263" s="36">
        <v>1991.8666666666668</v>
      </c>
      <c r="H263" s="36">
        <v>2077.8666666666668</v>
      </c>
      <c r="I263" s="36">
        <v>2104.4333333333334</v>
      </c>
      <c r="J263" s="36">
        <v>2120.8666666666668</v>
      </c>
      <c r="K263" s="31">
        <v>2088</v>
      </c>
      <c r="L263" s="31">
        <v>2045</v>
      </c>
      <c r="M263" s="31">
        <v>1.01857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883.95</v>
      </c>
      <c r="D264" s="36">
        <v>888.1</v>
      </c>
      <c r="E264" s="36">
        <v>872.2</v>
      </c>
      <c r="F264" s="36">
        <v>860.45</v>
      </c>
      <c r="G264" s="36">
        <v>844.55000000000007</v>
      </c>
      <c r="H264" s="36">
        <v>899.85</v>
      </c>
      <c r="I264" s="36">
        <v>915.74999999999989</v>
      </c>
      <c r="J264" s="36">
        <v>927.5</v>
      </c>
      <c r="K264" s="31">
        <v>904</v>
      </c>
      <c r="L264" s="31">
        <v>876.35</v>
      </c>
      <c r="M264" s="31">
        <v>3.6760999999999999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542.15</v>
      </c>
      <c r="D265" s="36">
        <v>545.05000000000007</v>
      </c>
      <c r="E265" s="36">
        <v>536.20000000000016</v>
      </c>
      <c r="F265" s="36">
        <v>530.25000000000011</v>
      </c>
      <c r="G265" s="36">
        <v>521.4000000000002</v>
      </c>
      <c r="H265" s="36">
        <v>551.00000000000011</v>
      </c>
      <c r="I265" s="36">
        <v>559.85</v>
      </c>
      <c r="J265" s="36">
        <v>565.80000000000007</v>
      </c>
      <c r="K265" s="31">
        <v>553.9</v>
      </c>
      <c r="L265" s="31">
        <v>539.1</v>
      </c>
      <c r="M265" s="31">
        <v>12.274649999999999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87.56</v>
      </c>
      <c r="D266" s="36">
        <v>87.410000000000011</v>
      </c>
      <c r="E266" s="36">
        <v>85.230000000000018</v>
      </c>
      <c r="F266" s="36">
        <v>82.9</v>
      </c>
      <c r="G266" s="36">
        <v>80.720000000000013</v>
      </c>
      <c r="H266" s="36">
        <v>89.740000000000023</v>
      </c>
      <c r="I266" s="36">
        <v>91.92</v>
      </c>
      <c r="J266" s="36">
        <v>94.250000000000028</v>
      </c>
      <c r="K266" s="31">
        <v>89.59</v>
      </c>
      <c r="L266" s="31">
        <v>85.08</v>
      </c>
      <c r="M266" s="31">
        <v>72.221599999999995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734.5</v>
      </c>
      <c r="D267" s="36">
        <v>734.94999999999993</v>
      </c>
      <c r="E267" s="36">
        <v>725.89999999999986</v>
      </c>
      <c r="F267" s="36">
        <v>717.3</v>
      </c>
      <c r="G267" s="36">
        <v>708.24999999999989</v>
      </c>
      <c r="H267" s="36">
        <v>743.54999999999984</v>
      </c>
      <c r="I267" s="36">
        <v>752.5999999999998</v>
      </c>
      <c r="J267" s="36">
        <v>761.19999999999982</v>
      </c>
      <c r="K267" s="31">
        <v>744</v>
      </c>
      <c r="L267" s="31">
        <v>726.35</v>
      </c>
      <c r="M267" s="31">
        <v>19.77411</v>
      </c>
      <c r="N267" s="1"/>
      <c r="O267" s="1"/>
    </row>
    <row r="268" spans="1:15" ht="12.75" customHeight="1">
      <c r="A268" s="33">
        <v>258</v>
      </c>
      <c r="B268" s="53" t="s">
        <v>874</v>
      </c>
      <c r="C268" s="31">
        <v>328.4</v>
      </c>
      <c r="D268" s="36">
        <v>328.98333333333335</v>
      </c>
      <c r="E268" s="36">
        <v>321.9666666666667</v>
      </c>
      <c r="F268" s="36">
        <v>315.53333333333336</v>
      </c>
      <c r="G268" s="36">
        <v>308.51666666666671</v>
      </c>
      <c r="H268" s="36">
        <v>335.41666666666669</v>
      </c>
      <c r="I268" s="36">
        <v>342.43333333333334</v>
      </c>
      <c r="J268" s="36">
        <v>348.86666666666667</v>
      </c>
      <c r="K268" s="31">
        <v>336</v>
      </c>
      <c r="L268" s="31">
        <v>322.55</v>
      </c>
      <c r="M268" s="31">
        <v>65.075379999999996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931.5</v>
      </c>
      <c r="D269" s="36">
        <v>936.55000000000007</v>
      </c>
      <c r="E269" s="36">
        <v>923.70000000000016</v>
      </c>
      <c r="F269" s="36">
        <v>915.90000000000009</v>
      </c>
      <c r="G269" s="36">
        <v>903.05000000000018</v>
      </c>
      <c r="H269" s="36">
        <v>944.35000000000014</v>
      </c>
      <c r="I269" s="36">
        <v>957.2</v>
      </c>
      <c r="J269" s="36">
        <v>965.00000000000011</v>
      </c>
      <c r="K269" s="31">
        <v>949.4</v>
      </c>
      <c r="L269" s="31">
        <v>928.75</v>
      </c>
      <c r="M269" s="31">
        <v>24.026720000000001</v>
      </c>
      <c r="N269" s="1"/>
      <c r="O269" s="1"/>
    </row>
    <row r="270" spans="1:15" ht="12.75" customHeight="1">
      <c r="A270" s="33">
        <v>260</v>
      </c>
      <c r="B270" s="53" t="s">
        <v>875</v>
      </c>
      <c r="C270" s="31">
        <v>873.15</v>
      </c>
      <c r="D270" s="36">
        <v>876.7166666666667</v>
      </c>
      <c r="E270" s="36">
        <v>863.43333333333339</v>
      </c>
      <c r="F270" s="36">
        <v>853.7166666666667</v>
      </c>
      <c r="G270" s="36">
        <v>840.43333333333339</v>
      </c>
      <c r="H270" s="36">
        <v>886.43333333333339</v>
      </c>
      <c r="I270" s="36">
        <v>899.7166666666667</v>
      </c>
      <c r="J270" s="36">
        <v>909.43333333333339</v>
      </c>
      <c r="K270" s="31">
        <v>890</v>
      </c>
      <c r="L270" s="31">
        <v>867</v>
      </c>
      <c r="M270" s="31">
        <v>0.32468999999999998</v>
      </c>
      <c r="N270" s="1"/>
      <c r="O270" s="1"/>
    </row>
    <row r="271" spans="1:15" ht="12.75" customHeight="1">
      <c r="A271" s="33">
        <v>261</v>
      </c>
      <c r="B271" s="53" t="s">
        <v>876</v>
      </c>
      <c r="C271" s="31">
        <v>114.38</v>
      </c>
      <c r="D271" s="36">
        <v>115.75333333333333</v>
      </c>
      <c r="E271" s="36">
        <v>112.35666666666665</v>
      </c>
      <c r="F271" s="36">
        <v>110.33333333333333</v>
      </c>
      <c r="G271" s="36">
        <v>106.93666666666665</v>
      </c>
      <c r="H271" s="36">
        <v>117.77666666666666</v>
      </c>
      <c r="I271" s="36">
        <v>121.17333333333333</v>
      </c>
      <c r="J271" s="36">
        <v>123.19666666666666</v>
      </c>
      <c r="K271" s="31">
        <v>119.15</v>
      </c>
      <c r="L271" s="31">
        <v>113.73</v>
      </c>
      <c r="M271" s="31">
        <v>41.418230000000001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543.85</v>
      </c>
      <c r="D272" s="36">
        <v>546.1</v>
      </c>
      <c r="E272" s="36">
        <v>538.25</v>
      </c>
      <c r="F272" s="36">
        <v>532.65</v>
      </c>
      <c r="G272" s="36">
        <v>524.79999999999995</v>
      </c>
      <c r="H272" s="36">
        <v>551.70000000000005</v>
      </c>
      <c r="I272" s="36">
        <v>559.55000000000018</v>
      </c>
      <c r="J272" s="36">
        <v>565.15000000000009</v>
      </c>
      <c r="K272" s="31">
        <v>553.95000000000005</v>
      </c>
      <c r="L272" s="31">
        <v>540.5</v>
      </c>
      <c r="M272" s="31">
        <v>4.25197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822.5</v>
      </c>
      <c r="D273" s="36">
        <v>817.2166666666667</v>
      </c>
      <c r="E273" s="36">
        <v>809.43333333333339</v>
      </c>
      <c r="F273" s="36">
        <v>796.36666666666667</v>
      </c>
      <c r="G273" s="36">
        <v>788.58333333333337</v>
      </c>
      <c r="H273" s="36">
        <v>830.28333333333342</v>
      </c>
      <c r="I273" s="36">
        <v>838.06666666666672</v>
      </c>
      <c r="J273" s="36">
        <v>851.13333333333344</v>
      </c>
      <c r="K273" s="31">
        <v>825</v>
      </c>
      <c r="L273" s="31">
        <v>804.15</v>
      </c>
      <c r="M273" s="31">
        <v>9.9853500000000004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1044.4000000000001</v>
      </c>
      <c r="D274" s="36">
        <v>1048.8999999999999</v>
      </c>
      <c r="E274" s="36">
        <v>1036.7999999999997</v>
      </c>
      <c r="F274" s="36">
        <v>1029.1999999999998</v>
      </c>
      <c r="G274" s="36">
        <v>1017.0999999999997</v>
      </c>
      <c r="H274" s="36">
        <v>1056.4999999999998</v>
      </c>
      <c r="I274" s="36">
        <v>1068.5999999999997</v>
      </c>
      <c r="J274" s="36">
        <v>1076.1999999999998</v>
      </c>
      <c r="K274" s="31">
        <v>1061</v>
      </c>
      <c r="L274" s="31">
        <v>1041.3</v>
      </c>
      <c r="M274" s="31">
        <v>23.706050000000001</v>
      </c>
      <c r="N274" s="1"/>
      <c r="O274" s="1"/>
    </row>
    <row r="275" spans="1:15" ht="12.75" customHeight="1">
      <c r="A275" s="33">
        <v>265</v>
      </c>
      <c r="B275" s="53" t="s">
        <v>877</v>
      </c>
      <c r="C275" s="31">
        <v>358.15</v>
      </c>
      <c r="D275" s="36">
        <v>358.51666666666665</v>
      </c>
      <c r="E275" s="36">
        <v>355.0333333333333</v>
      </c>
      <c r="F275" s="36">
        <v>351.91666666666663</v>
      </c>
      <c r="G275" s="36">
        <v>348.43333333333328</v>
      </c>
      <c r="H275" s="36">
        <v>361.63333333333333</v>
      </c>
      <c r="I275" s="36">
        <v>365.11666666666667</v>
      </c>
      <c r="J275" s="36">
        <v>368.23333333333335</v>
      </c>
      <c r="K275" s="31">
        <v>362</v>
      </c>
      <c r="L275" s="31">
        <v>355.4</v>
      </c>
      <c r="M275" s="31">
        <v>234.11224999999999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563.25</v>
      </c>
      <c r="D276" s="36">
        <v>560.88333333333333</v>
      </c>
      <c r="E276" s="36">
        <v>554.66666666666663</v>
      </c>
      <c r="F276" s="36">
        <v>546.08333333333326</v>
      </c>
      <c r="G276" s="36">
        <v>539.86666666666656</v>
      </c>
      <c r="H276" s="36">
        <v>569.4666666666667</v>
      </c>
      <c r="I276" s="36">
        <v>575.68333333333339</v>
      </c>
      <c r="J276" s="36">
        <v>584.26666666666677</v>
      </c>
      <c r="K276" s="31">
        <v>567.1</v>
      </c>
      <c r="L276" s="31">
        <v>552.29999999999995</v>
      </c>
      <c r="M276" s="31">
        <v>24.48122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518.85</v>
      </c>
      <c r="D277" s="36">
        <v>522.43333333333339</v>
      </c>
      <c r="E277" s="36">
        <v>512.81666666666683</v>
      </c>
      <c r="F277" s="36">
        <v>506.78333333333342</v>
      </c>
      <c r="G277" s="36">
        <v>497.16666666666686</v>
      </c>
      <c r="H277" s="36">
        <v>528.46666666666681</v>
      </c>
      <c r="I277" s="36">
        <v>538.08333333333337</v>
      </c>
      <c r="J277" s="36">
        <v>544.11666666666679</v>
      </c>
      <c r="K277" s="31">
        <v>532.04999999999995</v>
      </c>
      <c r="L277" s="31">
        <v>516.4</v>
      </c>
      <c r="M277" s="31">
        <v>2.26159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739.75</v>
      </c>
      <c r="D278" s="36">
        <v>743.68333333333339</v>
      </c>
      <c r="E278" s="36">
        <v>717.36666666666679</v>
      </c>
      <c r="F278" s="36">
        <v>694.98333333333335</v>
      </c>
      <c r="G278" s="36">
        <v>668.66666666666674</v>
      </c>
      <c r="H278" s="36">
        <v>766.06666666666683</v>
      </c>
      <c r="I278" s="36">
        <v>792.38333333333344</v>
      </c>
      <c r="J278" s="36">
        <v>814.76666666666688</v>
      </c>
      <c r="K278" s="31">
        <v>770</v>
      </c>
      <c r="L278" s="31">
        <v>721.3</v>
      </c>
      <c r="M278" s="31">
        <v>2.5055999999999998</v>
      </c>
      <c r="N278" s="1"/>
      <c r="O278" s="1"/>
    </row>
    <row r="279" spans="1:15" ht="12.75" customHeight="1">
      <c r="A279" s="33">
        <v>269</v>
      </c>
      <c r="B279" s="53" t="s">
        <v>878</v>
      </c>
      <c r="C279" s="31">
        <v>689.25</v>
      </c>
      <c r="D279" s="36">
        <v>685.41666666666663</v>
      </c>
      <c r="E279" s="36">
        <v>675.83333333333326</v>
      </c>
      <c r="F279" s="36">
        <v>662.41666666666663</v>
      </c>
      <c r="G279" s="36">
        <v>652.83333333333326</v>
      </c>
      <c r="H279" s="36">
        <v>698.83333333333326</v>
      </c>
      <c r="I279" s="36">
        <v>708.41666666666652</v>
      </c>
      <c r="J279" s="36">
        <v>721.83333333333326</v>
      </c>
      <c r="K279" s="31">
        <v>695</v>
      </c>
      <c r="L279" s="31">
        <v>672</v>
      </c>
      <c r="M279" s="31">
        <v>15.22308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1027.8499999999999</v>
      </c>
      <c r="D280" s="36">
        <v>1033.3333333333333</v>
      </c>
      <c r="E280" s="36">
        <v>1017.7666666666664</v>
      </c>
      <c r="F280" s="36">
        <v>1007.6833333333332</v>
      </c>
      <c r="G280" s="36">
        <v>992.11666666666633</v>
      </c>
      <c r="H280" s="36">
        <v>1043.4166666666665</v>
      </c>
      <c r="I280" s="36">
        <v>1058.9833333333336</v>
      </c>
      <c r="J280" s="36">
        <v>1069.0666666666666</v>
      </c>
      <c r="K280" s="31">
        <v>1048.9000000000001</v>
      </c>
      <c r="L280" s="31">
        <v>1023.25</v>
      </c>
      <c r="M280" s="31">
        <v>1.31982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431.6</v>
      </c>
      <c r="D281" s="36">
        <v>426.05</v>
      </c>
      <c r="E281" s="36">
        <v>418.6</v>
      </c>
      <c r="F281" s="36">
        <v>405.6</v>
      </c>
      <c r="G281" s="36">
        <v>398.15000000000003</v>
      </c>
      <c r="H281" s="36">
        <v>439.05</v>
      </c>
      <c r="I281" s="36">
        <v>446.49999999999994</v>
      </c>
      <c r="J281" s="36">
        <v>459.5</v>
      </c>
      <c r="K281" s="31">
        <v>433.5</v>
      </c>
      <c r="L281" s="31">
        <v>413.05</v>
      </c>
      <c r="M281" s="31">
        <v>10.3316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882.15</v>
      </c>
      <c r="D282" s="36">
        <v>878.7166666666667</v>
      </c>
      <c r="E282" s="36">
        <v>865.43333333333339</v>
      </c>
      <c r="F282" s="36">
        <v>848.7166666666667</v>
      </c>
      <c r="G282" s="36">
        <v>835.43333333333339</v>
      </c>
      <c r="H282" s="36">
        <v>895.43333333333339</v>
      </c>
      <c r="I282" s="36">
        <v>908.7166666666667</v>
      </c>
      <c r="J282" s="36">
        <v>925.43333333333339</v>
      </c>
      <c r="K282" s="31">
        <v>892</v>
      </c>
      <c r="L282" s="31">
        <v>862</v>
      </c>
      <c r="M282" s="31">
        <v>1.18021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4419.8999999999996</v>
      </c>
      <c r="D283" s="36">
        <v>4444.9666666666662</v>
      </c>
      <c r="E283" s="36">
        <v>4359.9333333333325</v>
      </c>
      <c r="F283" s="36">
        <v>4299.9666666666662</v>
      </c>
      <c r="G283" s="36">
        <v>4214.9333333333325</v>
      </c>
      <c r="H283" s="36">
        <v>4504.9333333333325</v>
      </c>
      <c r="I283" s="36">
        <v>4589.9666666666672</v>
      </c>
      <c r="J283" s="36">
        <v>4649.9333333333325</v>
      </c>
      <c r="K283" s="31">
        <v>4530</v>
      </c>
      <c r="L283" s="31">
        <v>4385</v>
      </c>
      <c r="M283" s="31">
        <v>4.0379699999999996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348.7</v>
      </c>
      <c r="D284" s="36">
        <v>349.25</v>
      </c>
      <c r="E284" s="36">
        <v>343.05</v>
      </c>
      <c r="F284" s="36">
        <v>337.40000000000003</v>
      </c>
      <c r="G284" s="36">
        <v>331.20000000000005</v>
      </c>
      <c r="H284" s="36">
        <v>354.9</v>
      </c>
      <c r="I284" s="36">
        <v>361.1</v>
      </c>
      <c r="J284" s="36">
        <v>366.74999999999994</v>
      </c>
      <c r="K284" s="31">
        <v>355.45</v>
      </c>
      <c r="L284" s="31">
        <v>343.6</v>
      </c>
      <c r="M284" s="31">
        <v>10.835850000000001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1634.75</v>
      </c>
      <c r="D285" s="36">
        <v>1633.0833333333333</v>
      </c>
      <c r="E285" s="36">
        <v>1567.4666666666665</v>
      </c>
      <c r="F285" s="36">
        <v>1500.1833333333332</v>
      </c>
      <c r="G285" s="36">
        <v>1434.5666666666664</v>
      </c>
      <c r="H285" s="36">
        <v>1700.3666666666666</v>
      </c>
      <c r="I285" s="36">
        <v>1765.9833333333333</v>
      </c>
      <c r="J285" s="36">
        <v>1833.2666666666667</v>
      </c>
      <c r="K285" s="31">
        <v>1698.7</v>
      </c>
      <c r="L285" s="31">
        <v>1565.8</v>
      </c>
      <c r="M285" s="31">
        <v>41.02178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283.64999999999998</v>
      </c>
      <c r="D286" s="36">
        <v>286.01666666666671</v>
      </c>
      <c r="E286" s="36">
        <v>280.73333333333341</v>
      </c>
      <c r="F286" s="36">
        <v>277.81666666666672</v>
      </c>
      <c r="G286" s="36">
        <v>272.53333333333342</v>
      </c>
      <c r="H286" s="36">
        <v>288.93333333333339</v>
      </c>
      <c r="I286" s="36">
        <v>294.2166666666667</v>
      </c>
      <c r="J286" s="36">
        <v>297.13333333333338</v>
      </c>
      <c r="K286" s="31">
        <v>291.3</v>
      </c>
      <c r="L286" s="31">
        <v>283.10000000000002</v>
      </c>
      <c r="M286" s="31">
        <v>12.39035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4696.7</v>
      </c>
      <c r="D287" s="36">
        <v>4695.9000000000005</v>
      </c>
      <c r="E287" s="36">
        <v>4651.8000000000011</v>
      </c>
      <c r="F287" s="36">
        <v>4606.9000000000005</v>
      </c>
      <c r="G287" s="36">
        <v>4562.8000000000011</v>
      </c>
      <c r="H287" s="36">
        <v>4740.8000000000011</v>
      </c>
      <c r="I287" s="36">
        <v>4784.9000000000015</v>
      </c>
      <c r="J287" s="36">
        <v>4829.8000000000011</v>
      </c>
      <c r="K287" s="31">
        <v>4740</v>
      </c>
      <c r="L287" s="31">
        <v>4651</v>
      </c>
      <c r="M287" s="31">
        <v>0.16897000000000001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1408.15</v>
      </c>
      <c r="D288" s="36">
        <v>1416.5833333333333</v>
      </c>
      <c r="E288" s="36">
        <v>1395.1666666666665</v>
      </c>
      <c r="F288" s="36">
        <v>1382.1833333333332</v>
      </c>
      <c r="G288" s="36">
        <v>1360.7666666666664</v>
      </c>
      <c r="H288" s="36">
        <v>1429.5666666666666</v>
      </c>
      <c r="I288" s="36">
        <v>1450.9833333333331</v>
      </c>
      <c r="J288" s="36">
        <v>1463.9666666666667</v>
      </c>
      <c r="K288" s="31">
        <v>1438</v>
      </c>
      <c r="L288" s="31">
        <v>1403.6</v>
      </c>
      <c r="M288" s="31">
        <v>1.6192800000000001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1175.7</v>
      </c>
      <c r="D289" s="36">
        <v>1175.5666666666666</v>
      </c>
      <c r="E289" s="36">
        <v>1163.1333333333332</v>
      </c>
      <c r="F289" s="36">
        <v>1150.5666666666666</v>
      </c>
      <c r="G289" s="36">
        <v>1138.1333333333332</v>
      </c>
      <c r="H289" s="36">
        <v>1188.1333333333332</v>
      </c>
      <c r="I289" s="36">
        <v>1200.5666666666666</v>
      </c>
      <c r="J289" s="36">
        <v>1213.1333333333332</v>
      </c>
      <c r="K289" s="31">
        <v>1188</v>
      </c>
      <c r="L289" s="31">
        <v>1163</v>
      </c>
      <c r="M289" s="31">
        <v>3.6240199999999998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501.15</v>
      </c>
      <c r="D290" s="36">
        <v>509.41666666666669</v>
      </c>
      <c r="E290" s="36">
        <v>472.83333333333337</v>
      </c>
      <c r="F290" s="36">
        <v>444.51666666666671</v>
      </c>
      <c r="G290" s="36">
        <v>407.93333333333339</v>
      </c>
      <c r="H290" s="36">
        <v>537.73333333333335</v>
      </c>
      <c r="I290" s="36">
        <v>574.31666666666672</v>
      </c>
      <c r="J290" s="36">
        <v>602.63333333333333</v>
      </c>
      <c r="K290" s="31">
        <v>546</v>
      </c>
      <c r="L290" s="31">
        <v>481.1</v>
      </c>
      <c r="M290" s="31">
        <v>94.393330000000006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270.10000000000002</v>
      </c>
      <c r="D291" s="36">
        <v>271.5</v>
      </c>
      <c r="E291" s="36">
        <v>268</v>
      </c>
      <c r="F291" s="36">
        <v>265.89999999999998</v>
      </c>
      <c r="G291" s="36">
        <v>262.39999999999998</v>
      </c>
      <c r="H291" s="36">
        <v>273.60000000000002</v>
      </c>
      <c r="I291" s="36">
        <v>277.10000000000002</v>
      </c>
      <c r="J291" s="36">
        <v>279.20000000000005</v>
      </c>
      <c r="K291" s="31">
        <v>275</v>
      </c>
      <c r="L291" s="31">
        <v>269.39999999999998</v>
      </c>
      <c r="M291" s="31">
        <v>6.5085699999999997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206.73</v>
      </c>
      <c r="D292" s="36">
        <v>204.91</v>
      </c>
      <c r="E292" s="36">
        <v>202.32</v>
      </c>
      <c r="F292" s="36">
        <v>197.91</v>
      </c>
      <c r="G292" s="36">
        <v>195.32</v>
      </c>
      <c r="H292" s="36">
        <v>209.32</v>
      </c>
      <c r="I292" s="36">
        <v>211.90999999999997</v>
      </c>
      <c r="J292" s="36">
        <v>216.32</v>
      </c>
      <c r="K292" s="31">
        <v>207.5</v>
      </c>
      <c r="L292" s="31">
        <v>200.5</v>
      </c>
      <c r="M292" s="31">
        <v>18.33755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3853.4</v>
      </c>
      <c r="D293" s="36">
        <v>3884.5166666666664</v>
      </c>
      <c r="E293" s="36">
        <v>3783.8833333333328</v>
      </c>
      <c r="F293" s="36">
        <v>3714.3666666666663</v>
      </c>
      <c r="G293" s="36">
        <v>3613.7333333333327</v>
      </c>
      <c r="H293" s="36">
        <v>3954.0333333333328</v>
      </c>
      <c r="I293" s="36">
        <v>4054.6666666666661</v>
      </c>
      <c r="J293" s="36">
        <v>4124.1833333333325</v>
      </c>
      <c r="K293" s="31">
        <v>3985.15</v>
      </c>
      <c r="L293" s="31">
        <v>3815</v>
      </c>
      <c r="M293" s="31">
        <v>1.4451700000000001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886.9</v>
      </c>
      <c r="D294" s="36">
        <v>890.73333333333323</v>
      </c>
      <c r="E294" s="36">
        <v>876.46666666666647</v>
      </c>
      <c r="F294" s="36">
        <v>866.03333333333319</v>
      </c>
      <c r="G294" s="36">
        <v>851.76666666666642</v>
      </c>
      <c r="H294" s="36">
        <v>901.16666666666652</v>
      </c>
      <c r="I294" s="36">
        <v>915.43333333333317</v>
      </c>
      <c r="J294" s="36">
        <v>925.86666666666656</v>
      </c>
      <c r="K294" s="31">
        <v>905</v>
      </c>
      <c r="L294" s="31">
        <v>880.3</v>
      </c>
      <c r="M294" s="31">
        <v>3.7943199999999999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700.2</v>
      </c>
      <c r="D295" s="36">
        <v>702.1</v>
      </c>
      <c r="E295" s="36">
        <v>697.40000000000009</v>
      </c>
      <c r="F295" s="36">
        <v>694.6</v>
      </c>
      <c r="G295" s="36">
        <v>689.90000000000009</v>
      </c>
      <c r="H295" s="36">
        <v>704.90000000000009</v>
      </c>
      <c r="I295" s="36">
        <v>709.60000000000014</v>
      </c>
      <c r="J295" s="36">
        <v>712.40000000000009</v>
      </c>
      <c r="K295" s="31">
        <v>706.8</v>
      </c>
      <c r="L295" s="31">
        <v>699.3</v>
      </c>
      <c r="M295" s="31">
        <v>3.0937600000000001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1802.5</v>
      </c>
      <c r="D296" s="36">
        <v>1816.45</v>
      </c>
      <c r="E296" s="36">
        <v>1784.95</v>
      </c>
      <c r="F296" s="36">
        <v>1767.4</v>
      </c>
      <c r="G296" s="36">
        <v>1735.9</v>
      </c>
      <c r="H296" s="36">
        <v>1834</v>
      </c>
      <c r="I296" s="36">
        <v>1865.5</v>
      </c>
      <c r="J296" s="36">
        <v>1883.05</v>
      </c>
      <c r="K296" s="31">
        <v>1847.95</v>
      </c>
      <c r="L296" s="31">
        <v>1798.9</v>
      </c>
      <c r="M296" s="31">
        <v>49.690069999999999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2084.35</v>
      </c>
      <c r="D297" s="36">
        <v>2115.3833333333332</v>
      </c>
      <c r="E297" s="36">
        <v>2043.9666666666662</v>
      </c>
      <c r="F297" s="36">
        <v>2003.583333333333</v>
      </c>
      <c r="G297" s="36">
        <v>1932.1666666666661</v>
      </c>
      <c r="H297" s="36">
        <v>2155.7666666666664</v>
      </c>
      <c r="I297" s="36">
        <v>2227.1833333333334</v>
      </c>
      <c r="J297" s="36">
        <v>2267.5666666666666</v>
      </c>
      <c r="K297" s="31">
        <v>2186.8000000000002</v>
      </c>
      <c r="L297" s="31">
        <v>2075</v>
      </c>
      <c r="M297" s="31">
        <v>1.53687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181.17</v>
      </c>
      <c r="D298" s="36">
        <v>181.35333333333332</v>
      </c>
      <c r="E298" s="36">
        <v>179.81666666666666</v>
      </c>
      <c r="F298" s="36">
        <v>178.46333333333334</v>
      </c>
      <c r="G298" s="36">
        <v>176.92666666666668</v>
      </c>
      <c r="H298" s="36">
        <v>182.70666666666665</v>
      </c>
      <c r="I298" s="36">
        <v>184.24333333333334</v>
      </c>
      <c r="J298" s="36">
        <v>185.59666666666664</v>
      </c>
      <c r="K298" s="31">
        <v>182.89</v>
      </c>
      <c r="L298" s="31">
        <v>180</v>
      </c>
      <c r="M298" s="31">
        <v>95.207729999999998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4909.05</v>
      </c>
      <c r="D299" s="36">
        <v>4917.416666666667</v>
      </c>
      <c r="E299" s="36">
        <v>4878.6833333333343</v>
      </c>
      <c r="F299" s="36">
        <v>4848.3166666666675</v>
      </c>
      <c r="G299" s="36">
        <v>4809.5833333333348</v>
      </c>
      <c r="H299" s="36">
        <v>4947.7833333333338</v>
      </c>
      <c r="I299" s="36">
        <v>4986.5166666666655</v>
      </c>
      <c r="J299" s="36">
        <v>5016.8833333333332</v>
      </c>
      <c r="K299" s="31">
        <v>4956.1499999999996</v>
      </c>
      <c r="L299" s="31">
        <v>4887.05</v>
      </c>
      <c r="M299" s="31">
        <v>1.06907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796.8</v>
      </c>
      <c r="D300" s="36">
        <v>796.4</v>
      </c>
      <c r="E300" s="36">
        <v>782.9</v>
      </c>
      <c r="F300" s="36">
        <v>769</v>
      </c>
      <c r="G300" s="36">
        <v>755.5</v>
      </c>
      <c r="H300" s="36">
        <v>810.3</v>
      </c>
      <c r="I300" s="36">
        <v>823.8</v>
      </c>
      <c r="J300" s="36">
        <v>837.69999999999993</v>
      </c>
      <c r="K300" s="31">
        <v>809.9</v>
      </c>
      <c r="L300" s="31">
        <v>782.5</v>
      </c>
      <c r="M300" s="31">
        <v>34.194899999999997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5385.05</v>
      </c>
      <c r="D301" s="36">
        <v>5383.3499999999995</v>
      </c>
      <c r="E301" s="36">
        <v>5316.6999999999989</v>
      </c>
      <c r="F301" s="36">
        <v>5248.3499999999995</v>
      </c>
      <c r="G301" s="36">
        <v>5181.6999999999989</v>
      </c>
      <c r="H301" s="36">
        <v>5451.6999999999989</v>
      </c>
      <c r="I301" s="36">
        <v>5518.3499999999985</v>
      </c>
      <c r="J301" s="36">
        <v>5586.6999999999989</v>
      </c>
      <c r="K301" s="31">
        <v>5450</v>
      </c>
      <c r="L301" s="31">
        <v>5315</v>
      </c>
      <c r="M301" s="31">
        <v>4.1394000000000002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3548.45</v>
      </c>
      <c r="D302" s="36">
        <v>3554.1666666666665</v>
      </c>
      <c r="E302" s="36">
        <v>3532.3833333333332</v>
      </c>
      <c r="F302" s="36">
        <v>3516.3166666666666</v>
      </c>
      <c r="G302" s="36">
        <v>3494.5333333333333</v>
      </c>
      <c r="H302" s="36">
        <v>3570.2333333333331</v>
      </c>
      <c r="I302" s="36">
        <v>3592.0166666666669</v>
      </c>
      <c r="J302" s="36">
        <v>3608.083333333333</v>
      </c>
      <c r="K302" s="31">
        <v>3575.95</v>
      </c>
      <c r="L302" s="31">
        <v>3538.1</v>
      </c>
      <c r="M302" s="31">
        <v>31.415140000000001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501.3</v>
      </c>
      <c r="D303" s="36">
        <v>502.40000000000003</v>
      </c>
      <c r="E303" s="36">
        <v>494.90000000000009</v>
      </c>
      <c r="F303" s="36">
        <v>488.50000000000006</v>
      </c>
      <c r="G303" s="36">
        <v>481.00000000000011</v>
      </c>
      <c r="H303" s="36">
        <v>508.80000000000007</v>
      </c>
      <c r="I303" s="36">
        <v>516.29999999999995</v>
      </c>
      <c r="J303" s="36">
        <v>522.70000000000005</v>
      </c>
      <c r="K303" s="31">
        <v>509.9</v>
      </c>
      <c r="L303" s="31">
        <v>496</v>
      </c>
      <c r="M303" s="31">
        <v>1.4191499999999999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424.55</v>
      </c>
      <c r="D304" s="36">
        <v>425.83333333333331</v>
      </c>
      <c r="E304" s="36">
        <v>422.26666666666665</v>
      </c>
      <c r="F304" s="36">
        <v>419.98333333333335</v>
      </c>
      <c r="G304" s="36">
        <v>416.41666666666669</v>
      </c>
      <c r="H304" s="36">
        <v>428.11666666666662</v>
      </c>
      <c r="I304" s="36">
        <v>431.68333333333334</v>
      </c>
      <c r="J304" s="36">
        <v>433.96666666666658</v>
      </c>
      <c r="K304" s="31">
        <v>429.4</v>
      </c>
      <c r="L304" s="31">
        <v>423.55</v>
      </c>
      <c r="M304" s="31">
        <v>7.9371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250.64</v>
      </c>
      <c r="D305" s="36">
        <v>251.92333333333332</v>
      </c>
      <c r="E305" s="36">
        <v>248.71666666666664</v>
      </c>
      <c r="F305" s="36">
        <v>246.79333333333332</v>
      </c>
      <c r="G305" s="36">
        <v>243.58666666666664</v>
      </c>
      <c r="H305" s="36">
        <v>253.84666666666664</v>
      </c>
      <c r="I305" s="36">
        <v>257.05333333333328</v>
      </c>
      <c r="J305" s="36">
        <v>258.97666666666663</v>
      </c>
      <c r="K305" s="31">
        <v>255.13</v>
      </c>
      <c r="L305" s="31">
        <v>250</v>
      </c>
      <c r="M305" s="31">
        <v>5.2748400000000002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144.16</v>
      </c>
      <c r="D306" s="36">
        <v>144.58666666666667</v>
      </c>
      <c r="E306" s="36">
        <v>142.88333333333335</v>
      </c>
      <c r="F306" s="36">
        <v>141.60666666666668</v>
      </c>
      <c r="G306" s="36">
        <v>139.90333333333336</v>
      </c>
      <c r="H306" s="36">
        <v>145.86333333333334</v>
      </c>
      <c r="I306" s="36">
        <v>147.56666666666666</v>
      </c>
      <c r="J306" s="36">
        <v>148.84333333333333</v>
      </c>
      <c r="K306" s="31">
        <v>146.29</v>
      </c>
      <c r="L306" s="31">
        <v>143.31</v>
      </c>
      <c r="M306" s="31">
        <v>29.993320000000001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988.75</v>
      </c>
      <c r="D307" s="36">
        <v>995.98333333333323</v>
      </c>
      <c r="E307" s="36">
        <v>977.96666666666647</v>
      </c>
      <c r="F307" s="36">
        <v>967.18333333333328</v>
      </c>
      <c r="G307" s="36">
        <v>949.16666666666652</v>
      </c>
      <c r="H307" s="36">
        <v>1006.7666666666664</v>
      </c>
      <c r="I307" s="36">
        <v>1024.7833333333331</v>
      </c>
      <c r="J307" s="36">
        <v>1035.5666666666664</v>
      </c>
      <c r="K307" s="31">
        <v>1014</v>
      </c>
      <c r="L307" s="31">
        <v>985.2</v>
      </c>
      <c r="M307" s="31">
        <v>27.306719999999999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8299.2000000000007</v>
      </c>
      <c r="D308" s="36">
        <v>8315.7999999999993</v>
      </c>
      <c r="E308" s="36">
        <v>8206.1999999999989</v>
      </c>
      <c r="F308" s="36">
        <v>8113.1999999999989</v>
      </c>
      <c r="G308" s="36">
        <v>8003.5999999999985</v>
      </c>
      <c r="H308" s="36">
        <v>8408.7999999999993</v>
      </c>
      <c r="I308" s="36">
        <v>8518.3999999999978</v>
      </c>
      <c r="J308" s="36">
        <v>8611.4</v>
      </c>
      <c r="K308" s="31">
        <v>8425.4</v>
      </c>
      <c r="L308" s="31">
        <v>8222.7999999999993</v>
      </c>
      <c r="M308" s="31">
        <v>1.21265</v>
      </c>
      <c r="N308" s="1"/>
      <c r="O308" s="1"/>
    </row>
    <row r="309" spans="1:15" ht="12.75" customHeight="1">
      <c r="A309" s="33">
        <v>299</v>
      </c>
      <c r="B309" s="53" t="s">
        <v>879</v>
      </c>
      <c r="C309" s="31">
        <v>732.2</v>
      </c>
      <c r="D309" s="36">
        <v>734.48333333333323</v>
      </c>
      <c r="E309" s="36">
        <v>726.01666666666642</v>
      </c>
      <c r="F309" s="36">
        <v>719.83333333333314</v>
      </c>
      <c r="G309" s="36">
        <v>711.36666666666633</v>
      </c>
      <c r="H309" s="36">
        <v>740.66666666666652</v>
      </c>
      <c r="I309" s="36">
        <v>749.13333333333344</v>
      </c>
      <c r="J309" s="36">
        <v>755.31666666666661</v>
      </c>
      <c r="K309" s="31">
        <v>742.95</v>
      </c>
      <c r="L309" s="31">
        <v>728.3</v>
      </c>
      <c r="M309" s="31">
        <v>3.5405600000000002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1621.35</v>
      </c>
      <c r="D310" s="36">
        <v>1612.1166666666668</v>
      </c>
      <c r="E310" s="36">
        <v>1589.2333333333336</v>
      </c>
      <c r="F310" s="36">
        <v>1557.1166666666668</v>
      </c>
      <c r="G310" s="36">
        <v>1534.2333333333336</v>
      </c>
      <c r="H310" s="36">
        <v>1644.2333333333336</v>
      </c>
      <c r="I310" s="36">
        <v>1667.1166666666668</v>
      </c>
      <c r="J310" s="36">
        <v>1699.2333333333336</v>
      </c>
      <c r="K310" s="31">
        <v>1635</v>
      </c>
      <c r="L310" s="31">
        <v>1580</v>
      </c>
      <c r="M310" s="31">
        <v>14.13997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78.959999999999994</v>
      </c>
      <c r="D311" s="36">
        <v>79.443333333333328</v>
      </c>
      <c r="E311" s="36">
        <v>78.016666666666652</v>
      </c>
      <c r="F311" s="36">
        <v>77.073333333333323</v>
      </c>
      <c r="G311" s="36">
        <v>75.646666666666647</v>
      </c>
      <c r="H311" s="36">
        <v>80.386666666666656</v>
      </c>
      <c r="I311" s="36">
        <v>81.813333333333333</v>
      </c>
      <c r="J311" s="36">
        <v>82.756666666666661</v>
      </c>
      <c r="K311" s="31">
        <v>80.87</v>
      </c>
      <c r="L311" s="31">
        <v>78.5</v>
      </c>
      <c r="M311" s="31">
        <v>24.716390000000001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129459.15</v>
      </c>
      <c r="D312" s="36">
        <v>128565.5</v>
      </c>
      <c r="E312" s="36">
        <v>126293.6</v>
      </c>
      <c r="F312" s="36">
        <v>123128.05</v>
      </c>
      <c r="G312" s="36">
        <v>120856.15000000001</v>
      </c>
      <c r="H312" s="36">
        <v>131731.04999999999</v>
      </c>
      <c r="I312" s="36">
        <v>134002.95000000001</v>
      </c>
      <c r="J312" s="36">
        <v>137168.5</v>
      </c>
      <c r="K312" s="31">
        <v>130837.4</v>
      </c>
      <c r="L312" s="31">
        <v>125399.95</v>
      </c>
      <c r="M312" s="31">
        <v>0.21407999999999999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1858.25</v>
      </c>
      <c r="D313" s="36">
        <v>1859.75</v>
      </c>
      <c r="E313" s="36">
        <v>1837.5</v>
      </c>
      <c r="F313" s="36">
        <v>1816.75</v>
      </c>
      <c r="G313" s="36">
        <v>1794.5</v>
      </c>
      <c r="H313" s="36">
        <v>1880.5</v>
      </c>
      <c r="I313" s="36">
        <v>1902.75</v>
      </c>
      <c r="J313" s="36">
        <v>1923.5</v>
      </c>
      <c r="K313" s="31">
        <v>1882</v>
      </c>
      <c r="L313" s="31">
        <v>1839</v>
      </c>
      <c r="M313" s="31">
        <v>1.8409899999999999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1503.55</v>
      </c>
      <c r="D314" s="36">
        <v>1515.8666666666668</v>
      </c>
      <c r="E314" s="36">
        <v>1472.7333333333336</v>
      </c>
      <c r="F314" s="36">
        <v>1441.9166666666667</v>
      </c>
      <c r="G314" s="36">
        <v>1398.7833333333335</v>
      </c>
      <c r="H314" s="36">
        <v>1546.6833333333336</v>
      </c>
      <c r="I314" s="36">
        <v>1589.8166666666668</v>
      </c>
      <c r="J314" s="36">
        <v>1620.6333333333337</v>
      </c>
      <c r="K314" s="31">
        <v>1559</v>
      </c>
      <c r="L314" s="31">
        <v>1485.05</v>
      </c>
      <c r="M314" s="31">
        <v>11.481960000000001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1596.9</v>
      </c>
      <c r="D315" s="36">
        <v>1578.3</v>
      </c>
      <c r="E315" s="36">
        <v>1528.6</v>
      </c>
      <c r="F315" s="36">
        <v>1460.3</v>
      </c>
      <c r="G315" s="36">
        <v>1410.6</v>
      </c>
      <c r="H315" s="36">
        <v>1646.6</v>
      </c>
      <c r="I315" s="36">
        <v>1696.3000000000002</v>
      </c>
      <c r="J315" s="36">
        <v>1764.6</v>
      </c>
      <c r="K315" s="31">
        <v>1628</v>
      </c>
      <c r="L315" s="31">
        <v>1510</v>
      </c>
      <c r="M315" s="31">
        <v>37.795990000000003</v>
      </c>
      <c r="N315" s="1"/>
      <c r="O315" s="1"/>
    </row>
    <row r="316" spans="1:15" ht="12.75" customHeight="1">
      <c r="A316" s="33">
        <v>306</v>
      </c>
      <c r="B316" s="53" t="s">
        <v>880</v>
      </c>
      <c r="C316" s="31">
        <v>655.8</v>
      </c>
      <c r="D316" s="36">
        <v>661.98333333333323</v>
      </c>
      <c r="E316" s="36">
        <v>644.81666666666649</v>
      </c>
      <c r="F316" s="36">
        <v>633.83333333333326</v>
      </c>
      <c r="G316" s="36">
        <v>616.66666666666652</v>
      </c>
      <c r="H316" s="36">
        <v>672.96666666666647</v>
      </c>
      <c r="I316" s="36">
        <v>690.13333333333321</v>
      </c>
      <c r="J316" s="36">
        <v>701.11666666666645</v>
      </c>
      <c r="K316" s="31">
        <v>679.15</v>
      </c>
      <c r="L316" s="31">
        <v>651</v>
      </c>
      <c r="M316" s="31">
        <v>3.6392799999999998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300.60000000000002</v>
      </c>
      <c r="D317" s="36">
        <v>302.43333333333334</v>
      </c>
      <c r="E317" s="36">
        <v>298.16666666666669</v>
      </c>
      <c r="F317" s="36">
        <v>295.73333333333335</v>
      </c>
      <c r="G317" s="36">
        <v>291.4666666666667</v>
      </c>
      <c r="H317" s="36">
        <v>304.86666666666667</v>
      </c>
      <c r="I317" s="36">
        <v>309.13333333333333</v>
      </c>
      <c r="J317" s="36">
        <v>311.56666666666666</v>
      </c>
      <c r="K317" s="31">
        <v>306.7</v>
      </c>
      <c r="L317" s="31">
        <v>300</v>
      </c>
      <c r="M317" s="31">
        <v>31.798500000000001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2866.65</v>
      </c>
      <c r="D318" s="36">
        <v>2872.5499999999997</v>
      </c>
      <c r="E318" s="36">
        <v>2849.0999999999995</v>
      </c>
      <c r="F318" s="36">
        <v>2831.5499999999997</v>
      </c>
      <c r="G318" s="36">
        <v>2808.0999999999995</v>
      </c>
      <c r="H318" s="36">
        <v>2890.0999999999995</v>
      </c>
      <c r="I318" s="36">
        <v>2913.5499999999993</v>
      </c>
      <c r="J318" s="36">
        <v>2931.0999999999995</v>
      </c>
      <c r="K318" s="31">
        <v>2896</v>
      </c>
      <c r="L318" s="31">
        <v>2855</v>
      </c>
      <c r="M318" s="31">
        <v>25.48169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454.9</v>
      </c>
      <c r="D319" s="36">
        <v>455.86666666666662</v>
      </c>
      <c r="E319" s="36">
        <v>451.73333333333323</v>
      </c>
      <c r="F319" s="36">
        <v>448.56666666666661</v>
      </c>
      <c r="G319" s="36">
        <v>444.43333333333322</v>
      </c>
      <c r="H319" s="36">
        <v>459.03333333333325</v>
      </c>
      <c r="I319" s="36">
        <v>463.16666666666657</v>
      </c>
      <c r="J319" s="36">
        <v>466.33333333333326</v>
      </c>
      <c r="K319" s="31">
        <v>460</v>
      </c>
      <c r="L319" s="31">
        <v>452.7</v>
      </c>
      <c r="M319" s="31">
        <v>1.3290900000000001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596.65</v>
      </c>
      <c r="D320" s="36">
        <v>598.5</v>
      </c>
      <c r="E320" s="36">
        <v>591.15</v>
      </c>
      <c r="F320" s="36">
        <v>585.65</v>
      </c>
      <c r="G320" s="36">
        <v>578.29999999999995</v>
      </c>
      <c r="H320" s="36">
        <v>604</v>
      </c>
      <c r="I320" s="36">
        <v>611.34999999999991</v>
      </c>
      <c r="J320" s="36">
        <v>616.85</v>
      </c>
      <c r="K320" s="31">
        <v>605.85</v>
      </c>
      <c r="L320" s="31">
        <v>593</v>
      </c>
      <c r="M320" s="31">
        <v>2.8673500000000001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207.9</v>
      </c>
      <c r="D321" s="36">
        <v>209.13666666666668</v>
      </c>
      <c r="E321" s="36">
        <v>205.37333333333336</v>
      </c>
      <c r="F321" s="36">
        <v>202.84666666666669</v>
      </c>
      <c r="G321" s="36">
        <v>199.08333333333337</v>
      </c>
      <c r="H321" s="36">
        <v>211.66333333333336</v>
      </c>
      <c r="I321" s="36">
        <v>215.42666666666668</v>
      </c>
      <c r="J321" s="36">
        <v>217.95333333333335</v>
      </c>
      <c r="K321" s="31">
        <v>212.9</v>
      </c>
      <c r="L321" s="31">
        <v>206.61</v>
      </c>
      <c r="M321" s="31">
        <v>84.792320000000004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214.33</v>
      </c>
      <c r="D322" s="36">
        <v>215.79333333333332</v>
      </c>
      <c r="E322" s="36">
        <v>211.78666666666663</v>
      </c>
      <c r="F322" s="36">
        <v>209.24333333333331</v>
      </c>
      <c r="G322" s="36">
        <v>205.23666666666662</v>
      </c>
      <c r="H322" s="36">
        <v>218.33666666666664</v>
      </c>
      <c r="I322" s="36">
        <v>222.34333333333336</v>
      </c>
      <c r="J322" s="36">
        <v>224.88666666666666</v>
      </c>
      <c r="K322" s="31">
        <v>219.8</v>
      </c>
      <c r="L322" s="31">
        <v>213.25</v>
      </c>
      <c r="M322" s="31">
        <v>20.245909999999999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2129.1999999999998</v>
      </c>
      <c r="D323" s="36">
        <v>2129.2666666666664</v>
      </c>
      <c r="E323" s="36">
        <v>2105.0333333333328</v>
      </c>
      <c r="F323" s="36">
        <v>2080.8666666666663</v>
      </c>
      <c r="G323" s="36">
        <v>2056.6333333333328</v>
      </c>
      <c r="H323" s="36">
        <v>2153.4333333333329</v>
      </c>
      <c r="I323" s="36">
        <v>2177.6666666666665</v>
      </c>
      <c r="J323" s="36">
        <v>2201.833333333333</v>
      </c>
      <c r="K323" s="31">
        <v>2153.5</v>
      </c>
      <c r="L323" s="31">
        <v>2105.1</v>
      </c>
      <c r="M323" s="31">
        <v>4.2834599999999998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613</v>
      </c>
      <c r="D324" s="36">
        <v>615.41666666666663</v>
      </c>
      <c r="E324" s="36">
        <v>608.18333333333328</v>
      </c>
      <c r="F324" s="36">
        <v>603.36666666666667</v>
      </c>
      <c r="G324" s="36">
        <v>596.13333333333333</v>
      </c>
      <c r="H324" s="36">
        <v>620.23333333333323</v>
      </c>
      <c r="I324" s="36">
        <v>627.46666666666658</v>
      </c>
      <c r="J324" s="36">
        <v>632.28333333333319</v>
      </c>
      <c r="K324" s="31">
        <v>622.65</v>
      </c>
      <c r="L324" s="31">
        <v>610.6</v>
      </c>
      <c r="M324" s="31">
        <v>15.8788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12033.85</v>
      </c>
      <c r="D325" s="36">
        <v>12079.833333333334</v>
      </c>
      <c r="E325" s="36">
        <v>11958.166666666668</v>
      </c>
      <c r="F325" s="36">
        <v>11882.483333333334</v>
      </c>
      <c r="G325" s="36">
        <v>11760.816666666668</v>
      </c>
      <c r="H325" s="36">
        <v>12155.516666666668</v>
      </c>
      <c r="I325" s="36">
        <v>12277.183333333336</v>
      </c>
      <c r="J325" s="36">
        <v>12352.866666666669</v>
      </c>
      <c r="K325" s="31">
        <v>12201.5</v>
      </c>
      <c r="L325" s="31">
        <v>12004.15</v>
      </c>
      <c r="M325" s="31">
        <v>11.603949999999999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2726.1</v>
      </c>
      <c r="D326" s="36">
        <v>2725.7000000000003</v>
      </c>
      <c r="E326" s="36">
        <v>2689.4000000000005</v>
      </c>
      <c r="F326" s="36">
        <v>2652.7000000000003</v>
      </c>
      <c r="G326" s="36">
        <v>2616.4000000000005</v>
      </c>
      <c r="H326" s="36">
        <v>2762.4000000000005</v>
      </c>
      <c r="I326" s="36">
        <v>2798.7000000000007</v>
      </c>
      <c r="J326" s="36">
        <v>2835.4000000000005</v>
      </c>
      <c r="K326" s="31">
        <v>2762</v>
      </c>
      <c r="L326" s="31">
        <v>2689</v>
      </c>
      <c r="M326" s="31">
        <v>0.64044999999999996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971.7</v>
      </c>
      <c r="D327" s="36">
        <v>972.88333333333333</v>
      </c>
      <c r="E327" s="36">
        <v>965.76666666666665</v>
      </c>
      <c r="F327" s="36">
        <v>959.83333333333337</v>
      </c>
      <c r="G327" s="36">
        <v>952.7166666666667</v>
      </c>
      <c r="H327" s="36">
        <v>978.81666666666661</v>
      </c>
      <c r="I327" s="36">
        <v>985.93333333333317</v>
      </c>
      <c r="J327" s="36">
        <v>991.86666666666656</v>
      </c>
      <c r="K327" s="31">
        <v>980</v>
      </c>
      <c r="L327" s="31">
        <v>966.95</v>
      </c>
      <c r="M327" s="31">
        <v>9.2977000000000007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940.65</v>
      </c>
      <c r="D328" s="36">
        <v>927.53333333333342</v>
      </c>
      <c r="E328" s="36">
        <v>905.06666666666683</v>
      </c>
      <c r="F328" s="36">
        <v>869.48333333333346</v>
      </c>
      <c r="G328" s="36">
        <v>847.01666666666688</v>
      </c>
      <c r="H328" s="36">
        <v>963.11666666666679</v>
      </c>
      <c r="I328" s="36">
        <v>985.58333333333326</v>
      </c>
      <c r="J328" s="36">
        <v>1021.1666666666667</v>
      </c>
      <c r="K328" s="31">
        <v>950</v>
      </c>
      <c r="L328" s="31">
        <v>891.95</v>
      </c>
      <c r="M328" s="31">
        <v>19.43891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4281.45</v>
      </c>
      <c r="D329" s="36">
        <v>4353.4833333333336</v>
      </c>
      <c r="E329" s="36">
        <v>4177.9666666666672</v>
      </c>
      <c r="F329" s="36">
        <v>4074.4833333333336</v>
      </c>
      <c r="G329" s="36">
        <v>3898.9666666666672</v>
      </c>
      <c r="H329" s="36">
        <v>4456.9666666666672</v>
      </c>
      <c r="I329" s="36">
        <v>4632.4833333333336</v>
      </c>
      <c r="J329" s="36">
        <v>4735.9666666666672</v>
      </c>
      <c r="K329" s="31">
        <v>4529</v>
      </c>
      <c r="L329" s="31">
        <v>4250</v>
      </c>
      <c r="M329" s="31">
        <v>57.626640000000002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682.45</v>
      </c>
      <c r="D330" s="36">
        <v>682.4</v>
      </c>
      <c r="E330" s="36">
        <v>672.4</v>
      </c>
      <c r="F330" s="36">
        <v>662.35</v>
      </c>
      <c r="G330" s="36">
        <v>652.35</v>
      </c>
      <c r="H330" s="36">
        <v>692.44999999999993</v>
      </c>
      <c r="I330" s="36">
        <v>702.44999999999993</v>
      </c>
      <c r="J330" s="36">
        <v>712.49999999999989</v>
      </c>
      <c r="K330" s="31">
        <v>692.4</v>
      </c>
      <c r="L330" s="31">
        <v>672.35</v>
      </c>
      <c r="M330" s="31">
        <v>1.03775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1228.5</v>
      </c>
      <c r="D331" s="36">
        <v>1233.8666666666666</v>
      </c>
      <c r="E331" s="36">
        <v>1214.6333333333332</v>
      </c>
      <c r="F331" s="36">
        <v>1200.7666666666667</v>
      </c>
      <c r="G331" s="36">
        <v>1181.5333333333333</v>
      </c>
      <c r="H331" s="36">
        <v>1247.7333333333331</v>
      </c>
      <c r="I331" s="36">
        <v>1266.9666666666662</v>
      </c>
      <c r="J331" s="36">
        <v>1280.833333333333</v>
      </c>
      <c r="K331" s="31">
        <v>1253.0999999999999</v>
      </c>
      <c r="L331" s="31">
        <v>1220</v>
      </c>
      <c r="M331" s="31">
        <v>0.71733999999999998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1978.05</v>
      </c>
      <c r="D332" s="36">
        <v>1968.1666666666667</v>
      </c>
      <c r="E332" s="36">
        <v>1949.8333333333335</v>
      </c>
      <c r="F332" s="36">
        <v>1921.6166666666668</v>
      </c>
      <c r="G332" s="36">
        <v>1903.2833333333335</v>
      </c>
      <c r="H332" s="36">
        <v>1996.3833333333334</v>
      </c>
      <c r="I332" s="36">
        <v>2014.7166666666669</v>
      </c>
      <c r="J332" s="36">
        <v>2042.9333333333334</v>
      </c>
      <c r="K332" s="31">
        <v>1986.5</v>
      </c>
      <c r="L332" s="31">
        <v>1939.95</v>
      </c>
      <c r="M332" s="31">
        <v>1.57551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481.4</v>
      </c>
      <c r="D333" s="36">
        <v>483.0333333333333</v>
      </c>
      <c r="E333" s="36">
        <v>476.36666666666662</v>
      </c>
      <c r="F333" s="36">
        <v>471.33333333333331</v>
      </c>
      <c r="G333" s="36">
        <v>464.66666666666663</v>
      </c>
      <c r="H333" s="36">
        <v>488.06666666666661</v>
      </c>
      <c r="I333" s="36">
        <v>494.73333333333335</v>
      </c>
      <c r="J333" s="36">
        <v>499.76666666666659</v>
      </c>
      <c r="K333" s="31">
        <v>489.7</v>
      </c>
      <c r="L333" s="31">
        <v>478</v>
      </c>
      <c r="M333" s="31">
        <v>6.7849000000000004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75.31</v>
      </c>
      <c r="D334" s="36">
        <v>74.833333333333329</v>
      </c>
      <c r="E334" s="36">
        <v>74.066666666666663</v>
      </c>
      <c r="F334" s="36">
        <v>72.823333333333338</v>
      </c>
      <c r="G334" s="36">
        <v>72.056666666666672</v>
      </c>
      <c r="H334" s="36">
        <v>76.076666666666654</v>
      </c>
      <c r="I334" s="36">
        <v>76.843333333333334</v>
      </c>
      <c r="J334" s="36">
        <v>78.086666666666645</v>
      </c>
      <c r="K334" s="31">
        <v>75.599999999999994</v>
      </c>
      <c r="L334" s="31">
        <v>73.59</v>
      </c>
      <c r="M334" s="31">
        <v>109.01625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614.54999999999995</v>
      </c>
      <c r="D335" s="36">
        <v>619.4</v>
      </c>
      <c r="E335" s="36">
        <v>602.19999999999993</v>
      </c>
      <c r="F335" s="36">
        <v>589.84999999999991</v>
      </c>
      <c r="G335" s="36">
        <v>572.64999999999986</v>
      </c>
      <c r="H335" s="36">
        <v>631.75</v>
      </c>
      <c r="I335" s="36">
        <v>648.95000000000005</v>
      </c>
      <c r="J335" s="36">
        <v>661.30000000000007</v>
      </c>
      <c r="K335" s="31">
        <v>636.6</v>
      </c>
      <c r="L335" s="31">
        <v>607.04999999999995</v>
      </c>
      <c r="M335" s="31">
        <v>8.6452399999999994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2456.5500000000002</v>
      </c>
      <c r="D336" s="36">
        <v>2455.5166666666669</v>
      </c>
      <c r="E336" s="36">
        <v>2434.0333333333338</v>
      </c>
      <c r="F336" s="36">
        <v>2411.5166666666669</v>
      </c>
      <c r="G336" s="36">
        <v>2390.0333333333338</v>
      </c>
      <c r="H336" s="36">
        <v>2478.0333333333338</v>
      </c>
      <c r="I336" s="36">
        <v>2499.5166666666664</v>
      </c>
      <c r="J336" s="36">
        <v>2522.0333333333338</v>
      </c>
      <c r="K336" s="31">
        <v>2477</v>
      </c>
      <c r="L336" s="31">
        <v>2433</v>
      </c>
      <c r="M336" s="31">
        <v>4.9413999999999998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3923.9</v>
      </c>
      <c r="D337" s="36">
        <v>3945.6833333333329</v>
      </c>
      <c r="E337" s="36">
        <v>3848.3666666666659</v>
      </c>
      <c r="F337" s="36">
        <v>3772.833333333333</v>
      </c>
      <c r="G337" s="36">
        <v>3675.516666666666</v>
      </c>
      <c r="H337" s="36">
        <v>4021.2166666666658</v>
      </c>
      <c r="I337" s="36">
        <v>4118.5333333333328</v>
      </c>
      <c r="J337" s="36">
        <v>4194.0666666666657</v>
      </c>
      <c r="K337" s="31">
        <v>4043</v>
      </c>
      <c r="L337" s="31">
        <v>3870.15</v>
      </c>
      <c r="M337" s="31">
        <v>10.254910000000001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1795.85</v>
      </c>
      <c r="D338" s="36">
        <v>1814.8999999999999</v>
      </c>
      <c r="E338" s="36">
        <v>1772.9499999999998</v>
      </c>
      <c r="F338" s="36">
        <v>1750.05</v>
      </c>
      <c r="G338" s="36">
        <v>1708.1</v>
      </c>
      <c r="H338" s="36">
        <v>1837.7999999999997</v>
      </c>
      <c r="I338" s="36">
        <v>1879.75</v>
      </c>
      <c r="J338" s="36">
        <v>1902.6499999999996</v>
      </c>
      <c r="K338" s="31">
        <v>1856.85</v>
      </c>
      <c r="L338" s="31">
        <v>1792</v>
      </c>
      <c r="M338" s="31">
        <v>6.1271000000000004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1166.8499999999999</v>
      </c>
      <c r="D339" s="36">
        <v>1164.9166666666667</v>
      </c>
      <c r="E339" s="36">
        <v>1154.9333333333334</v>
      </c>
      <c r="F339" s="36">
        <v>1143.0166666666667</v>
      </c>
      <c r="G339" s="36">
        <v>1133.0333333333333</v>
      </c>
      <c r="H339" s="36">
        <v>1176.8333333333335</v>
      </c>
      <c r="I339" s="36">
        <v>1186.8166666666666</v>
      </c>
      <c r="J339" s="36">
        <v>1198.7333333333336</v>
      </c>
      <c r="K339" s="31">
        <v>1174.9000000000001</v>
      </c>
      <c r="L339" s="31">
        <v>1153</v>
      </c>
      <c r="M339" s="31">
        <v>7.8997599999999997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156.96</v>
      </c>
      <c r="D340" s="36">
        <v>157.4</v>
      </c>
      <c r="E340" s="36">
        <v>155.16000000000003</v>
      </c>
      <c r="F340" s="36">
        <v>153.36000000000001</v>
      </c>
      <c r="G340" s="36">
        <v>151.12000000000003</v>
      </c>
      <c r="H340" s="36">
        <v>159.20000000000002</v>
      </c>
      <c r="I340" s="36">
        <v>161.43999999999997</v>
      </c>
      <c r="J340" s="36">
        <v>163.24</v>
      </c>
      <c r="K340" s="31">
        <v>159.63999999999999</v>
      </c>
      <c r="L340" s="31">
        <v>155.6</v>
      </c>
      <c r="M340" s="31">
        <v>109.13422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316.45</v>
      </c>
      <c r="D341" s="36">
        <v>318.5</v>
      </c>
      <c r="E341" s="36">
        <v>312.95</v>
      </c>
      <c r="F341" s="36">
        <v>309.45</v>
      </c>
      <c r="G341" s="36">
        <v>303.89999999999998</v>
      </c>
      <c r="H341" s="36">
        <v>322</v>
      </c>
      <c r="I341" s="36">
        <v>327.54999999999995</v>
      </c>
      <c r="J341" s="36">
        <v>331.05</v>
      </c>
      <c r="K341" s="31">
        <v>324.05</v>
      </c>
      <c r="L341" s="31">
        <v>315</v>
      </c>
      <c r="M341" s="31">
        <v>44.990830000000003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100.7</v>
      </c>
      <c r="D342" s="36">
        <v>100.74000000000001</v>
      </c>
      <c r="E342" s="36">
        <v>98.65000000000002</v>
      </c>
      <c r="F342" s="36">
        <v>96.600000000000009</v>
      </c>
      <c r="G342" s="36">
        <v>94.510000000000019</v>
      </c>
      <c r="H342" s="36">
        <v>102.79000000000002</v>
      </c>
      <c r="I342" s="36">
        <v>104.88</v>
      </c>
      <c r="J342" s="36">
        <v>106.93000000000002</v>
      </c>
      <c r="K342" s="31">
        <v>102.83</v>
      </c>
      <c r="L342" s="31">
        <v>98.69</v>
      </c>
      <c r="M342" s="31">
        <v>535.77299000000005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240.15</v>
      </c>
      <c r="D343" s="36">
        <v>242.68333333333331</v>
      </c>
      <c r="E343" s="36">
        <v>236.01666666666662</v>
      </c>
      <c r="F343" s="36">
        <v>231.88333333333333</v>
      </c>
      <c r="G343" s="36">
        <v>225.21666666666664</v>
      </c>
      <c r="H343" s="36">
        <v>246.81666666666661</v>
      </c>
      <c r="I343" s="36">
        <v>253.48333333333329</v>
      </c>
      <c r="J343" s="36">
        <v>257.61666666666656</v>
      </c>
      <c r="K343" s="31">
        <v>249.35</v>
      </c>
      <c r="L343" s="31">
        <v>238.55</v>
      </c>
      <c r="M343" s="31">
        <v>74.404939999999996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246.05</v>
      </c>
      <c r="D344" s="36">
        <v>247.4666666666667</v>
      </c>
      <c r="E344" s="36">
        <v>244.03333333333339</v>
      </c>
      <c r="F344" s="36">
        <v>242.01666666666668</v>
      </c>
      <c r="G344" s="36">
        <v>238.58333333333337</v>
      </c>
      <c r="H344" s="36">
        <v>249.48333333333341</v>
      </c>
      <c r="I344" s="36">
        <v>252.91666666666669</v>
      </c>
      <c r="J344" s="36">
        <v>254.93333333333342</v>
      </c>
      <c r="K344" s="31">
        <v>250.9</v>
      </c>
      <c r="L344" s="31">
        <v>245.45</v>
      </c>
      <c r="M344" s="31">
        <v>129.36395999999999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56.7</v>
      </c>
      <c r="D345" s="36">
        <v>56.906666666666666</v>
      </c>
      <c r="E345" s="36">
        <v>56.163333333333334</v>
      </c>
      <c r="F345" s="36">
        <v>55.626666666666665</v>
      </c>
      <c r="G345" s="36">
        <v>54.883333333333333</v>
      </c>
      <c r="H345" s="36">
        <v>57.443333333333335</v>
      </c>
      <c r="I345" s="36">
        <v>58.186666666666675</v>
      </c>
      <c r="J345" s="36">
        <v>58.723333333333336</v>
      </c>
      <c r="K345" s="31">
        <v>57.65</v>
      </c>
      <c r="L345" s="31">
        <v>56.37</v>
      </c>
      <c r="M345" s="31">
        <v>43.913879999999999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378.35</v>
      </c>
      <c r="D346" s="36">
        <v>381.51666666666665</v>
      </c>
      <c r="E346" s="36">
        <v>373.5333333333333</v>
      </c>
      <c r="F346" s="36">
        <v>368.71666666666664</v>
      </c>
      <c r="G346" s="36">
        <v>360.73333333333329</v>
      </c>
      <c r="H346" s="36">
        <v>386.33333333333331</v>
      </c>
      <c r="I346" s="36">
        <v>394.31666666666666</v>
      </c>
      <c r="J346" s="36">
        <v>399.13333333333333</v>
      </c>
      <c r="K346" s="31">
        <v>389.5</v>
      </c>
      <c r="L346" s="31">
        <v>376.7</v>
      </c>
      <c r="M346" s="31">
        <v>251.41039000000001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1204.75</v>
      </c>
      <c r="D347" s="36">
        <v>1205.8666666666668</v>
      </c>
      <c r="E347" s="36">
        <v>1189.0833333333335</v>
      </c>
      <c r="F347" s="36">
        <v>1173.4166666666667</v>
      </c>
      <c r="G347" s="36">
        <v>1156.6333333333334</v>
      </c>
      <c r="H347" s="36">
        <v>1221.5333333333335</v>
      </c>
      <c r="I347" s="36">
        <v>1238.3166666666668</v>
      </c>
      <c r="J347" s="36">
        <v>1253.9833333333336</v>
      </c>
      <c r="K347" s="31">
        <v>1222.6500000000001</v>
      </c>
      <c r="L347" s="31">
        <v>1190.2</v>
      </c>
      <c r="M347" s="31">
        <v>13.9398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187.11</v>
      </c>
      <c r="D348" s="36">
        <v>186.92999999999998</v>
      </c>
      <c r="E348" s="36">
        <v>184.85999999999996</v>
      </c>
      <c r="F348" s="36">
        <v>182.60999999999999</v>
      </c>
      <c r="G348" s="36">
        <v>180.53999999999996</v>
      </c>
      <c r="H348" s="36">
        <v>189.17999999999995</v>
      </c>
      <c r="I348" s="36">
        <v>191.24999999999994</v>
      </c>
      <c r="J348" s="36">
        <v>193.49999999999994</v>
      </c>
      <c r="K348" s="31">
        <v>189</v>
      </c>
      <c r="L348" s="31">
        <v>184.68</v>
      </c>
      <c r="M348" s="31">
        <v>113.24296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3574.25</v>
      </c>
      <c r="D349" s="36">
        <v>3602.4833333333336</v>
      </c>
      <c r="E349" s="36">
        <v>3532.7666666666673</v>
      </c>
      <c r="F349" s="36">
        <v>3491.2833333333338</v>
      </c>
      <c r="G349" s="36">
        <v>3421.5666666666675</v>
      </c>
      <c r="H349" s="36">
        <v>3643.9666666666672</v>
      </c>
      <c r="I349" s="36">
        <v>3713.6833333333334</v>
      </c>
      <c r="J349" s="36">
        <v>3755.166666666667</v>
      </c>
      <c r="K349" s="31">
        <v>3672.2</v>
      </c>
      <c r="L349" s="31">
        <v>3561</v>
      </c>
      <c r="M349" s="31">
        <v>1.6241699999999999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2551.65</v>
      </c>
      <c r="D350" s="36">
        <v>2551.2166666666667</v>
      </c>
      <c r="E350" s="36">
        <v>2528.7333333333336</v>
      </c>
      <c r="F350" s="36">
        <v>2505.8166666666671</v>
      </c>
      <c r="G350" s="36">
        <v>2483.3333333333339</v>
      </c>
      <c r="H350" s="36">
        <v>2574.1333333333332</v>
      </c>
      <c r="I350" s="36">
        <v>2596.6166666666659</v>
      </c>
      <c r="J350" s="36">
        <v>2619.5333333333328</v>
      </c>
      <c r="K350" s="31">
        <v>2573.6999999999998</v>
      </c>
      <c r="L350" s="31">
        <v>2528.3000000000002</v>
      </c>
      <c r="M350" s="31">
        <v>11.82033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79.64</v>
      </c>
      <c r="D351" s="36">
        <v>79.97</v>
      </c>
      <c r="E351" s="36">
        <v>78.7</v>
      </c>
      <c r="F351" s="36">
        <v>77.760000000000005</v>
      </c>
      <c r="G351" s="36">
        <v>76.490000000000009</v>
      </c>
      <c r="H351" s="36">
        <v>80.91</v>
      </c>
      <c r="I351" s="36">
        <v>82.179999999999978</v>
      </c>
      <c r="J351" s="36">
        <v>83.11999999999999</v>
      </c>
      <c r="K351" s="31">
        <v>81.239999999999995</v>
      </c>
      <c r="L351" s="31">
        <v>79.03</v>
      </c>
      <c r="M351" s="31">
        <v>6.6180399999999997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644.45000000000005</v>
      </c>
      <c r="D352" s="36">
        <v>650.65</v>
      </c>
      <c r="E352" s="36">
        <v>634.65</v>
      </c>
      <c r="F352" s="36">
        <v>624.85</v>
      </c>
      <c r="G352" s="36">
        <v>608.85</v>
      </c>
      <c r="H352" s="36">
        <v>660.44999999999993</v>
      </c>
      <c r="I352" s="36">
        <v>676.44999999999993</v>
      </c>
      <c r="J352" s="36">
        <v>686.24999999999989</v>
      </c>
      <c r="K352" s="31">
        <v>666.65</v>
      </c>
      <c r="L352" s="31">
        <v>640.85</v>
      </c>
      <c r="M352" s="31">
        <v>4.74315</v>
      </c>
      <c r="N352" s="1"/>
      <c r="O352" s="1"/>
    </row>
    <row r="353" spans="1:15" ht="12.75" customHeight="1">
      <c r="A353" s="33">
        <v>343</v>
      </c>
      <c r="B353" s="53" t="s">
        <v>881</v>
      </c>
      <c r="C353" s="31">
        <v>4955.3</v>
      </c>
      <c r="D353" s="36">
        <v>4997.833333333333</v>
      </c>
      <c r="E353" s="36">
        <v>4875.6666666666661</v>
      </c>
      <c r="F353" s="36">
        <v>4796.0333333333328</v>
      </c>
      <c r="G353" s="36">
        <v>4673.8666666666659</v>
      </c>
      <c r="H353" s="36">
        <v>5077.4666666666662</v>
      </c>
      <c r="I353" s="36">
        <v>5199.6333333333323</v>
      </c>
      <c r="J353" s="36">
        <v>5279.2666666666664</v>
      </c>
      <c r="K353" s="31">
        <v>5120</v>
      </c>
      <c r="L353" s="31">
        <v>4918.2</v>
      </c>
      <c r="M353" s="31">
        <v>0.4995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363.05</v>
      </c>
      <c r="D354" s="36">
        <v>360.91666666666669</v>
      </c>
      <c r="E354" s="36">
        <v>354.63333333333338</v>
      </c>
      <c r="F354" s="36">
        <v>346.2166666666667</v>
      </c>
      <c r="G354" s="36">
        <v>339.93333333333339</v>
      </c>
      <c r="H354" s="36">
        <v>369.33333333333337</v>
      </c>
      <c r="I354" s="36">
        <v>375.61666666666667</v>
      </c>
      <c r="J354" s="36">
        <v>384.03333333333336</v>
      </c>
      <c r="K354" s="31">
        <v>367.2</v>
      </c>
      <c r="L354" s="31">
        <v>352.5</v>
      </c>
      <c r="M354" s="31">
        <v>6.5105399999999998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1765.75</v>
      </c>
      <c r="D355" s="36">
        <v>1765.1166666666668</v>
      </c>
      <c r="E355" s="36">
        <v>1750.6333333333337</v>
      </c>
      <c r="F355" s="36">
        <v>1735.5166666666669</v>
      </c>
      <c r="G355" s="36">
        <v>1721.0333333333338</v>
      </c>
      <c r="H355" s="36">
        <v>1780.2333333333336</v>
      </c>
      <c r="I355" s="36">
        <v>1794.7166666666667</v>
      </c>
      <c r="J355" s="36">
        <v>1809.8333333333335</v>
      </c>
      <c r="K355" s="31">
        <v>1779.6</v>
      </c>
      <c r="L355" s="31">
        <v>1750</v>
      </c>
      <c r="M355" s="31">
        <v>5.8765700000000001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274.2</v>
      </c>
      <c r="D356" s="36">
        <v>272.66666666666669</v>
      </c>
      <c r="E356" s="36">
        <v>269.88333333333338</v>
      </c>
      <c r="F356" s="36">
        <v>265.56666666666672</v>
      </c>
      <c r="G356" s="36">
        <v>262.78333333333342</v>
      </c>
      <c r="H356" s="36">
        <v>276.98333333333335</v>
      </c>
      <c r="I356" s="36">
        <v>279.76666666666665</v>
      </c>
      <c r="J356" s="36">
        <v>284.08333333333331</v>
      </c>
      <c r="K356" s="31">
        <v>275.45</v>
      </c>
      <c r="L356" s="31">
        <v>268.35000000000002</v>
      </c>
      <c r="M356" s="31">
        <v>195.32911999999999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723.05</v>
      </c>
      <c r="D357" s="36">
        <v>725.55000000000007</v>
      </c>
      <c r="E357" s="36">
        <v>707.50000000000011</v>
      </c>
      <c r="F357" s="36">
        <v>691.95</v>
      </c>
      <c r="G357" s="36">
        <v>673.90000000000009</v>
      </c>
      <c r="H357" s="36">
        <v>741.10000000000014</v>
      </c>
      <c r="I357" s="36">
        <v>759.15000000000009</v>
      </c>
      <c r="J357" s="36">
        <v>774.70000000000016</v>
      </c>
      <c r="K357" s="31">
        <v>743.6</v>
      </c>
      <c r="L357" s="31">
        <v>710</v>
      </c>
      <c r="M357" s="31">
        <v>63.663649999999997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1779.25</v>
      </c>
      <c r="D358" s="36">
        <v>1786.8333333333333</v>
      </c>
      <c r="E358" s="36">
        <v>1767.9666666666665</v>
      </c>
      <c r="F358" s="36">
        <v>1756.6833333333332</v>
      </c>
      <c r="G358" s="36">
        <v>1737.8166666666664</v>
      </c>
      <c r="H358" s="36">
        <v>1798.1166666666666</v>
      </c>
      <c r="I358" s="36">
        <v>1816.9833333333333</v>
      </c>
      <c r="J358" s="36">
        <v>1828.2666666666667</v>
      </c>
      <c r="K358" s="31">
        <v>1805.7</v>
      </c>
      <c r="L358" s="31">
        <v>1775.55</v>
      </c>
      <c r="M358" s="31">
        <v>4.1047200000000004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401.75</v>
      </c>
      <c r="D359" s="36">
        <v>404.43333333333334</v>
      </c>
      <c r="E359" s="36">
        <v>397.36666666666667</v>
      </c>
      <c r="F359" s="36">
        <v>392.98333333333335</v>
      </c>
      <c r="G359" s="36">
        <v>385.91666666666669</v>
      </c>
      <c r="H359" s="36">
        <v>408.81666666666666</v>
      </c>
      <c r="I359" s="36">
        <v>415.88333333333338</v>
      </c>
      <c r="J359" s="36">
        <v>420.26666666666665</v>
      </c>
      <c r="K359" s="31">
        <v>411.5</v>
      </c>
      <c r="L359" s="31">
        <v>400.05</v>
      </c>
      <c r="M359" s="31">
        <v>21.62358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9882.25</v>
      </c>
      <c r="D360" s="36">
        <v>9873.5833333333339</v>
      </c>
      <c r="E360" s="36">
        <v>9697.1666666666679</v>
      </c>
      <c r="F360" s="36">
        <v>9512.0833333333339</v>
      </c>
      <c r="G360" s="36">
        <v>9335.6666666666679</v>
      </c>
      <c r="H360" s="36">
        <v>10058.666666666668</v>
      </c>
      <c r="I360" s="36">
        <v>10235.083333333336</v>
      </c>
      <c r="J360" s="36">
        <v>10420.166666666668</v>
      </c>
      <c r="K360" s="31">
        <v>10050</v>
      </c>
      <c r="L360" s="31">
        <v>9688.5</v>
      </c>
      <c r="M360" s="31">
        <v>4.9881099999999998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1397.25</v>
      </c>
      <c r="D361" s="36">
        <v>1413.1166666666668</v>
      </c>
      <c r="E361" s="36">
        <v>1368.2333333333336</v>
      </c>
      <c r="F361" s="36">
        <v>1339.2166666666667</v>
      </c>
      <c r="G361" s="36">
        <v>1294.3333333333335</v>
      </c>
      <c r="H361" s="36">
        <v>1442.1333333333337</v>
      </c>
      <c r="I361" s="36">
        <v>1487.0166666666669</v>
      </c>
      <c r="J361" s="36">
        <v>1516.0333333333338</v>
      </c>
      <c r="K361" s="31">
        <v>1458</v>
      </c>
      <c r="L361" s="31">
        <v>1384.1</v>
      </c>
      <c r="M361" s="31">
        <v>26.42033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256.20999999999998</v>
      </c>
      <c r="D362" s="36">
        <v>257.15333333333331</v>
      </c>
      <c r="E362" s="36">
        <v>252.15666666666664</v>
      </c>
      <c r="F362" s="36">
        <v>248.10333333333332</v>
      </c>
      <c r="G362" s="36">
        <v>243.10666666666665</v>
      </c>
      <c r="H362" s="36">
        <v>261.20666666666659</v>
      </c>
      <c r="I362" s="36">
        <v>266.20333333333326</v>
      </c>
      <c r="J362" s="36">
        <v>270.2566666666666</v>
      </c>
      <c r="K362" s="31">
        <v>262.14999999999998</v>
      </c>
      <c r="L362" s="31">
        <v>253.1</v>
      </c>
      <c r="M362" s="31">
        <v>17.498200000000001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3798.75</v>
      </c>
      <c r="D363" s="36">
        <v>3816.3166666666671</v>
      </c>
      <c r="E363" s="36">
        <v>3768.0333333333342</v>
      </c>
      <c r="F363" s="36">
        <v>3737.3166666666671</v>
      </c>
      <c r="G363" s="36">
        <v>3689.0333333333342</v>
      </c>
      <c r="H363" s="36">
        <v>3847.0333333333342</v>
      </c>
      <c r="I363" s="36">
        <v>3895.3166666666671</v>
      </c>
      <c r="J363" s="36">
        <v>3926.0333333333342</v>
      </c>
      <c r="K363" s="31">
        <v>3864.6</v>
      </c>
      <c r="L363" s="31">
        <v>3785.6</v>
      </c>
      <c r="M363" s="31">
        <v>1.72804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784.8</v>
      </c>
      <c r="D364" s="36">
        <v>786.88333333333333</v>
      </c>
      <c r="E364" s="36">
        <v>777.91666666666663</v>
      </c>
      <c r="F364" s="36">
        <v>771.0333333333333</v>
      </c>
      <c r="G364" s="36">
        <v>762.06666666666661</v>
      </c>
      <c r="H364" s="36">
        <v>793.76666666666665</v>
      </c>
      <c r="I364" s="36">
        <v>802.73333333333335</v>
      </c>
      <c r="J364" s="36">
        <v>809.61666666666667</v>
      </c>
      <c r="K364" s="31">
        <v>795.85</v>
      </c>
      <c r="L364" s="31">
        <v>780</v>
      </c>
      <c r="M364" s="31">
        <v>16.142299999999999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481.45</v>
      </c>
      <c r="D365" s="36">
        <v>481.81666666666666</v>
      </c>
      <c r="E365" s="36">
        <v>476.63333333333333</v>
      </c>
      <c r="F365" s="36">
        <v>471.81666666666666</v>
      </c>
      <c r="G365" s="36">
        <v>466.63333333333333</v>
      </c>
      <c r="H365" s="36">
        <v>486.63333333333333</v>
      </c>
      <c r="I365" s="36">
        <v>491.81666666666661</v>
      </c>
      <c r="J365" s="36">
        <v>496.63333333333333</v>
      </c>
      <c r="K365" s="31">
        <v>487</v>
      </c>
      <c r="L365" s="31">
        <v>477</v>
      </c>
      <c r="M365" s="31">
        <v>5.4041499999999996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1427.35</v>
      </c>
      <c r="D366" s="36">
        <v>1441.0833333333333</v>
      </c>
      <c r="E366" s="36">
        <v>1405.3166666666666</v>
      </c>
      <c r="F366" s="36">
        <v>1383.2833333333333</v>
      </c>
      <c r="G366" s="36">
        <v>1347.5166666666667</v>
      </c>
      <c r="H366" s="36">
        <v>1463.1166666666666</v>
      </c>
      <c r="I366" s="36">
        <v>1498.8833333333334</v>
      </c>
      <c r="J366" s="36">
        <v>1520.9166666666665</v>
      </c>
      <c r="K366" s="31">
        <v>1476.85</v>
      </c>
      <c r="L366" s="31">
        <v>1419.05</v>
      </c>
      <c r="M366" s="31">
        <v>9.4404199999999996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39099.35</v>
      </c>
      <c r="D367" s="36">
        <v>39408.1</v>
      </c>
      <c r="E367" s="36">
        <v>38591.25</v>
      </c>
      <c r="F367" s="36">
        <v>38083.15</v>
      </c>
      <c r="G367" s="36">
        <v>37266.300000000003</v>
      </c>
      <c r="H367" s="36">
        <v>39916.199999999997</v>
      </c>
      <c r="I367" s="36">
        <v>40733.049999999988</v>
      </c>
      <c r="J367" s="36">
        <v>41241.149999999994</v>
      </c>
      <c r="K367" s="31">
        <v>40224.949999999997</v>
      </c>
      <c r="L367" s="31">
        <v>38900</v>
      </c>
      <c r="M367" s="31">
        <v>0.13167000000000001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1591.4</v>
      </c>
      <c r="D368" s="36">
        <v>1573.1333333333332</v>
      </c>
      <c r="E368" s="36">
        <v>1541.2666666666664</v>
      </c>
      <c r="F368" s="36">
        <v>1491.1333333333332</v>
      </c>
      <c r="G368" s="36">
        <v>1459.2666666666664</v>
      </c>
      <c r="H368" s="36">
        <v>1623.2666666666664</v>
      </c>
      <c r="I368" s="36">
        <v>1655.1333333333332</v>
      </c>
      <c r="J368" s="36">
        <v>1705.2666666666664</v>
      </c>
      <c r="K368" s="31">
        <v>1605</v>
      </c>
      <c r="L368" s="31">
        <v>1523</v>
      </c>
      <c r="M368" s="31">
        <v>11.889950000000001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4241.45</v>
      </c>
      <c r="D369" s="36">
        <v>4183.8166666666666</v>
      </c>
      <c r="E369" s="36">
        <v>4082.6333333333332</v>
      </c>
      <c r="F369" s="36">
        <v>3923.8166666666666</v>
      </c>
      <c r="G369" s="36">
        <v>3822.6333333333332</v>
      </c>
      <c r="H369" s="36">
        <v>4342.6333333333332</v>
      </c>
      <c r="I369" s="36">
        <v>4443.8166666666657</v>
      </c>
      <c r="J369" s="36">
        <v>4602.6333333333332</v>
      </c>
      <c r="K369" s="31">
        <v>4285</v>
      </c>
      <c r="L369" s="31">
        <v>4025</v>
      </c>
      <c r="M369" s="31">
        <v>12.526439999999999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330.25</v>
      </c>
      <c r="D370" s="36">
        <v>328.61666666666667</v>
      </c>
      <c r="E370" s="36">
        <v>323.63333333333333</v>
      </c>
      <c r="F370" s="36">
        <v>317.01666666666665</v>
      </c>
      <c r="G370" s="36">
        <v>312.0333333333333</v>
      </c>
      <c r="H370" s="36">
        <v>335.23333333333335</v>
      </c>
      <c r="I370" s="36">
        <v>340.2166666666667</v>
      </c>
      <c r="J370" s="36">
        <v>346.83333333333337</v>
      </c>
      <c r="K370" s="31">
        <v>333.6</v>
      </c>
      <c r="L370" s="31">
        <v>322</v>
      </c>
      <c r="M370" s="31">
        <v>76.852270000000004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3588.3</v>
      </c>
      <c r="D371" s="36">
        <v>3568.7833333333333</v>
      </c>
      <c r="E371" s="36">
        <v>3513.5666666666666</v>
      </c>
      <c r="F371" s="36">
        <v>3438.8333333333335</v>
      </c>
      <c r="G371" s="36">
        <v>3383.6166666666668</v>
      </c>
      <c r="H371" s="36">
        <v>3643.5166666666664</v>
      </c>
      <c r="I371" s="36">
        <v>3698.7333333333327</v>
      </c>
      <c r="J371" s="36">
        <v>3773.4666666666662</v>
      </c>
      <c r="K371" s="31">
        <v>3624</v>
      </c>
      <c r="L371" s="31">
        <v>3494.05</v>
      </c>
      <c r="M371" s="31">
        <v>2.9597500000000001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3158.95</v>
      </c>
      <c r="D372" s="36">
        <v>3165.1833333333329</v>
      </c>
      <c r="E372" s="36">
        <v>3137.7166666666658</v>
      </c>
      <c r="F372" s="36">
        <v>3116.4833333333327</v>
      </c>
      <c r="G372" s="36">
        <v>3089.0166666666655</v>
      </c>
      <c r="H372" s="36">
        <v>3186.4166666666661</v>
      </c>
      <c r="I372" s="36">
        <v>3213.8833333333332</v>
      </c>
      <c r="J372" s="36">
        <v>3235.1166666666663</v>
      </c>
      <c r="K372" s="31">
        <v>3192.65</v>
      </c>
      <c r="L372" s="31">
        <v>3143.95</v>
      </c>
      <c r="M372" s="31">
        <v>2.8779599999999999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927</v>
      </c>
      <c r="D373" s="36">
        <v>926.69999999999993</v>
      </c>
      <c r="E373" s="36">
        <v>916.39999999999986</v>
      </c>
      <c r="F373" s="36">
        <v>905.8</v>
      </c>
      <c r="G373" s="36">
        <v>895.49999999999989</v>
      </c>
      <c r="H373" s="36">
        <v>937.29999999999984</v>
      </c>
      <c r="I373" s="36">
        <v>947.5999999999998</v>
      </c>
      <c r="J373" s="36">
        <v>958.19999999999982</v>
      </c>
      <c r="K373" s="31">
        <v>937</v>
      </c>
      <c r="L373" s="31">
        <v>916.1</v>
      </c>
      <c r="M373" s="31">
        <v>14.453139999999999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157.24</v>
      </c>
      <c r="D374" s="36">
        <v>157.97999999999999</v>
      </c>
      <c r="E374" s="36">
        <v>156.05999999999997</v>
      </c>
      <c r="F374" s="36">
        <v>154.88</v>
      </c>
      <c r="G374" s="36">
        <v>152.95999999999998</v>
      </c>
      <c r="H374" s="36">
        <v>159.15999999999997</v>
      </c>
      <c r="I374" s="36">
        <v>161.07999999999998</v>
      </c>
      <c r="J374" s="36">
        <v>162.25999999999996</v>
      </c>
      <c r="K374" s="31">
        <v>159.9</v>
      </c>
      <c r="L374" s="31">
        <v>156.80000000000001</v>
      </c>
      <c r="M374" s="31">
        <v>15.7074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1930.55</v>
      </c>
      <c r="D375" s="36">
        <v>1957.3</v>
      </c>
      <c r="E375" s="36">
        <v>1896.1999999999998</v>
      </c>
      <c r="F375" s="36">
        <v>1861.85</v>
      </c>
      <c r="G375" s="36">
        <v>1800.7499999999998</v>
      </c>
      <c r="H375" s="36">
        <v>1991.6499999999999</v>
      </c>
      <c r="I375" s="36">
        <v>2052.75</v>
      </c>
      <c r="J375" s="36">
        <v>2087.1</v>
      </c>
      <c r="K375" s="31">
        <v>2018.4</v>
      </c>
      <c r="L375" s="31">
        <v>1922.95</v>
      </c>
      <c r="M375" s="31">
        <v>1.2020599999999999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6739.5</v>
      </c>
      <c r="D376" s="36">
        <v>6726.2666666666664</v>
      </c>
      <c r="E376" s="36">
        <v>6629.2333333333327</v>
      </c>
      <c r="F376" s="36">
        <v>6518.9666666666662</v>
      </c>
      <c r="G376" s="36">
        <v>6421.9333333333325</v>
      </c>
      <c r="H376" s="36">
        <v>6836.5333333333328</v>
      </c>
      <c r="I376" s="36">
        <v>6933.5666666666657</v>
      </c>
      <c r="J376" s="36">
        <v>7043.833333333333</v>
      </c>
      <c r="K376" s="31">
        <v>6823.3</v>
      </c>
      <c r="L376" s="31">
        <v>6616</v>
      </c>
      <c r="M376" s="31">
        <v>88.538790000000006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409.1</v>
      </c>
      <c r="D377" s="36">
        <v>411.08333333333331</v>
      </c>
      <c r="E377" s="36">
        <v>405.01666666666665</v>
      </c>
      <c r="F377" s="36">
        <v>400.93333333333334</v>
      </c>
      <c r="G377" s="36">
        <v>394.86666666666667</v>
      </c>
      <c r="H377" s="36">
        <v>415.16666666666663</v>
      </c>
      <c r="I377" s="36">
        <v>421.23333333333335</v>
      </c>
      <c r="J377" s="36">
        <v>425.31666666666661</v>
      </c>
      <c r="K377" s="31">
        <v>417.15</v>
      </c>
      <c r="L377" s="31">
        <v>407</v>
      </c>
      <c r="M377" s="31">
        <v>19.419460000000001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485.1</v>
      </c>
      <c r="D378" s="36">
        <v>484.48333333333335</v>
      </c>
      <c r="E378" s="36">
        <v>480.36666666666667</v>
      </c>
      <c r="F378" s="36">
        <v>475.63333333333333</v>
      </c>
      <c r="G378" s="36">
        <v>471.51666666666665</v>
      </c>
      <c r="H378" s="36">
        <v>489.2166666666667</v>
      </c>
      <c r="I378" s="36">
        <v>493.33333333333337</v>
      </c>
      <c r="J378" s="36">
        <v>498.06666666666672</v>
      </c>
      <c r="K378" s="31">
        <v>488.6</v>
      </c>
      <c r="L378" s="31">
        <v>479.75</v>
      </c>
      <c r="M378" s="31">
        <v>84.052329999999998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330.95</v>
      </c>
      <c r="D379" s="36">
        <v>332.63333333333333</v>
      </c>
      <c r="E379" s="36">
        <v>327.91666666666663</v>
      </c>
      <c r="F379" s="36">
        <v>324.88333333333333</v>
      </c>
      <c r="G379" s="36">
        <v>320.16666666666663</v>
      </c>
      <c r="H379" s="36">
        <v>335.66666666666663</v>
      </c>
      <c r="I379" s="36">
        <v>340.38333333333333</v>
      </c>
      <c r="J379" s="36">
        <v>343.41666666666663</v>
      </c>
      <c r="K379" s="31">
        <v>337.35</v>
      </c>
      <c r="L379" s="31">
        <v>329.6</v>
      </c>
      <c r="M379" s="31">
        <v>216.76594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728.65</v>
      </c>
      <c r="D380" s="36">
        <v>716.4666666666667</v>
      </c>
      <c r="E380" s="36">
        <v>690.93333333333339</v>
      </c>
      <c r="F380" s="36">
        <v>653.2166666666667</v>
      </c>
      <c r="G380" s="36">
        <v>627.68333333333339</v>
      </c>
      <c r="H380" s="36">
        <v>754.18333333333339</v>
      </c>
      <c r="I380" s="36">
        <v>779.7166666666667</v>
      </c>
      <c r="J380" s="36">
        <v>817.43333333333339</v>
      </c>
      <c r="K380" s="31">
        <v>742</v>
      </c>
      <c r="L380" s="31">
        <v>678.75</v>
      </c>
      <c r="M380" s="31">
        <v>44.042160000000003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1892.6</v>
      </c>
      <c r="D381" s="36">
        <v>1879.6166666666666</v>
      </c>
      <c r="E381" s="36">
        <v>1843.1833333333332</v>
      </c>
      <c r="F381" s="36">
        <v>1793.7666666666667</v>
      </c>
      <c r="G381" s="36">
        <v>1757.3333333333333</v>
      </c>
      <c r="H381" s="36">
        <v>1929.0333333333331</v>
      </c>
      <c r="I381" s="36">
        <v>1965.4666666666665</v>
      </c>
      <c r="J381" s="36">
        <v>2014.883333333333</v>
      </c>
      <c r="K381" s="31">
        <v>1916.05</v>
      </c>
      <c r="L381" s="31">
        <v>1830.2</v>
      </c>
      <c r="M381" s="31">
        <v>16.051600000000001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674.3</v>
      </c>
      <c r="D382" s="36">
        <v>679.61666666666667</v>
      </c>
      <c r="E382" s="36">
        <v>666.68333333333339</v>
      </c>
      <c r="F382" s="36">
        <v>659.06666666666672</v>
      </c>
      <c r="G382" s="36">
        <v>646.13333333333344</v>
      </c>
      <c r="H382" s="36">
        <v>687.23333333333335</v>
      </c>
      <c r="I382" s="36">
        <v>700.16666666666652</v>
      </c>
      <c r="J382" s="36">
        <v>707.7833333333333</v>
      </c>
      <c r="K382" s="31">
        <v>692.55</v>
      </c>
      <c r="L382" s="31">
        <v>672</v>
      </c>
      <c r="M382" s="31">
        <v>1.36405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175.08</v>
      </c>
      <c r="D383" s="36">
        <v>174.88000000000002</v>
      </c>
      <c r="E383" s="36">
        <v>172.76000000000005</v>
      </c>
      <c r="F383" s="36">
        <v>170.44000000000003</v>
      </c>
      <c r="G383" s="36">
        <v>168.32000000000005</v>
      </c>
      <c r="H383" s="36">
        <v>177.20000000000005</v>
      </c>
      <c r="I383" s="36">
        <v>179.32</v>
      </c>
      <c r="J383" s="36">
        <v>181.64000000000004</v>
      </c>
      <c r="K383" s="31">
        <v>177</v>
      </c>
      <c r="L383" s="31">
        <v>172.56</v>
      </c>
      <c r="M383" s="31">
        <v>5.4427099999999999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16612.95</v>
      </c>
      <c r="D384" s="36">
        <v>16639.000000000004</v>
      </c>
      <c r="E384" s="36">
        <v>16506.100000000006</v>
      </c>
      <c r="F384" s="36">
        <v>16399.250000000004</v>
      </c>
      <c r="G384" s="36">
        <v>16266.350000000006</v>
      </c>
      <c r="H384" s="36">
        <v>16745.850000000006</v>
      </c>
      <c r="I384" s="36">
        <v>16878.750000000007</v>
      </c>
      <c r="J384" s="36">
        <v>16985.600000000006</v>
      </c>
      <c r="K384" s="31">
        <v>16771.900000000001</v>
      </c>
      <c r="L384" s="31">
        <v>16532.150000000001</v>
      </c>
      <c r="M384" s="31">
        <v>4.088E-2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123.26</v>
      </c>
      <c r="D385" s="36">
        <v>122.8</v>
      </c>
      <c r="E385" s="36">
        <v>120.61</v>
      </c>
      <c r="F385" s="36">
        <v>117.96000000000001</v>
      </c>
      <c r="G385" s="36">
        <v>115.77000000000001</v>
      </c>
      <c r="H385" s="36">
        <v>125.44999999999999</v>
      </c>
      <c r="I385" s="36">
        <v>127.63999999999999</v>
      </c>
      <c r="J385" s="36">
        <v>130.28999999999996</v>
      </c>
      <c r="K385" s="31">
        <v>124.99</v>
      </c>
      <c r="L385" s="31">
        <v>120.15</v>
      </c>
      <c r="M385" s="31">
        <v>1219.1612700000001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601.95000000000005</v>
      </c>
      <c r="D386" s="36">
        <v>601.56666666666672</v>
      </c>
      <c r="E386" s="36">
        <v>597.38333333333344</v>
      </c>
      <c r="F386" s="36">
        <v>592.81666666666672</v>
      </c>
      <c r="G386" s="36">
        <v>588.63333333333344</v>
      </c>
      <c r="H386" s="36">
        <v>606.13333333333344</v>
      </c>
      <c r="I386" s="36">
        <v>610.31666666666661</v>
      </c>
      <c r="J386" s="36">
        <v>614.88333333333344</v>
      </c>
      <c r="K386" s="31">
        <v>605.75</v>
      </c>
      <c r="L386" s="31">
        <v>597</v>
      </c>
      <c r="M386" s="31">
        <v>1.0763</v>
      </c>
      <c r="N386" s="1"/>
      <c r="O386" s="1"/>
    </row>
    <row r="387" spans="1:15" ht="12.75" customHeight="1">
      <c r="A387" s="33">
        <v>377</v>
      </c>
      <c r="B387" s="53" t="s">
        <v>882</v>
      </c>
      <c r="C387" s="31">
        <v>1740.4</v>
      </c>
      <c r="D387" s="36">
        <v>1747.3833333333332</v>
      </c>
      <c r="E387" s="36">
        <v>1724.9666666666665</v>
      </c>
      <c r="F387" s="36">
        <v>1709.5333333333333</v>
      </c>
      <c r="G387" s="36">
        <v>1687.1166666666666</v>
      </c>
      <c r="H387" s="36">
        <v>1762.8166666666664</v>
      </c>
      <c r="I387" s="36">
        <v>1785.2333333333333</v>
      </c>
      <c r="J387" s="36">
        <v>1800.6666666666663</v>
      </c>
      <c r="K387" s="31">
        <v>1769.8</v>
      </c>
      <c r="L387" s="31">
        <v>1731.95</v>
      </c>
      <c r="M387" s="31">
        <v>1.1524099999999999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262.98</v>
      </c>
      <c r="D388" s="36">
        <v>265.12666666666667</v>
      </c>
      <c r="E388" s="36">
        <v>259.86333333333334</v>
      </c>
      <c r="F388" s="36">
        <v>256.74666666666667</v>
      </c>
      <c r="G388" s="36">
        <v>251.48333333333335</v>
      </c>
      <c r="H388" s="36">
        <v>268.24333333333334</v>
      </c>
      <c r="I388" s="36">
        <v>273.50666666666666</v>
      </c>
      <c r="J388" s="36">
        <v>276.62333333333333</v>
      </c>
      <c r="K388" s="31">
        <v>270.39</v>
      </c>
      <c r="L388" s="31">
        <v>262.01</v>
      </c>
      <c r="M388" s="31">
        <v>66.358090000000004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525.4</v>
      </c>
      <c r="D389" s="36">
        <v>525.6</v>
      </c>
      <c r="E389" s="36">
        <v>520.80000000000007</v>
      </c>
      <c r="F389" s="36">
        <v>516.20000000000005</v>
      </c>
      <c r="G389" s="36">
        <v>511.40000000000009</v>
      </c>
      <c r="H389" s="36">
        <v>530.20000000000005</v>
      </c>
      <c r="I389" s="36">
        <v>535</v>
      </c>
      <c r="J389" s="36">
        <v>539.6</v>
      </c>
      <c r="K389" s="31">
        <v>530.4</v>
      </c>
      <c r="L389" s="31">
        <v>521</v>
      </c>
      <c r="M389" s="31">
        <v>101.84739999999999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637.15</v>
      </c>
      <c r="D390" s="36">
        <v>635.1</v>
      </c>
      <c r="E390" s="36">
        <v>628.20000000000005</v>
      </c>
      <c r="F390" s="36">
        <v>619.25</v>
      </c>
      <c r="G390" s="36">
        <v>612.35</v>
      </c>
      <c r="H390" s="36">
        <v>644.05000000000007</v>
      </c>
      <c r="I390" s="36">
        <v>650.94999999999993</v>
      </c>
      <c r="J390" s="36">
        <v>659.90000000000009</v>
      </c>
      <c r="K390" s="31">
        <v>642</v>
      </c>
      <c r="L390" s="31">
        <v>626.15</v>
      </c>
      <c r="M390" s="31">
        <v>1.12235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691.5</v>
      </c>
      <c r="D391" s="36">
        <v>692.68333333333339</v>
      </c>
      <c r="E391" s="36">
        <v>685.36666666666679</v>
      </c>
      <c r="F391" s="36">
        <v>679.23333333333335</v>
      </c>
      <c r="G391" s="36">
        <v>671.91666666666674</v>
      </c>
      <c r="H391" s="36">
        <v>698.81666666666683</v>
      </c>
      <c r="I391" s="36">
        <v>706.13333333333344</v>
      </c>
      <c r="J391" s="36">
        <v>712.26666666666688</v>
      </c>
      <c r="K391" s="31">
        <v>700</v>
      </c>
      <c r="L391" s="31">
        <v>686.55</v>
      </c>
      <c r="M391" s="31">
        <v>7.2324700000000002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1786.45</v>
      </c>
      <c r="D392" s="36">
        <v>1794.1499999999999</v>
      </c>
      <c r="E392" s="36">
        <v>1767.2999999999997</v>
      </c>
      <c r="F392" s="36">
        <v>1748.1499999999999</v>
      </c>
      <c r="G392" s="36">
        <v>1721.2999999999997</v>
      </c>
      <c r="H392" s="36">
        <v>1813.2999999999997</v>
      </c>
      <c r="I392" s="36">
        <v>1840.1499999999996</v>
      </c>
      <c r="J392" s="36">
        <v>1859.2999999999997</v>
      </c>
      <c r="K392" s="31">
        <v>1821</v>
      </c>
      <c r="L392" s="31">
        <v>1775</v>
      </c>
      <c r="M392" s="31">
        <v>1.59239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416.6</v>
      </c>
      <c r="D393" s="36">
        <v>417.2</v>
      </c>
      <c r="E393" s="36">
        <v>410</v>
      </c>
      <c r="F393" s="36">
        <v>403.40000000000003</v>
      </c>
      <c r="G393" s="36">
        <v>396.20000000000005</v>
      </c>
      <c r="H393" s="36">
        <v>423.79999999999995</v>
      </c>
      <c r="I393" s="36">
        <v>430.99999999999989</v>
      </c>
      <c r="J393" s="36">
        <v>437.59999999999991</v>
      </c>
      <c r="K393" s="31">
        <v>424.4</v>
      </c>
      <c r="L393" s="31">
        <v>410.6</v>
      </c>
      <c r="M393" s="31">
        <v>231.34009</v>
      </c>
      <c r="N393" s="1"/>
      <c r="O393" s="1"/>
    </row>
    <row r="394" spans="1:15" ht="12.75" customHeight="1">
      <c r="A394" s="33">
        <v>384</v>
      </c>
      <c r="B394" s="53" t="s">
        <v>883</v>
      </c>
      <c r="C394" s="31">
        <v>465.5</v>
      </c>
      <c r="D394" s="36">
        <v>466.06666666666666</v>
      </c>
      <c r="E394" s="36">
        <v>456.13333333333333</v>
      </c>
      <c r="F394" s="36">
        <v>446.76666666666665</v>
      </c>
      <c r="G394" s="36">
        <v>436.83333333333331</v>
      </c>
      <c r="H394" s="36">
        <v>475.43333333333334</v>
      </c>
      <c r="I394" s="36">
        <v>485.36666666666662</v>
      </c>
      <c r="J394" s="36">
        <v>494.73333333333335</v>
      </c>
      <c r="K394" s="31">
        <v>476</v>
      </c>
      <c r="L394" s="31">
        <v>456.7</v>
      </c>
      <c r="M394" s="31">
        <v>56.59469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1245.8499999999999</v>
      </c>
      <c r="D395" s="36">
        <v>1252.1166666666666</v>
      </c>
      <c r="E395" s="36">
        <v>1236.2333333333331</v>
      </c>
      <c r="F395" s="36">
        <v>1226.6166666666666</v>
      </c>
      <c r="G395" s="36">
        <v>1210.7333333333331</v>
      </c>
      <c r="H395" s="36">
        <v>1261.7333333333331</v>
      </c>
      <c r="I395" s="36">
        <v>1277.6166666666668</v>
      </c>
      <c r="J395" s="36">
        <v>1287.2333333333331</v>
      </c>
      <c r="K395" s="31">
        <v>1268</v>
      </c>
      <c r="L395" s="31">
        <v>1242.5</v>
      </c>
      <c r="M395" s="31">
        <v>0.57733000000000001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282.10000000000002</v>
      </c>
      <c r="D396" s="36">
        <v>282.7166666666667</v>
      </c>
      <c r="E396" s="36">
        <v>279.88333333333338</v>
      </c>
      <c r="F396" s="36">
        <v>277.66666666666669</v>
      </c>
      <c r="G396" s="36">
        <v>274.83333333333337</v>
      </c>
      <c r="H396" s="36">
        <v>284.93333333333339</v>
      </c>
      <c r="I396" s="36">
        <v>287.76666666666665</v>
      </c>
      <c r="J396" s="36">
        <v>289.98333333333341</v>
      </c>
      <c r="K396" s="31">
        <v>285.55</v>
      </c>
      <c r="L396" s="31">
        <v>280.5</v>
      </c>
      <c r="M396" s="31">
        <v>2.5899700000000001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890</v>
      </c>
      <c r="D397" s="36">
        <v>894</v>
      </c>
      <c r="E397" s="36">
        <v>884</v>
      </c>
      <c r="F397" s="36">
        <v>878</v>
      </c>
      <c r="G397" s="36">
        <v>868</v>
      </c>
      <c r="H397" s="36">
        <v>900</v>
      </c>
      <c r="I397" s="36">
        <v>910</v>
      </c>
      <c r="J397" s="36">
        <v>916</v>
      </c>
      <c r="K397" s="31">
        <v>904</v>
      </c>
      <c r="L397" s="31">
        <v>888</v>
      </c>
      <c r="M397" s="31">
        <v>4.1719400000000002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193.19</v>
      </c>
      <c r="D398" s="36">
        <v>191.04333333333332</v>
      </c>
      <c r="E398" s="36">
        <v>187.58666666666664</v>
      </c>
      <c r="F398" s="36">
        <v>181.98333333333332</v>
      </c>
      <c r="G398" s="36">
        <v>178.52666666666664</v>
      </c>
      <c r="H398" s="36">
        <v>196.64666666666665</v>
      </c>
      <c r="I398" s="36">
        <v>200.1033333333333</v>
      </c>
      <c r="J398" s="36">
        <v>205.70666666666665</v>
      </c>
      <c r="K398" s="31">
        <v>194.5</v>
      </c>
      <c r="L398" s="31">
        <v>185.44</v>
      </c>
      <c r="M398" s="31">
        <v>130.17609999999999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3608.65</v>
      </c>
      <c r="D399" s="36">
        <v>3618.7666666666664</v>
      </c>
      <c r="E399" s="36">
        <v>3582.5333333333328</v>
      </c>
      <c r="F399" s="36">
        <v>3556.4166666666665</v>
      </c>
      <c r="G399" s="36">
        <v>3520.1833333333329</v>
      </c>
      <c r="H399" s="36">
        <v>3644.8833333333328</v>
      </c>
      <c r="I399" s="36">
        <v>3681.1166666666663</v>
      </c>
      <c r="J399" s="36">
        <v>3707.2333333333327</v>
      </c>
      <c r="K399" s="31">
        <v>3655</v>
      </c>
      <c r="L399" s="31">
        <v>3592.65</v>
      </c>
      <c r="M399" s="31">
        <v>0.18467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84.41</v>
      </c>
      <c r="D400" s="36">
        <v>83.356666666666669</v>
      </c>
      <c r="E400" s="36">
        <v>81.713333333333338</v>
      </c>
      <c r="F400" s="36">
        <v>79.016666666666666</v>
      </c>
      <c r="G400" s="36">
        <v>77.373333333333335</v>
      </c>
      <c r="H400" s="36">
        <v>86.053333333333342</v>
      </c>
      <c r="I400" s="36">
        <v>87.696666666666687</v>
      </c>
      <c r="J400" s="36">
        <v>90.393333333333345</v>
      </c>
      <c r="K400" s="31">
        <v>85</v>
      </c>
      <c r="L400" s="31">
        <v>80.66</v>
      </c>
      <c r="M400" s="31">
        <v>130.39060000000001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2922.8</v>
      </c>
      <c r="D401" s="36">
        <v>2942.8666666666668</v>
      </c>
      <c r="E401" s="36">
        <v>2873.9333333333334</v>
      </c>
      <c r="F401" s="36">
        <v>2825.0666666666666</v>
      </c>
      <c r="G401" s="36">
        <v>2756.1333333333332</v>
      </c>
      <c r="H401" s="36">
        <v>2991.7333333333336</v>
      </c>
      <c r="I401" s="36">
        <v>3060.666666666667</v>
      </c>
      <c r="J401" s="36">
        <v>3109.5333333333338</v>
      </c>
      <c r="K401" s="31">
        <v>3011.8</v>
      </c>
      <c r="L401" s="31">
        <v>2894</v>
      </c>
      <c r="M401" s="31">
        <v>5.0561400000000001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214.22</v>
      </c>
      <c r="D402" s="36">
        <v>213.82000000000002</v>
      </c>
      <c r="E402" s="36">
        <v>212.04000000000005</v>
      </c>
      <c r="F402" s="36">
        <v>209.86</v>
      </c>
      <c r="G402" s="36">
        <v>208.08000000000004</v>
      </c>
      <c r="H402" s="36">
        <v>216.00000000000006</v>
      </c>
      <c r="I402" s="36">
        <v>217.78000000000003</v>
      </c>
      <c r="J402" s="36">
        <v>219.96000000000006</v>
      </c>
      <c r="K402" s="31">
        <v>215.6</v>
      </c>
      <c r="L402" s="31">
        <v>211.64</v>
      </c>
      <c r="M402" s="31">
        <v>9.5046300000000006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3130.8</v>
      </c>
      <c r="D403" s="36">
        <v>3118.2833333333333</v>
      </c>
      <c r="E403" s="36">
        <v>3074.5666666666666</v>
      </c>
      <c r="F403" s="36">
        <v>3018.3333333333335</v>
      </c>
      <c r="G403" s="36">
        <v>2974.6166666666668</v>
      </c>
      <c r="H403" s="36">
        <v>3174.5166666666664</v>
      </c>
      <c r="I403" s="36">
        <v>3218.2333333333327</v>
      </c>
      <c r="J403" s="36">
        <v>3274.4666666666662</v>
      </c>
      <c r="K403" s="31">
        <v>3162</v>
      </c>
      <c r="L403" s="31">
        <v>3062.05</v>
      </c>
      <c r="M403" s="31">
        <v>144.78667999999999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99.38</v>
      </c>
      <c r="D404" s="36">
        <v>100.34333333333332</v>
      </c>
      <c r="E404" s="36">
        <v>97.546666666666638</v>
      </c>
      <c r="F404" s="36">
        <v>95.713333333333324</v>
      </c>
      <c r="G404" s="36">
        <v>92.916666666666643</v>
      </c>
      <c r="H404" s="36">
        <v>102.17666666666663</v>
      </c>
      <c r="I404" s="36">
        <v>104.97333333333331</v>
      </c>
      <c r="J404" s="36">
        <v>106.80666666666663</v>
      </c>
      <c r="K404" s="31">
        <v>103.14</v>
      </c>
      <c r="L404" s="31">
        <v>98.51</v>
      </c>
      <c r="M404" s="31">
        <v>32.249969999999998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1823.4</v>
      </c>
      <c r="D405" s="36">
        <v>1835.1499999999999</v>
      </c>
      <c r="E405" s="36">
        <v>1793.2999999999997</v>
      </c>
      <c r="F405" s="36">
        <v>1763.1999999999998</v>
      </c>
      <c r="G405" s="36">
        <v>1721.3499999999997</v>
      </c>
      <c r="H405" s="36">
        <v>1865.2499999999998</v>
      </c>
      <c r="I405" s="36">
        <v>1907.0999999999997</v>
      </c>
      <c r="J405" s="36">
        <v>1937.1999999999998</v>
      </c>
      <c r="K405" s="31">
        <v>1877</v>
      </c>
      <c r="L405" s="31">
        <v>1805.05</v>
      </c>
      <c r="M405" s="31">
        <v>11.096769999999999</v>
      </c>
      <c r="N405" s="1"/>
      <c r="O405" s="1"/>
    </row>
    <row r="406" spans="1:15" ht="12.75" customHeight="1">
      <c r="A406" s="33">
        <v>396</v>
      </c>
      <c r="B406" s="53" t="s">
        <v>884</v>
      </c>
      <c r="C406" s="31">
        <v>82.34</v>
      </c>
      <c r="D406" s="36">
        <v>82.8</v>
      </c>
      <c r="E406" s="36">
        <v>81.669999999999987</v>
      </c>
      <c r="F406" s="36">
        <v>80.999999999999986</v>
      </c>
      <c r="G406" s="36">
        <v>79.869999999999976</v>
      </c>
      <c r="H406" s="36">
        <v>83.47</v>
      </c>
      <c r="I406" s="36">
        <v>84.600000000000023</v>
      </c>
      <c r="J406" s="36">
        <v>85.27000000000001</v>
      </c>
      <c r="K406" s="31">
        <v>83.93</v>
      </c>
      <c r="L406" s="31">
        <v>82.13</v>
      </c>
      <c r="M406" s="31">
        <v>10.07902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724.6</v>
      </c>
      <c r="D407" s="36">
        <v>726.86666666666667</v>
      </c>
      <c r="E407" s="36">
        <v>718.73333333333335</v>
      </c>
      <c r="F407" s="36">
        <v>712.86666666666667</v>
      </c>
      <c r="G407" s="36">
        <v>704.73333333333335</v>
      </c>
      <c r="H407" s="36">
        <v>732.73333333333335</v>
      </c>
      <c r="I407" s="36">
        <v>740.86666666666679</v>
      </c>
      <c r="J407" s="36">
        <v>746.73333333333335</v>
      </c>
      <c r="K407" s="31">
        <v>735</v>
      </c>
      <c r="L407" s="31">
        <v>721</v>
      </c>
      <c r="M407" s="31">
        <v>12.25536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1491.95</v>
      </c>
      <c r="D408" s="36">
        <v>1480.25</v>
      </c>
      <c r="E408" s="36">
        <v>1461.7</v>
      </c>
      <c r="F408" s="36">
        <v>1431.45</v>
      </c>
      <c r="G408" s="36">
        <v>1412.9</v>
      </c>
      <c r="H408" s="36">
        <v>1510.5</v>
      </c>
      <c r="I408" s="36">
        <v>1529.0500000000002</v>
      </c>
      <c r="J408" s="36">
        <v>1559.3</v>
      </c>
      <c r="K408" s="31">
        <v>1498.8</v>
      </c>
      <c r="L408" s="31">
        <v>1450</v>
      </c>
      <c r="M408" s="31">
        <v>15.332710000000001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131.63</v>
      </c>
      <c r="D409" s="36">
        <v>131.80333333333331</v>
      </c>
      <c r="E409" s="36">
        <v>130.32666666666663</v>
      </c>
      <c r="F409" s="36">
        <v>129.02333333333331</v>
      </c>
      <c r="G409" s="36">
        <v>127.54666666666662</v>
      </c>
      <c r="H409" s="36">
        <v>133.10666666666663</v>
      </c>
      <c r="I409" s="36">
        <v>134.58333333333331</v>
      </c>
      <c r="J409" s="36">
        <v>135.88666666666663</v>
      </c>
      <c r="K409" s="31">
        <v>133.28</v>
      </c>
      <c r="L409" s="31">
        <v>130.5</v>
      </c>
      <c r="M409" s="31">
        <v>90.054180000000002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6467.5</v>
      </c>
      <c r="D410" s="36">
        <v>6503.8166666666666</v>
      </c>
      <c r="E410" s="36">
        <v>6413.7833333333328</v>
      </c>
      <c r="F410" s="36">
        <v>6360.0666666666666</v>
      </c>
      <c r="G410" s="36">
        <v>6270.0333333333328</v>
      </c>
      <c r="H410" s="36">
        <v>6557.5333333333328</v>
      </c>
      <c r="I410" s="36">
        <v>6647.5666666666675</v>
      </c>
      <c r="J410" s="36">
        <v>6701.2833333333328</v>
      </c>
      <c r="K410" s="31">
        <v>6593.85</v>
      </c>
      <c r="L410" s="31">
        <v>6450.1</v>
      </c>
      <c r="M410" s="31">
        <v>0.35447000000000001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2436.0500000000002</v>
      </c>
      <c r="D411" s="36">
        <v>2438.2500000000005</v>
      </c>
      <c r="E411" s="36">
        <v>2407.6000000000008</v>
      </c>
      <c r="F411" s="36">
        <v>2379.1500000000005</v>
      </c>
      <c r="G411" s="36">
        <v>2348.5000000000009</v>
      </c>
      <c r="H411" s="36">
        <v>2466.7000000000007</v>
      </c>
      <c r="I411" s="36">
        <v>2497.3500000000004</v>
      </c>
      <c r="J411" s="36">
        <v>2525.8000000000006</v>
      </c>
      <c r="K411" s="31">
        <v>2468.9</v>
      </c>
      <c r="L411" s="31">
        <v>2409.8000000000002</v>
      </c>
      <c r="M411" s="31">
        <v>5.76004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2038.3</v>
      </c>
      <c r="D412" s="36">
        <v>2042.3333333333333</v>
      </c>
      <c r="E412" s="36">
        <v>2026.9666666666667</v>
      </c>
      <c r="F412" s="36">
        <v>2015.6333333333334</v>
      </c>
      <c r="G412" s="36">
        <v>2000.2666666666669</v>
      </c>
      <c r="H412" s="36">
        <v>2053.6666666666665</v>
      </c>
      <c r="I412" s="36">
        <v>2069.0333333333328</v>
      </c>
      <c r="J412" s="36">
        <v>2080.3666666666663</v>
      </c>
      <c r="K412" s="31">
        <v>2057.6999999999998</v>
      </c>
      <c r="L412" s="31">
        <v>2031</v>
      </c>
      <c r="M412" s="31">
        <v>0.14143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190.31</v>
      </c>
      <c r="D413" s="36">
        <v>192.89000000000001</v>
      </c>
      <c r="E413" s="36">
        <v>187.41000000000003</v>
      </c>
      <c r="F413" s="36">
        <v>184.51000000000002</v>
      </c>
      <c r="G413" s="36">
        <v>179.03000000000003</v>
      </c>
      <c r="H413" s="36">
        <v>195.79000000000002</v>
      </c>
      <c r="I413" s="36">
        <v>201.26999999999998</v>
      </c>
      <c r="J413" s="36">
        <v>204.17000000000002</v>
      </c>
      <c r="K413" s="31">
        <v>198.37</v>
      </c>
      <c r="L413" s="31">
        <v>189.99</v>
      </c>
      <c r="M413" s="31">
        <v>261.29469999999998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6500</v>
      </c>
      <c r="D414" s="36">
        <v>6586.6500000000005</v>
      </c>
      <c r="E414" s="36">
        <v>6363.3500000000013</v>
      </c>
      <c r="F414" s="36">
        <v>6226.7000000000007</v>
      </c>
      <c r="G414" s="36">
        <v>6003.4000000000015</v>
      </c>
      <c r="H414" s="36">
        <v>6723.3000000000011</v>
      </c>
      <c r="I414" s="36">
        <v>6946.6</v>
      </c>
      <c r="J414" s="36">
        <v>7083.2500000000009</v>
      </c>
      <c r="K414" s="31">
        <v>6809.95</v>
      </c>
      <c r="L414" s="31">
        <v>6450</v>
      </c>
      <c r="M414" s="31">
        <v>0.24908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1567.3</v>
      </c>
      <c r="D415" s="36">
        <v>1565.3833333333332</v>
      </c>
      <c r="E415" s="36">
        <v>1546.8166666666664</v>
      </c>
      <c r="F415" s="36">
        <v>1526.3333333333333</v>
      </c>
      <c r="G415" s="36">
        <v>1507.7666666666664</v>
      </c>
      <c r="H415" s="36">
        <v>1585.8666666666663</v>
      </c>
      <c r="I415" s="36">
        <v>1604.4333333333329</v>
      </c>
      <c r="J415" s="36">
        <v>1624.9166666666663</v>
      </c>
      <c r="K415" s="31">
        <v>1583.95</v>
      </c>
      <c r="L415" s="31">
        <v>1544.9</v>
      </c>
      <c r="M415" s="31">
        <v>1.0483499999999999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555.45000000000005</v>
      </c>
      <c r="D416" s="36">
        <v>558.5</v>
      </c>
      <c r="E416" s="36">
        <v>548</v>
      </c>
      <c r="F416" s="36">
        <v>540.54999999999995</v>
      </c>
      <c r="G416" s="36">
        <v>530.04999999999995</v>
      </c>
      <c r="H416" s="36">
        <v>565.95000000000005</v>
      </c>
      <c r="I416" s="36">
        <v>576.45000000000005</v>
      </c>
      <c r="J416" s="36">
        <v>583.90000000000009</v>
      </c>
      <c r="K416" s="31">
        <v>569</v>
      </c>
      <c r="L416" s="31">
        <v>551.04999999999995</v>
      </c>
      <c r="M416" s="31">
        <v>3.9399299999999999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4740.5</v>
      </c>
      <c r="D417" s="36">
        <v>4733.1833333333334</v>
      </c>
      <c r="E417" s="36">
        <v>4669.3666666666668</v>
      </c>
      <c r="F417" s="36">
        <v>4598.2333333333336</v>
      </c>
      <c r="G417" s="36">
        <v>4534.416666666667</v>
      </c>
      <c r="H417" s="36">
        <v>4804.3166666666666</v>
      </c>
      <c r="I417" s="36">
        <v>4868.1333333333341</v>
      </c>
      <c r="J417" s="36">
        <v>4939.2666666666664</v>
      </c>
      <c r="K417" s="31">
        <v>4797</v>
      </c>
      <c r="L417" s="31">
        <v>4662.05</v>
      </c>
      <c r="M417" s="31">
        <v>1.3523700000000001</v>
      </c>
      <c r="N417" s="1"/>
      <c r="O417" s="1"/>
    </row>
    <row r="418" spans="1:15" ht="12.75" customHeight="1">
      <c r="A418" s="33">
        <v>408</v>
      </c>
      <c r="B418" s="53" t="s">
        <v>885</v>
      </c>
      <c r="C418" s="31">
        <v>865.3</v>
      </c>
      <c r="D418" s="36">
        <v>874.23333333333323</v>
      </c>
      <c r="E418" s="36">
        <v>848.46666666666647</v>
      </c>
      <c r="F418" s="36">
        <v>831.63333333333321</v>
      </c>
      <c r="G418" s="36">
        <v>805.86666666666645</v>
      </c>
      <c r="H418" s="36">
        <v>891.06666666666649</v>
      </c>
      <c r="I418" s="36">
        <v>916.83333333333314</v>
      </c>
      <c r="J418" s="36">
        <v>933.66666666666652</v>
      </c>
      <c r="K418" s="31">
        <v>900</v>
      </c>
      <c r="L418" s="31">
        <v>857.4</v>
      </c>
      <c r="M418" s="31">
        <v>1.74112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27870.400000000001</v>
      </c>
      <c r="D419" s="36">
        <v>27904.633333333331</v>
      </c>
      <c r="E419" s="36">
        <v>27676.866666666661</v>
      </c>
      <c r="F419" s="36">
        <v>27483.333333333328</v>
      </c>
      <c r="G419" s="36">
        <v>27255.566666666658</v>
      </c>
      <c r="H419" s="36">
        <v>28098.166666666664</v>
      </c>
      <c r="I419" s="36">
        <v>28325.933333333334</v>
      </c>
      <c r="J419" s="36">
        <v>28519.466666666667</v>
      </c>
      <c r="K419" s="31">
        <v>28132.400000000001</v>
      </c>
      <c r="L419" s="31">
        <v>27711.1</v>
      </c>
      <c r="M419" s="31">
        <v>0.38613999999999998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49.04</v>
      </c>
      <c r="D420" s="36">
        <v>49.300000000000004</v>
      </c>
      <c r="E420" s="36">
        <v>48.500000000000007</v>
      </c>
      <c r="F420" s="36">
        <v>47.96</v>
      </c>
      <c r="G420" s="36">
        <v>47.160000000000004</v>
      </c>
      <c r="H420" s="36">
        <v>49.840000000000011</v>
      </c>
      <c r="I420" s="36">
        <v>50.640000000000008</v>
      </c>
      <c r="J420" s="36">
        <v>51.180000000000014</v>
      </c>
      <c r="K420" s="31">
        <v>50.1</v>
      </c>
      <c r="L420" s="31">
        <v>48.76</v>
      </c>
      <c r="M420" s="31">
        <v>205.91251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2911.5</v>
      </c>
      <c r="D421" s="36">
        <v>2926.9333333333329</v>
      </c>
      <c r="E421" s="36">
        <v>2884.5666666666657</v>
      </c>
      <c r="F421" s="36">
        <v>2857.6333333333328</v>
      </c>
      <c r="G421" s="36">
        <v>2815.2666666666655</v>
      </c>
      <c r="H421" s="36">
        <v>2953.8666666666659</v>
      </c>
      <c r="I421" s="36">
        <v>2996.2333333333336</v>
      </c>
      <c r="J421" s="36">
        <v>3023.1666666666661</v>
      </c>
      <c r="K421" s="31">
        <v>2969.3</v>
      </c>
      <c r="L421" s="31">
        <v>2900</v>
      </c>
      <c r="M421" s="31">
        <v>12.010910000000001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669.4</v>
      </c>
      <c r="D422" s="36">
        <v>665.88333333333333</v>
      </c>
      <c r="E422" s="36">
        <v>655.76666666666665</v>
      </c>
      <c r="F422" s="36">
        <v>642.13333333333333</v>
      </c>
      <c r="G422" s="36">
        <v>632.01666666666665</v>
      </c>
      <c r="H422" s="36">
        <v>679.51666666666665</v>
      </c>
      <c r="I422" s="36">
        <v>689.63333333333321</v>
      </c>
      <c r="J422" s="36">
        <v>703.26666666666665</v>
      </c>
      <c r="K422" s="31">
        <v>676</v>
      </c>
      <c r="L422" s="31">
        <v>652.25</v>
      </c>
      <c r="M422" s="31">
        <v>4.9605300000000003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7704.5</v>
      </c>
      <c r="D423" s="36">
        <v>7729.05</v>
      </c>
      <c r="E423" s="36">
        <v>7605.5</v>
      </c>
      <c r="F423" s="36">
        <v>7506.5</v>
      </c>
      <c r="G423" s="36">
        <v>7382.95</v>
      </c>
      <c r="H423" s="36">
        <v>7828.05</v>
      </c>
      <c r="I423" s="36">
        <v>7951.6000000000013</v>
      </c>
      <c r="J423" s="36">
        <v>8050.6</v>
      </c>
      <c r="K423" s="31">
        <v>7852.6</v>
      </c>
      <c r="L423" s="31">
        <v>7630.05</v>
      </c>
      <c r="M423" s="31">
        <v>4.51478</v>
      </c>
      <c r="N423" s="1"/>
      <c r="O423" s="1"/>
    </row>
    <row r="424" spans="1:15" ht="12.75" customHeight="1">
      <c r="A424" s="33">
        <v>414</v>
      </c>
      <c r="B424" s="53" t="s">
        <v>886</v>
      </c>
      <c r="C424" s="31">
        <v>1386.7</v>
      </c>
      <c r="D424" s="36">
        <v>1387.4666666666669</v>
      </c>
      <c r="E424" s="36">
        <v>1362.5333333333338</v>
      </c>
      <c r="F424" s="36">
        <v>1338.3666666666668</v>
      </c>
      <c r="G424" s="36">
        <v>1313.4333333333336</v>
      </c>
      <c r="H424" s="36">
        <v>1411.6333333333339</v>
      </c>
      <c r="I424" s="36">
        <v>1436.5666666666668</v>
      </c>
      <c r="J424" s="36">
        <v>1460.733333333334</v>
      </c>
      <c r="K424" s="31">
        <v>1412.4</v>
      </c>
      <c r="L424" s="31">
        <v>1363.3</v>
      </c>
      <c r="M424" s="31">
        <v>6.9365699999999997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1956.65</v>
      </c>
      <c r="D425" s="36">
        <v>1978.0833333333333</v>
      </c>
      <c r="E425" s="36">
        <v>1903.1666666666665</v>
      </c>
      <c r="F425" s="36">
        <v>1849.6833333333332</v>
      </c>
      <c r="G425" s="36">
        <v>1774.7666666666664</v>
      </c>
      <c r="H425" s="36">
        <v>2031.5666666666666</v>
      </c>
      <c r="I425" s="36">
        <v>2106.4833333333331</v>
      </c>
      <c r="J425" s="36">
        <v>2159.9666666666667</v>
      </c>
      <c r="K425" s="31">
        <v>2053</v>
      </c>
      <c r="L425" s="31">
        <v>1924.6</v>
      </c>
      <c r="M425" s="31">
        <v>4.0762700000000001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10020.799999999999</v>
      </c>
      <c r="D426" s="36">
        <v>9980.4</v>
      </c>
      <c r="E426" s="36">
        <v>9841.4</v>
      </c>
      <c r="F426" s="36">
        <v>9662</v>
      </c>
      <c r="G426" s="36">
        <v>9523</v>
      </c>
      <c r="H426" s="36">
        <v>10159.799999999999</v>
      </c>
      <c r="I426" s="36">
        <v>10298.799999999999</v>
      </c>
      <c r="J426" s="36">
        <v>10478.199999999999</v>
      </c>
      <c r="K426" s="31">
        <v>10119.4</v>
      </c>
      <c r="L426" s="31">
        <v>9801</v>
      </c>
      <c r="M426" s="31">
        <v>1.8930800000000001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641</v>
      </c>
      <c r="D427" s="36">
        <v>642.06666666666672</v>
      </c>
      <c r="E427" s="36">
        <v>635.13333333333344</v>
      </c>
      <c r="F427" s="36">
        <v>629.26666666666677</v>
      </c>
      <c r="G427" s="36">
        <v>622.33333333333348</v>
      </c>
      <c r="H427" s="36">
        <v>647.93333333333339</v>
      </c>
      <c r="I427" s="36">
        <v>654.86666666666656</v>
      </c>
      <c r="J427" s="36">
        <v>660.73333333333335</v>
      </c>
      <c r="K427" s="31">
        <v>649</v>
      </c>
      <c r="L427" s="31">
        <v>636.20000000000005</v>
      </c>
      <c r="M427" s="31">
        <v>7.1711499999999999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592.45000000000005</v>
      </c>
      <c r="D428" s="36">
        <v>592.69999999999993</v>
      </c>
      <c r="E428" s="36">
        <v>586.74999999999989</v>
      </c>
      <c r="F428" s="36">
        <v>581.04999999999995</v>
      </c>
      <c r="G428" s="36">
        <v>575.09999999999991</v>
      </c>
      <c r="H428" s="36">
        <v>598.39999999999986</v>
      </c>
      <c r="I428" s="36">
        <v>604.34999999999991</v>
      </c>
      <c r="J428" s="36">
        <v>610.04999999999984</v>
      </c>
      <c r="K428" s="31">
        <v>598.65</v>
      </c>
      <c r="L428" s="31">
        <v>587</v>
      </c>
      <c r="M428" s="31">
        <v>4.62026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558.65</v>
      </c>
      <c r="D429" s="36">
        <v>553.31666666666672</v>
      </c>
      <c r="E429" s="36">
        <v>546.63333333333344</v>
      </c>
      <c r="F429" s="36">
        <v>534.61666666666667</v>
      </c>
      <c r="G429" s="36">
        <v>527.93333333333339</v>
      </c>
      <c r="H429" s="36">
        <v>565.33333333333348</v>
      </c>
      <c r="I429" s="36">
        <v>572.01666666666665</v>
      </c>
      <c r="J429" s="36">
        <v>584.03333333333353</v>
      </c>
      <c r="K429" s="31">
        <v>560</v>
      </c>
      <c r="L429" s="31">
        <v>541.29999999999995</v>
      </c>
      <c r="M429" s="31">
        <v>42.894019999999998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848.95</v>
      </c>
      <c r="D430" s="36">
        <v>852.31666666666661</v>
      </c>
      <c r="E430" s="36">
        <v>840.63333333333321</v>
      </c>
      <c r="F430" s="36">
        <v>832.31666666666661</v>
      </c>
      <c r="G430" s="36">
        <v>820.63333333333321</v>
      </c>
      <c r="H430" s="36">
        <v>860.63333333333321</v>
      </c>
      <c r="I430" s="36">
        <v>872.31666666666661</v>
      </c>
      <c r="J430" s="36">
        <v>880.63333333333321</v>
      </c>
      <c r="K430" s="31">
        <v>864</v>
      </c>
      <c r="L430" s="31">
        <v>844</v>
      </c>
      <c r="M430" s="31">
        <v>236.36387999999999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148.65</v>
      </c>
      <c r="D431" s="36">
        <v>147.90333333333334</v>
      </c>
      <c r="E431" s="36">
        <v>144.55666666666667</v>
      </c>
      <c r="F431" s="36">
        <v>140.46333333333334</v>
      </c>
      <c r="G431" s="36">
        <v>137.11666666666667</v>
      </c>
      <c r="H431" s="36">
        <v>151.99666666666667</v>
      </c>
      <c r="I431" s="36">
        <v>155.34333333333331</v>
      </c>
      <c r="J431" s="36">
        <v>159.43666666666667</v>
      </c>
      <c r="K431" s="31">
        <v>151.25</v>
      </c>
      <c r="L431" s="31">
        <v>143.81</v>
      </c>
      <c r="M431" s="31">
        <v>725.83869000000004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713.4</v>
      </c>
      <c r="D432" s="36">
        <v>716.31666666666661</v>
      </c>
      <c r="E432" s="36">
        <v>704.48333333333323</v>
      </c>
      <c r="F432" s="36">
        <v>695.56666666666661</v>
      </c>
      <c r="G432" s="36">
        <v>683.73333333333323</v>
      </c>
      <c r="H432" s="36">
        <v>725.23333333333323</v>
      </c>
      <c r="I432" s="36">
        <v>737.06666666666672</v>
      </c>
      <c r="J432" s="36">
        <v>745.98333333333323</v>
      </c>
      <c r="K432" s="31">
        <v>728.15</v>
      </c>
      <c r="L432" s="31">
        <v>707.4</v>
      </c>
      <c r="M432" s="31">
        <v>4.5702800000000003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136.9</v>
      </c>
      <c r="D433" s="36">
        <v>138.22999999999999</v>
      </c>
      <c r="E433" s="36">
        <v>135.07</v>
      </c>
      <c r="F433" s="36">
        <v>133.24</v>
      </c>
      <c r="G433" s="36">
        <v>130.08000000000001</v>
      </c>
      <c r="H433" s="36">
        <v>140.05999999999997</v>
      </c>
      <c r="I433" s="36">
        <v>143.22</v>
      </c>
      <c r="J433" s="36">
        <v>145.04999999999995</v>
      </c>
      <c r="K433" s="31">
        <v>141.38999999999999</v>
      </c>
      <c r="L433" s="31">
        <v>136.4</v>
      </c>
      <c r="M433" s="31">
        <v>27.01735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480</v>
      </c>
      <c r="D434" s="36">
        <v>479.86666666666662</v>
      </c>
      <c r="E434" s="36">
        <v>476.63333333333321</v>
      </c>
      <c r="F434" s="36">
        <v>473.26666666666659</v>
      </c>
      <c r="G434" s="36">
        <v>470.03333333333319</v>
      </c>
      <c r="H434" s="36">
        <v>483.23333333333323</v>
      </c>
      <c r="I434" s="36">
        <v>486.4666666666667</v>
      </c>
      <c r="J434" s="36">
        <v>489.83333333333326</v>
      </c>
      <c r="K434" s="31">
        <v>483.1</v>
      </c>
      <c r="L434" s="31">
        <v>476.5</v>
      </c>
      <c r="M434" s="31">
        <v>2.2762799999999999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240.39</v>
      </c>
      <c r="D435" s="36">
        <v>241.90333333333334</v>
      </c>
      <c r="E435" s="36">
        <v>237.48666666666668</v>
      </c>
      <c r="F435" s="36">
        <v>234.58333333333334</v>
      </c>
      <c r="G435" s="36">
        <v>230.16666666666669</v>
      </c>
      <c r="H435" s="36">
        <v>244.80666666666667</v>
      </c>
      <c r="I435" s="36">
        <v>249.22333333333336</v>
      </c>
      <c r="J435" s="36">
        <v>252.12666666666667</v>
      </c>
      <c r="K435" s="31">
        <v>246.32</v>
      </c>
      <c r="L435" s="31">
        <v>239</v>
      </c>
      <c r="M435" s="31">
        <v>5.0682900000000002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1520.85</v>
      </c>
      <c r="D436" s="36">
        <v>1525.1333333333332</v>
      </c>
      <c r="E436" s="36">
        <v>1511.3166666666664</v>
      </c>
      <c r="F436" s="36">
        <v>1501.7833333333331</v>
      </c>
      <c r="G436" s="36">
        <v>1487.9666666666662</v>
      </c>
      <c r="H436" s="36">
        <v>1534.6666666666665</v>
      </c>
      <c r="I436" s="36">
        <v>1548.4833333333331</v>
      </c>
      <c r="J436" s="36">
        <v>1558.0166666666667</v>
      </c>
      <c r="K436" s="31">
        <v>1538.95</v>
      </c>
      <c r="L436" s="31">
        <v>1515.6</v>
      </c>
      <c r="M436" s="31">
        <v>26.34599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752.2</v>
      </c>
      <c r="D437" s="36">
        <v>754.7833333333333</v>
      </c>
      <c r="E437" s="36">
        <v>748.06666666666661</v>
      </c>
      <c r="F437" s="36">
        <v>743.93333333333328</v>
      </c>
      <c r="G437" s="36">
        <v>737.21666666666658</v>
      </c>
      <c r="H437" s="36">
        <v>758.91666666666663</v>
      </c>
      <c r="I437" s="36">
        <v>765.63333333333333</v>
      </c>
      <c r="J437" s="36">
        <v>769.76666666666665</v>
      </c>
      <c r="K437" s="31">
        <v>761.5</v>
      </c>
      <c r="L437" s="31">
        <v>750.65</v>
      </c>
      <c r="M437" s="31">
        <v>5.6123599999999998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4691.8999999999996</v>
      </c>
      <c r="D438" s="36">
        <v>4667.75</v>
      </c>
      <c r="E438" s="36">
        <v>4586.5</v>
      </c>
      <c r="F438" s="36">
        <v>4481.1000000000004</v>
      </c>
      <c r="G438" s="36">
        <v>4399.8500000000004</v>
      </c>
      <c r="H438" s="36">
        <v>4773.1499999999996</v>
      </c>
      <c r="I438" s="36">
        <v>4854.3999999999996</v>
      </c>
      <c r="J438" s="36">
        <v>4959.7999999999993</v>
      </c>
      <c r="K438" s="31">
        <v>4749</v>
      </c>
      <c r="L438" s="31">
        <v>4562.3500000000004</v>
      </c>
      <c r="M438" s="31">
        <v>0.62241000000000002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1353.05</v>
      </c>
      <c r="D439" s="36">
        <v>1358.3166666666668</v>
      </c>
      <c r="E439" s="36">
        <v>1331.6333333333337</v>
      </c>
      <c r="F439" s="36">
        <v>1310.2166666666669</v>
      </c>
      <c r="G439" s="36">
        <v>1283.5333333333338</v>
      </c>
      <c r="H439" s="36">
        <v>1379.7333333333336</v>
      </c>
      <c r="I439" s="36">
        <v>1406.4166666666665</v>
      </c>
      <c r="J439" s="36">
        <v>1427.8333333333335</v>
      </c>
      <c r="K439" s="31">
        <v>1385</v>
      </c>
      <c r="L439" s="31">
        <v>1336.9</v>
      </c>
      <c r="M439" s="31">
        <v>1.61008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559.25</v>
      </c>
      <c r="D440" s="36">
        <v>559.5</v>
      </c>
      <c r="E440" s="36">
        <v>551.20000000000005</v>
      </c>
      <c r="F440" s="36">
        <v>543.15000000000009</v>
      </c>
      <c r="G440" s="36">
        <v>534.85000000000014</v>
      </c>
      <c r="H440" s="36">
        <v>567.54999999999995</v>
      </c>
      <c r="I440" s="36">
        <v>575.84999999999991</v>
      </c>
      <c r="J440" s="36">
        <v>583.89999999999986</v>
      </c>
      <c r="K440" s="31">
        <v>567.79999999999995</v>
      </c>
      <c r="L440" s="31">
        <v>551.45000000000005</v>
      </c>
      <c r="M440" s="31">
        <v>5.1176599999999999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5955.9</v>
      </c>
      <c r="D441" s="36">
        <v>5899</v>
      </c>
      <c r="E441" s="36">
        <v>5818</v>
      </c>
      <c r="F441" s="36">
        <v>5680.1</v>
      </c>
      <c r="G441" s="36">
        <v>5599.1</v>
      </c>
      <c r="H441" s="36">
        <v>6036.9</v>
      </c>
      <c r="I441" s="36">
        <v>6117.9</v>
      </c>
      <c r="J441" s="36">
        <v>6255.7999999999993</v>
      </c>
      <c r="K441" s="31">
        <v>5980</v>
      </c>
      <c r="L441" s="31">
        <v>5761.1</v>
      </c>
      <c r="M441" s="31">
        <v>1.34124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804</v>
      </c>
      <c r="D442" s="36">
        <v>795.35</v>
      </c>
      <c r="E442" s="36">
        <v>777.75</v>
      </c>
      <c r="F442" s="36">
        <v>751.5</v>
      </c>
      <c r="G442" s="36">
        <v>733.9</v>
      </c>
      <c r="H442" s="36">
        <v>821.6</v>
      </c>
      <c r="I442" s="36">
        <v>839.20000000000016</v>
      </c>
      <c r="J442" s="36">
        <v>865.45</v>
      </c>
      <c r="K442" s="31">
        <v>812.95</v>
      </c>
      <c r="L442" s="31">
        <v>769.1</v>
      </c>
      <c r="M442" s="31">
        <v>11.26132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52.86</v>
      </c>
      <c r="D443" s="36">
        <v>53.19</v>
      </c>
      <c r="E443" s="36">
        <v>52.379999999999995</v>
      </c>
      <c r="F443" s="36">
        <v>51.9</v>
      </c>
      <c r="G443" s="36">
        <v>51.089999999999996</v>
      </c>
      <c r="H443" s="36">
        <v>53.669999999999995</v>
      </c>
      <c r="I443" s="36">
        <v>54.48</v>
      </c>
      <c r="J443" s="36">
        <v>54.959999999999994</v>
      </c>
      <c r="K443" s="31">
        <v>54</v>
      </c>
      <c r="L443" s="31">
        <v>52.71</v>
      </c>
      <c r="M443" s="31">
        <v>387.44898000000001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586.9</v>
      </c>
      <c r="D444" s="36">
        <v>589.83333333333337</v>
      </c>
      <c r="E444" s="36">
        <v>580.66666666666674</v>
      </c>
      <c r="F444" s="36">
        <v>574.43333333333339</v>
      </c>
      <c r="G444" s="36">
        <v>565.26666666666677</v>
      </c>
      <c r="H444" s="36">
        <v>596.06666666666672</v>
      </c>
      <c r="I444" s="36">
        <v>605.23333333333346</v>
      </c>
      <c r="J444" s="36">
        <v>611.4666666666667</v>
      </c>
      <c r="K444" s="31">
        <v>599</v>
      </c>
      <c r="L444" s="31">
        <v>583.6</v>
      </c>
      <c r="M444" s="31">
        <v>15.66142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710</v>
      </c>
      <c r="D445" s="36">
        <v>712.66666666666663</v>
      </c>
      <c r="E445" s="36">
        <v>706.08333333333326</v>
      </c>
      <c r="F445" s="36">
        <v>702.16666666666663</v>
      </c>
      <c r="G445" s="36">
        <v>695.58333333333326</v>
      </c>
      <c r="H445" s="36">
        <v>716.58333333333326</v>
      </c>
      <c r="I445" s="36">
        <v>723.16666666666652</v>
      </c>
      <c r="J445" s="36">
        <v>727.08333333333326</v>
      </c>
      <c r="K445" s="31">
        <v>719.25</v>
      </c>
      <c r="L445" s="31">
        <v>708.75</v>
      </c>
      <c r="M445" s="31">
        <v>5.72065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497</v>
      </c>
      <c r="D446" s="36">
        <v>500.7</v>
      </c>
      <c r="E446" s="36">
        <v>491.5</v>
      </c>
      <c r="F446" s="36">
        <v>486</v>
      </c>
      <c r="G446" s="36">
        <v>476.8</v>
      </c>
      <c r="H446" s="36">
        <v>506.2</v>
      </c>
      <c r="I446" s="36">
        <v>515.39999999999986</v>
      </c>
      <c r="J446" s="36">
        <v>520.9</v>
      </c>
      <c r="K446" s="31">
        <v>509.9</v>
      </c>
      <c r="L446" s="31">
        <v>495.2</v>
      </c>
      <c r="M446" s="31">
        <v>5.3385699999999998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41.18</v>
      </c>
      <c r="D447" s="36">
        <v>41.26</v>
      </c>
      <c r="E447" s="36">
        <v>40.929999999999993</v>
      </c>
      <c r="F447" s="36">
        <v>40.679999999999993</v>
      </c>
      <c r="G447" s="36">
        <v>40.349999999999987</v>
      </c>
      <c r="H447" s="36">
        <v>41.51</v>
      </c>
      <c r="I447" s="36">
        <v>41.839999999999996</v>
      </c>
      <c r="J447" s="36">
        <v>42.09</v>
      </c>
      <c r="K447" s="31">
        <v>41.59</v>
      </c>
      <c r="L447" s="31">
        <v>41.01</v>
      </c>
      <c r="M447" s="31">
        <v>47.323909999999998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2364.85</v>
      </c>
      <c r="D448" s="36">
        <v>2355.9833333333336</v>
      </c>
      <c r="E448" s="36">
        <v>2335.9666666666672</v>
      </c>
      <c r="F448" s="36">
        <v>2307.0833333333335</v>
      </c>
      <c r="G448" s="36">
        <v>2287.0666666666671</v>
      </c>
      <c r="H448" s="36">
        <v>2384.8666666666672</v>
      </c>
      <c r="I448" s="36">
        <v>2404.8833333333337</v>
      </c>
      <c r="J448" s="36">
        <v>2433.7666666666673</v>
      </c>
      <c r="K448" s="31">
        <v>2376</v>
      </c>
      <c r="L448" s="31">
        <v>2327.1</v>
      </c>
      <c r="M448" s="31">
        <v>5.3175699999999999</v>
      </c>
      <c r="N448" s="1"/>
      <c r="O448" s="1"/>
    </row>
    <row r="449" spans="1:15" ht="12.75" customHeight="1">
      <c r="A449" s="33">
        <v>439</v>
      </c>
      <c r="B449" s="53" t="s">
        <v>887</v>
      </c>
      <c r="C449" s="31">
        <v>181.47</v>
      </c>
      <c r="D449" s="36">
        <v>182.14</v>
      </c>
      <c r="E449" s="36">
        <v>179.92999999999998</v>
      </c>
      <c r="F449" s="36">
        <v>178.39</v>
      </c>
      <c r="G449" s="36">
        <v>176.17999999999998</v>
      </c>
      <c r="H449" s="36">
        <v>183.67999999999998</v>
      </c>
      <c r="I449" s="36">
        <v>185.89000000000001</v>
      </c>
      <c r="J449" s="36">
        <v>187.42999999999998</v>
      </c>
      <c r="K449" s="31">
        <v>184.35</v>
      </c>
      <c r="L449" s="31">
        <v>180.6</v>
      </c>
      <c r="M449" s="31">
        <v>6.7603499999999999</v>
      </c>
      <c r="N449" s="1"/>
      <c r="O449" s="1"/>
    </row>
    <row r="450" spans="1:15" ht="12.75" customHeight="1">
      <c r="A450" s="33">
        <v>440</v>
      </c>
      <c r="B450" s="53" t="s">
        <v>888</v>
      </c>
      <c r="C450" s="31">
        <v>471.3</v>
      </c>
      <c r="D450" s="36">
        <v>473.08333333333331</v>
      </c>
      <c r="E450" s="36">
        <v>467.21666666666664</v>
      </c>
      <c r="F450" s="36">
        <v>463.13333333333333</v>
      </c>
      <c r="G450" s="36">
        <v>457.26666666666665</v>
      </c>
      <c r="H450" s="36">
        <v>477.16666666666663</v>
      </c>
      <c r="I450" s="36">
        <v>483.0333333333333</v>
      </c>
      <c r="J450" s="36">
        <v>487.11666666666662</v>
      </c>
      <c r="K450" s="31">
        <v>478.95</v>
      </c>
      <c r="L450" s="31">
        <v>469</v>
      </c>
      <c r="M450" s="31">
        <v>1.1752100000000001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941.6</v>
      </c>
      <c r="D451" s="36">
        <v>945.16666666666663</v>
      </c>
      <c r="E451" s="36">
        <v>937.43333333333328</v>
      </c>
      <c r="F451" s="36">
        <v>933.26666666666665</v>
      </c>
      <c r="G451" s="36">
        <v>925.5333333333333</v>
      </c>
      <c r="H451" s="36">
        <v>949.33333333333326</v>
      </c>
      <c r="I451" s="36">
        <v>957.06666666666661</v>
      </c>
      <c r="J451" s="36">
        <v>961.23333333333323</v>
      </c>
      <c r="K451" s="31">
        <v>952.9</v>
      </c>
      <c r="L451" s="31">
        <v>941</v>
      </c>
      <c r="M451" s="31">
        <v>2.1710799999999999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1103.0999999999999</v>
      </c>
      <c r="D452" s="36">
        <v>1099.1833333333334</v>
      </c>
      <c r="E452" s="36">
        <v>1091.4666666666667</v>
      </c>
      <c r="F452" s="36">
        <v>1079.8333333333333</v>
      </c>
      <c r="G452" s="36">
        <v>1072.1166666666666</v>
      </c>
      <c r="H452" s="36">
        <v>1110.8166666666668</v>
      </c>
      <c r="I452" s="36">
        <v>1118.5333333333335</v>
      </c>
      <c r="J452" s="36">
        <v>1130.166666666667</v>
      </c>
      <c r="K452" s="31">
        <v>1106.9000000000001</v>
      </c>
      <c r="L452" s="31">
        <v>1087.55</v>
      </c>
      <c r="M452" s="31">
        <v>10.52712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1854.45</v>
      </c>
      <c r="D453" s="36">
        <v>1860.1500000000003</v>
      </c>
      <c r="E453" s="36">
        <v>1836.4000000000005</v>
      </c>
      <c r="F453" s="36">
        <v>1818.3500000000001</v>
      </c>
      <c r="G453" s="36">
        <v>1794.6000000000004</v>
      </c>
      <c r="H453" s="36">
        <v>1878.2000000000007</v>
      </c>
      <c r="I453" s="36">
        <v>1901.9500000000003</v>
      </c>
      <c r="J453" s="36">
        <v>1920.0000000000009</v>
      </c>
      <c r="K453" s="31">
        <v>1883.9</v>
      </c>
      <c r="L453" s="31">
        <v>1842.1</v>
      </c>
      <c r="M453" s="31">
        <v>3.4328799999999999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3904.15</v>
      </c>
      <c r="D454" s="36">
        <v>3920.6666666666665</v>
      </c>
      <c r="E454" s="36">
        <v>3881.333333333333</v>
      </c>
      <c r="F454" s="36">
        <v>3858.5166666666664</v>
      </c>
      <c r="G454" s="36">
        <v>3819.1833333333329</v>
      </c>
      <c r="H454" s="36">
        <v>3943.4833333333331</v>
      </c>
      <c r="I454" s="36">
        <v>3982.8166666666662</v>
      </c>
      <c r="J454" s="36">
        <v>4005.6333333333332</v>
      </c>
      <c r="K454" s="31">
        <v>3960</v>
      </c>
      <c r="L454" s="31">
        <v>3897.85</v>
      </c>
      <c r="M454" s="31">
        <v>27.315709999999999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1097.45</v>
      </c>
      <c r="D455" s="36">
        <v>1095.4833333333333</v>
      </c>
      <c r="E455" s="36">
        <v>1086.9666666666667</v>
      </c>
      <c r="F455" s="36">
        <v>1076.4833333333333</v>
      </c>
      <c r="G455" s="36">
        <v>1067.9666666666667</v>
      </c>
      <c r="H455" s="36">
        <v>1105.9666666666667</v>
      </c>
      <c r="I455" s="36">
        <v>1114.4833333333336</v>
      </c>
      <c r="J455" s="36">
        <v>1124.9666666666667</v>
      </c>
      <c r="K455" s="31">
        <v>1104</v>
      </c>
      <c r="L455" s="31">
        <v>1085</v>
      </c>
      <c r="M455" s="31">
        <v>11.2949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7001.4</v>
      </c>
      <c r="D456" s="36">
        <v>7012.45</v>
      </c>
      <c r="E456" s="36">
        <v>6978.95</v>
      </c>
      <c r="F456" s="36">
        <v>6956.5</v>
      </c>
      <c r="G456" s="36">
        <v>6923</v>
      </c>
      <c r="H456" s="36">
        <v>7034.9</v>
      </c>
      <c r="I456" s="36">
        <v>7068.4</v>
      </c>
      <c r="J456" s="36">
        <v>7090.8499999999995</v>
      </c>
      <c r="K456" s="31">
        <v>7045.95</v>
      </c>
      <c r="L456" s="31">
        <v>6990</v>
      </c>
      <c r="M456" s="31">
        <v>1.0410600000000001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6474.7</v>
      </c>
      <c r="D457" s="36">
        <v>6516.0666666666666</v>
      </c>
      <c r="E457" s="36">
        <v>6408.6333333333332</v>
      </c>
      <c r="F457" s="36">
        <v>6342.5666666666666</v>
      </c>
      <c r="G457" s="36">
        <v>6235.1333333333332</v>
      </c>
      <c r="H457" s="36">
        <v>6582.1333333333332</v>
      </c>
      <c r="I457" s="36">
        <v>6689.5666666666657</v>
      </c>
      <c r="J457" s="36">
        <v>6755.6333333333332</v>
      </c>
      <c r="K457" s="31">
        <v>6623.5</v>
      </c>
      <c r="L457" s="31">
        <v>6450</v>
      </c>
      <c r="M457" s="31">
        <v>0.44951000000000002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665.6</v>
      </c>
      <c r="D458" s="36">
        <v>662.7833333333333</v>
      </c>
      <c r="E458" s="36">
        <v>655.56666666666661</v>
      </c>
      <c r="F458" s="36">
        <v>645.5333333333333</v>
      </c>
      <c r="G458" s="36">
        <v>638.31666666666661</v>
      </c>
      <c r="H458" s="36">
        <v>672.81666666666661</v>
      </c>
      <c r="I458" s="36">
        <v>680.0333333333333</v>
      </c>
      <c r="J458" s="36">
        <v>690.06666666666661</v>
      </c>
      <c r="K458" s="31">
        <v>670</v>
      </c>
      <c r="L458" s="31">
        <v>652.75</v>
      </c>
      <c r="M458" s="31">
        <v>20.32621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989.75</v>
      </c>
      <c r="D459" s="36">
        <v>986.93333333333339</v>
      </c>
      <c r="E459" s="36">
        <v>975.36666666666679</v>
      </c>
      <c r="F459" s="36">
        <v>960.98333333333335</v>
      </c>
      <c r="G459" s="36">
        <v>949.41666666666674</v>
      </c>
      <c r="H459" s="36">
        <v>1001.3166666666668</v>
      </c>
      <c r="I459" s="36">
        <v>1012.8833333333334</v>
      </c>
      <c r="J459" s="36">
        <v>1027.2666666666669</v>
      </c>
      <c r="K459" s="31">
        <v>998.5</v>
      </c>
      <c r="L459" s="31">
        <v>972.55</v>
      </c>
      <c r="M459" s="31">
        <v>230.25266999999999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440.6</v>
      </c>
      <c r="D460" s="36">
        <v>441.11666666666662</v>
      </c>
      <c r="E460" s="36">
        <v>437.78333333333325</v>
      </c>
      <c r="F460" s="36">
        <v>434.96666666666664</v>
      </c>
      <c r="G460" s="36">
        <v>431.63333333333327</v>
      </c>
      <c r="H460" s="36">
        <v>443.93333333333322</v>
      </c>
      <c r="I460" s="36">
        <v>447.26666666666659</v>
      </c>
      <c r="J460" s="36">
        <v>450.0833333333332</v>
      </c>
      <c r="K460" s="31">
        <v>444.45</v>
      </c>
      <c r="L460" s="31">
        <v>438.3</v>
      </c>
      <c r="M460" s="31">
        <v>113.39346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174.01</v>
      </c>
      <c r="D461" s="36">
        <v>174.89333333333335</v>
      </c>
      <c r="E461" s="36">
        <v>172.6866666666667</v>
      </c>
      <c r="F461" s="36">
        <v>171.36333333333334</v>
      </c>
      <c r="G461" s="36">
        <v>169.15666666666669</v>
      </c>
      <c r="H461" s="36">
        <v>176.2166666666667</v>
      </c>
      <c r="I461" s="36">
        <v>178.42333333333335</v>
      </c>
      <c r="J461" s="36">
        <v>179.7466666666667</v>
      </c>
      <c r="K461" s="31">
        <v>177.1</v>
      </c>
      <c r="L461" s="31">
        <v>173.57</v>
      </c>
      <c r="M461" s="31">
        <v>375.21949000000001</v>
      </c>
      <c r="N461" s="1"/>
      <c r="O461" s="1"/>
    </row>
    <row r="462" spans="1:15" ht="12.75" customHeight="1">
      <c r="A462" s="33">
        <v>452</v>
      </c>
      <c r="B462" s="53" t="s">
        <v>889</v>
      </c>
      <c r="C462" s="31">
        <v>1021.95</v>
      </c>
      <c r="D462" s="36">
        <v>1022.3666666666668</v>
      </c>
      <c r="E462" s="36">
        <v>1016.8333333333335</v>
      </c>
      <c r="F462" s="36">
        <v>1011.7166666666667</v>
      </c>
      <c r="G462" s="36">
        <v>1006.1833333333334</v>
      </c>
      <c r="H462" s="36">
        <v>1027.4833333333336</v>
      </c>
      <c r="I462" s="36">
        <v>1033.0166666666669</v>
      </c>
      <c r="J462" s="36">
        <v>1038.1333333333337</v>
      </c>
      <c r="K462" s="31">
        <v>1027.9000000000001</v>
      </c>
      <c r="L462" s="31">
        <v>1017.25</v>
      </c>
      <c r="M462" s="31">
        <v>7.4458099999999998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77.73</v>
      </c>
      <c r="D463" s="36">
        <v>78.183333333333337</v>
      </c>
      <c r="E463" s="36">
        <v>77.066666666666677</v>
      </c>
      <c r="F463" s="36">
        <v>76.403333333333336</v>
      </c>
      <c r="G463" s="36">
        <v>75.286666666666676</v>
      </c>
      <c r="H463" s="36">
        <v>78.846666666666678</v>
      </c>
      <c r="I463" s="36">
        <v>79.963333333333352</v>
      </c>
      <c r="J463" s="36">
        <v>80.626666666666679</v>
      </c>
      <c r="K463" s="31">
        <v>79.3</v>
      </c>
      <c r="L463" s="31">
        <v>77.52</v>
      </c>
      <c r="M463" s="31">
        <v>38.026159999999997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1430.35</v>
      </c>
      <c r="D464" s="36">
        <v>1436.6666666666667</v>
      </c>
      <c r="E464" s="36">
        <v>1420.3333333333335</v>
      </c>
      <c r="F464" s="36">
        <v>1410.3166666666668</v>
      </c>
      <c r="G464" s="36">
        <v>1393.9833333333336</v>
      </c>
      <c r="H464" s="36">
        <v>1446.6833333333334</v>
      </c>
      <c r="I464" s="36">
        <v>1463.0166666666669</v>
      </c>
      <c r="J464" s="36">
        <v>1473.0333333333333</v>
      </c>
      <c r="K464" s="31">
        <v>1453</v>
      </c>
      <c r="L464" s="31">
        <v>1426.65</v>
      </c>
      <c r="M464" s="31">
        <v>22.222850000000001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1413.1</v>
      </c>
      <c r="D465" s="36">
        <v>1426.25</v>
      </c>
      <c r="E465" s="36">
        <v>1392.8</v>
      </c>
      <c r="F465" s="36">
        <v>1372.5</v>
      </c>
      <c r="G465" s="36">
        <v>1339.05</v>
      </c>
      <c r="H465" s="36">
        <v>1446.55</v>
      </c>
      <c r="I465" s="36">
        <v>1479.9999999999998</v>
      </c>
      <c r="J465" s="36">
        <v>1500.3</v>
      </c>
      <c r="K465" s="31">
        <v>1459.7</v>
      </c>
      <c r="L465" s="31">
        <v>1405.95</v>
      </c>
      <c r="M465" s="31">
        <v>5.0200699999999996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236.94</v>
      </c>
      <c r="D466" s="36">
        <v>236.44666666666669</v>
      </c>
      <c r="E466" s="36">
        <v>233.52333333333337</v>
      </c>
      <c r="F466" s="36">
        <v>230.10666666666668</v>
      </c>
      <c r="G466" s="36">
        <v>227.18333333333337</v>
      </c>
      <c r="H466" s="36">
        <v>239.86333333333337</v>
      </c>
      <c r="I466" s="36">
        <v>242.78666666666672</v>
      </c>
      <c r="J466" s="36">
        <v>246.20333333333338</v>
      </c>
      <c r="K466" s="31">
        <v>239.37</v>
      </c>
      <c r="L466" s="31">
        <v>233.03</v>
      </c>
      <c r="M466" s="31">
        <v>11.10003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836.45</v>
      </c>
      <c r="D467" s="36">
        <v>840.19999999999993</v>
      </c>
      <c r="E467" s="36">
        <v>829.49999999999989</v>
      </c>
      <c r="F467" s="36">
        <v>822.55</v>
      </c>
      <c r="G467" s="36">
        <v>811.84999999999991</v>
      </c>
      <c r="H467" s="36">
        <v>847.14999999999986</v>
      </c>
      <c r="I467" s="36">
        <v>857.84999999999991</v>
      </c>
      <c r="J467" s="36">
        <v>864.79999999999984</v>
      </c>
      <c r="K467" s="31">
        <v>850.9</v>
      </c>
      <c r="L467" s="31">
        <v>833.25</v>
      </c>
      <c r="M467" s="31">
        <v>17.689150000000001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5351</v>
      </c>
      <c r="D468" s="36">
        <v>5334</v>
      </c>
      <c r="E468" s="36">
        <v>5258</v>
      </c>
      <c r="F468" s="36">
        <v>5165</v>
      </c>
      <c r="G468" s="36">
        <v>5089</v>
      </c>
      <c r="H468" s="36">
        <v>5427</v>
      </c>
      <c r="I468" s="36">
        <v>5503</v>
      </c>
      <c r="J468" s="36">
        <v>5596</v>
      </c>
      <c r="K468" s="31">
        <v>5410</v>
      </c>
      <c r="L468" s="31">
        <v>5241</v>
      </c>
      <c r="M468" s="31">
        <v>0.95491999999999999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4277.55</v>
      </c>
      <c r="D469" s="36">
        <v>4317</v>
      </c>
      <c r="E469" s="36">
        <v>4214</v>
      </c>
      <c r="F469" s="36">
        <v>4150.45</v>
      </c>
      <c r="G469" s="36">
        <v>4047.45</v>
      </c>
      <c r="H469" s="36">
        <v>4380.55</v>
      </c>
      <c r="I469" s="36">
        <v>4483.55</v>
      </c>
      <c r="J469" s="36">
        <v>4547.1000000000004</v>
      </c>
      <c r="K469" s="31">
        <v>4420</v>
      </c>
      <c r="L469" s="31">
        <v>4253.45</v>
      </c>
      <c r="M469" s="31">
        <v>0.76451999999999998</v>
      </c>
      <c r="N469" s="1"/>
      <c r="O469" s="1"/>
    </row>
    <row r="470" spans="1:15" ht="12.75" customHeight="1">
      <c r="A470" s="33">
        <v>460</v>
      </c>
      <c r="B470" s="53" t="s">
        <v>890</v>
      </c>
      <c r="C470" s="31">
        <v>1859.85</v>
      </c>
      <c r="D470" s="36">
        <v>1843.2833333333335</v>
      </c>
      <c r="E470" s="36">
        <v>1806.5666666666671</v>
      </c>
      <c r="F470" s="36">
        <v>1753.2833333333335</v>
      </c>
      <c r="G470" s="36">
        <v>1716.5666666666671</v>
      </c>
      <c r="H470" s="36">
        <v>1896.5666666666671</v>
      </c>
      <c r="I470" s="36">
        <v>1933.2833333333338</v>
      </c>
      <c r="J470" s="36">
        <v>1986.5666666666671</v>
      </c>
      <c r="K470" s="31">
        <v>1880</v>
      </c>
      <c r="L470" s="31">
        <v>1790</v>
      </c>
      <c r="M470" s="31">
        <v>33.690649999999998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3404.2</v>
      </c>
      <c r="D471" s="36">
        <v>3396.8166666666671</v>
      </c>
      <c r="E471" s="36">
        <v>3373.733333333334</v>
      </c>
      <c r="F471" s="36">
        <v>3343.2666666666669</v>
      </c>
      <c r="G471" s="36">
        <v>3320.1833333333338</v>
      </c>
      <c r="H471" s="36">
        <v>3427.2833333333342</v>
      </c>
      <c r="I471" s="36">
        <v>3450.3666666666672</v>
      </c>
      <c r="J471" s="36">
        <v>3480.8333333333344</v>
      </c>
      <c r="K471" s="31">
        <v>3419.9</v>
      </c>
      <c r="L471" s="31">
        <v>3366.35</v>
      </c>
      <c r="M471" s="31">
        <v>10.05498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2791.3</v>
      </c>
      <c r="D472" s="36">
        <v>2801.4500000000003</v>
      </c>
      <c r="E472" s="36">
        <v>2769.9000000000005</v>
      </c>
      <c r="F472" s="36">
        <v>2748.5000000000005</v>
      </c>
      <c r="G472" s="36">
        <v>2716.9500000000007</v>
      </c>
      <c r="H472" s="36">
        <v>2822.8500000000004</v>
      </c>
      <c r="I472" s="36">
        <v>2854.4000000000005</v>
      </c>
      <c r="J472" s="36">
        <v>2875.8</v>
      </c>
      <c r="K472" s="31">
        <v>2833</v>
      </c>
      <c r="L472" s="31">
        <v>2780.05</v>
      </c>
      <c r="M472" s="31">
        <v>1.3076099999999999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1498.4</v>
      </c>
      <c r="D473" s="36">
        <v>1506.6666666666667</v>
      </c>
      <c r="E473" s="36">
        <v>1481.8333333333335</v>
      </c>
      <c r="F473" s="36">
        <v>1465.2666666666667</v>
      </c>
      <c r="G473" s="36">
        <v>1440.4333333333334</v>
      </c>
      <c r="H473" s="36">
        <v>1523.2333333333336</v>
      </c>
      <c r="I473" s="36">
        <v>1548.0666666666671</v>
      </c>
      <c r="J473" s="36">
        <v>1564.6333333333337</v>
      </c>
      <c r="K473" s="31">
        <v>1531.5</v>
      </c>
      <c r="L473" s="31">
        <v>1490.1</v>
      </c>
      <c r="M473" s="31">
        <v>2.4949400000000002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5479.85</v>
      </c>
      <c r="D474" s="36">
        <v>5449.1333333333341</v>
      </c>
      <c r="E474" s="36">
        <v>5389.2666666666682</v>
      </c>
      <c r="F474" s="36">
        <v>5298.6833333333343</v>
      </c>
      <c r="G474" s="36">
        <v>5238.8166666666684</v>
      </c>
      <c r="H474" s="36">
        <v>5539.7166666666681</v>
      </c>
      <c r="I474" s="36">
        <v>5599.5833333333348</v>
      </c>
      <c r="J474" s="36">
        <v>5690.1666666666679</v>
      </c>
      <c r="K474" s="31">
        <v>5509</v>
      </c>
      <c r="L474" s="31">
        <v>5358.55</v>
      </c>
      <c r="M474" s="31">
        <v>9.7007999999999992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38.08</v>
      </c>
      <c r="D475" s="36">
        <v>38.273333333333333</v>
      </c>
      <c r="E475" s="36">
        <v>37.806666666666665</v>
      </c>
      <c r="F475" s="36">
        <v>37.533333333333331</v>
      </c>
      <c r="G475" s="36">
        <v>37.066666666666663</v>
      </c>
      <c r="H475" s="36">
        <v>38.546666666666667</v>
      </c>
      <c r="I475" s="36">
        <v>39.013333333333335</v>
      </c>
      <c r="J475" s="36">
        <v>39.286666666666669</v>
      </c>
      <c r="K475" s="31">
        <v>38.74</v>
      </c>
      <c r="L475" s="31">
        <v>38</v>
      </c>
      <c r="M475" s="31">
        <v>67.285870000000003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396.05</v>
      </c>
      <c r="D476" s="36">
        <v>401.31666666666666</v>
      </c>
      <c r="E476" s="36">
        <v>388.73333333333335</v>
      </c>
      <c r="F476" s="36">
        <v>381.41666666666669</v>
      </c>
      <c r="G476" s="36">
        <v>368.83333333333337</v>
      </c>
      <c r="H476" s="36">
        <v>408.63333333333333</v>
      </c>
      <c r="I476" s="36">
        <v>421.2166666666667</v>
      </c>
      <c r="J476" s="36">
        <v>428.5333333333333</v>
      </c>
      <c r="K476" s="31">
        <v>413.9</v>
      </c>
      <c r="L476" s="31">
        <v>394</v>
      </c>
      <c r="M476" s="31">
        <v>12.75553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620.5</v>
      </c>
      <c r="D477" s="36">
        <v>617.2833333333333</v>
      </c>
      <c r="E477" s="36">
        <v>609.76666666666665</v>
      </c>
      <c r="F477" s="36">
        <v>599.0333333333333</v>
      </c>
      <c r="G477" s="36">
        <v>591.51666666666665</v>
      </c>
      <c r="H477" s="36">
        <v>628.01666666666665</v>
      </c>
      <c r="I477" s="36">
        <v>635.5333333333333</v>
      </c>
      <c r="J477" s="31">
        <v>646.26666666666665</v>
      </c>
      <c r="K477" s="31">
        <v>624.79999999999995</v>
      </c>
      <c r="L477" s="31">
        <v>606.54999999999995</v>
      </c>
      <c r="M477" s="53">
        <v>9.7298600000000004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4259.25</v>
      </c>
      <c r="D478" s="36">
        <v>4238.55</v>
      </c>
      <c r="E478" s="36">
        <v>4193.3</v>
      </c>
      <c r="F478" s="36">
        <v>4127.3500000000004</v>
      </c>
      <c r="G478" s="36">
        <v>4082.1000000000004</v>
      </c>
      <c r="H478" s="36">
        <v>4304.5</v>
      </c>
      <c r="I478" s="36">
        <v>4349.75</v>
      </c>
      <c r="J478" s="31">
        <v>4415.7</v>
      </c>
      <c r="K478" s="31">
        <v>4283.8</v>
      </c>
      <c r="L478" s="31">
        <v>4172.6000000000004</v>
      </c>
      <c r="M478" s="53">
        <v>1.57558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54.78</v>
      </c>
      <c r="D479" s="36">
        <v>55.050000000000004</v>
      </c>
      <c r="E479" s="36">
        <v>54.02000000000001</v>
      </c>
      <c r="F479" s="36">
        <v>53.260000000000005</v>
      </c>
      <c r="G479" s="36">
        <v>52.230000000000011</v>
      </c>
      <c r="H479" s="36">
        <v>55.810000000000009</v>
      </c>
      <c r="I479" s="36">
        <v>56.839999999999996</v>
      </c>
      <c r="J479" s="36">
        <v>57.600000000000009</v>
      </c>
      <c r="K479" s="31">
        <v>56.08</v>
      </c>
      <c r="L479" s="31">
        <v>54.29</v>
      </c>
      <c r="M479" s="31">
        <v>92.148229999999998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1092.05</v>
      </c>
      <c r="D480" s="36">
        <v>1085.3166666666668</v>
      </c>
      <c r="E480" s="36">
        <v>1071.6333333333337</v>
      </c>
      <c r="F480" s="36">
        <v>1051.2166666666669</v>
      </c>
      <c r="G480" s="36">
        <v>1037.5333333333338</v>
      </c>
      <c r="H480" s="36">
        <v>1105.7333333333336</v>
      </c>
      <c r="I480" s="36">
        <v>1119.4166666666665</v>
      </c>
      <c r="J480" s="31">
        <v>1139.8333333333335</v>
      </c>
      <c r="K480" s="31">
        <v>1099</v>
      </c>
      <c r="L480" s="31">
        <v>1064.9000000000001</v>
      </c>
      <c r="M480" s="53">
        <v>6.5956000000000001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570.85</v>
      </c>
      <c r="D481" s="36">
        <v>571.11666666666667</v>
      </c>
      <c r="E481" s="36">
        <v>566.23333333333335</v>
      </c>
      <c r="F481" s="36">
        <v>561.61666666666667</v>
      </c>
      <c r="G481" s="36">
        <v>556.73333333333335</v>
      </c>
      <c r="H481" s="36">
        <v>575.73333333333335</v>
      </c>
      <c r="I481" s="36">
        <v>580.61666666666679</v>
      </c>
      <c r="J481" s="36">
        <v>585.23333333333335</v>
      </c>
      <c r="K481" s="31">
        <v>576</v>
      </c>
      <c r="L481" s="31">
        <v>566.5</v>
      </c>
      <c r="M481" s="31">
        <v>15.350160000000001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1000.5</v>
      </c>
      <c r="D482" s="36">
        <v>1002</v>
      </c>
      <c r="E482" s="36">
        <v>995.5</v>
      </c>
      <c r="F482" s="36">
        <v>990.5</v>
      </c>
      <c r="G482" s="36">
        <v>984</v>
      </c>
      <c r="H482" s="36">
        <v>1007</v>
      </c>
      <c r="I482" s="36">
        <v>1013.5</v>
      </c>
      <c r="J482" s="36">
        <v>1018.5</v>
      </c>
      <c r="K482" s="31">
        <v>1008.5</v>
      </c>
      <c r="L482" s="31">
        <v>997</v>
      </c>
      <c r="M482" s="31">
        <v>0.60528000000000004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45.05</v>
      </c>
      <c r="D483" s="36">
        <v>44.936666666666667</v>
      </c>
      <c r="E483" s="36">
        <v>44.113333333333337</v>
      </c>
      <c r="F483" s="36">
        <v>43.176666666666669</v>
      </c>
      <c r="G483" s="36">
        <v>42.353333333333339</v>
      </c>
      <c r="H483" s="36">
        <v>45.873333333333335</v>
      </c>
      <c r="I483" s="36">
        <v>46.696666666666658</v>
      </c>
      <c r="J483" s="36">
        <v>47.633333333333333</v>
      </c>
      <c r="K483" s="31">
        <v>45.76</v>
      </c>
      <c r="L483" s="31">
        <v>44</v>
      </c>
      <c r="M483" s="31">
        <v>398.81209999999999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11667.9</v>
      </c>
      <c r="D484" s="36">
        <v>11638.916666666666</v>
      </c>
      <c r="E484" s="36">
        <v>11498.833333333332</v>
      </c>
      <c r="F484" s="36">
        <v>11329.766666666666</v>
      </c>
      <c r="G484" s="36">
        <v>11189.683333333332</v>
      </c>
      <c r="H484" s="36">
        <v>11807.983333333332</v>
      </c>
      <c r="I484" s="36">
        <v>11948.066666666664</v>
      </c>
      <c r="J484" s="36">
        <v>12117.133333333331</v>
      </c>
      <c r="K484" s="31">
        <v>11779</v>
      </c>
      <c r="L484" s="31">
        <v>11469.85</v>
      </c>
      <c r="M484" s="31">
        <v>6.8479000000000001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136.69</v>
      </c>
      <c r="D485" s="36">
        <v>138.12333333333333</v>
      </c>
      <c r="E485" s="36">
        <v>134.94666666666666</v>
      </c>
      <c r="F485" s="36">
        <v>133.20333333333332</v>
      </c>
      <c r="G485" s="36">
        <v>130.02666666666664</v>
      </c>
      <c r="H485" s="36">
        <v>139.86666666666667</v>
      </c>
      <c r="I485" s="36">
        <v>143.04333333333335</v>
      </c>
      <c r="J485" s="36">
        <v>144.78666666666669</v>
      </c>
      <c r="K485" s="31">
        <v>141.30000000000001</v>
      </c>
      <c r="L485" s="31">
        <v>136.38</v>
      </c>
      <c r="M485" s="31">
        <v>177.91152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1986.05</v>
      </c>
      <c r="D486" s="36">
        <v>1988.8500000000001</v>
      </c>
      <c r="E486" s="36">
        <v>1972.7500000000002</v>
      </c>
      <c r="F486" s="36">
        <v>1959.45</v>
      </c>
      <c r="G486" s="36">
        <v>1943.3500000000001</v>
      </c>
      <c r="H486" s="36">
        <v>2002.1500000000003</v>
      </c>
      <c r="I486" s="36">
        <v>2018.2500000000002</v>
      </c>
      <c r="J486" s="36">
        <v>2031.5500000000004</v>
      </c>
      <c r="K486" s="31">
        <v>2004.95</v>
      </c>
      <c r="L486" s="31">
        <v>1975.55</v>
      </c>
      <c r="M486" s="31">
        <v>1.08371</v>
      </c>
      <c r="N486" s="1"/>
      <c r="O486" s="1"/>
    </row>
    <row r="487" spans="1:15" ht="12.75" customHeight="1">
      <c r="A487" s="33">
        <v>477</v>
      </c>
      <c r="B487" s="53" t="s">
        <v>1012</v>
      </c>
      <c r="C487" s="31">
        <v>1276.5</v>
      </c>
      <c r="D487" s="36">
        <v>1282.4166666666667</v>
      </c>
      <c r="E487" s="36">
        <v>1266.8333333333335</v>
      </c>
      <c r="F487" s="36">
        <v>1257.1666666666667</v>
      </c>
      <c r="G487" s="36">
        <v>1241.5833333333335</v>
      </c>
      <c r="H487" s="36">
        <v>1292.0833333333335</v>
      </c>
      <c r="I487" s="36">
        <v>1307.666666666667</v>
      </c>
      <c r="J487" s="36">
        <v>1317.3333333333335</v>
      </c>
      <c r="K487" s="31">
        <v>1298</v>
      </c>
      <c r="L487" s="31">
        <v>1272.75</v>
      </c>
      <c r="M487" s="31">
        <v>6.32972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387.85</v>
      </c>
      <c r="D488" s="36">
        <v>386.75</v>
      </c>
      <c r="E488" s="36">
        <v>381.75</v>
      </c>
      <c r="F488" s="36">
        <v>375.65</v>
      </c>
      <c r="G488" s="36">
        <v>370.65</v>
      </c>
      <c r="H488" s="36">
        <v>392.85</v>
      </c>
      <c r="I488" s="36">
        <v>397.85</v>
      </c>
      <c r="J488" s="36">
        <v>403.95000000000005</v>
      </c>
      <c r="K488" s="31">
        <v>391.75</v>
      </c>
      <c r="L488" s="31">
        <v>380.65</v>
      </c>
      <c r="M488" s="31">
        <v>6.0082300000000002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431.1</v>
      </c>
      <c r="D489" s="36">
        <v>431.15000000000003</v>
      </c>
      <c r="E489" s="36">
        <v>424.15000000000009</v>
      </c>
      <c r="F489" s="36">
        <v>417.20000000000005</v>
      </c>
      <c r="G489" s="36">
        <v>410.2000000000001</v>
      </c>
      <c r="H489" s="36">
        <v>438.10000000000008</v>
      </c>
      <c r="I489" s="36">
        <v>445.09999999999997</v>
      </c>
      <c r="J489" s="36">
        <v>452.05000000000007</v>
      </c>
      <c r="K489" s="31">
        <v>438.15</v>
      </c>
      <c r="L489" s="31">
        <v>424.2</v>
      </c>
      <c r="M489" s="31">
        <v>3.3028400000000002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485.05</v>
      </c>
      <c r="D490" s="36">
        <v>486.0333333333333</v>
      </c>
      <c r="E490" s="36">
        <v>482.11666666666662</v>
      </c>
      <c r="F490" s="36">
        <v>479.18333333333334</v>
      </c>
      <c r="G490" s="36">
        <v>475.26666666666665</v>
      </c>
      <c r="H490" s="36">
        <v>488.96666666666658</v>
      </c>
      <c r="I490" s="36">
        <v>492.88333333333333</v>
      </c>
      <c r="J490" s="36">
        <v>495.81666666666655</v>
      </c>
      <c r="K490" s="31">
        <v>489.95</v>
      </c>
      <c r="L490" s="31">
        <v>483.1</v>
      </c>
      <c r="M490" s="31">
        <v>3.2682000000000002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308.60000000000002</v>
      </c>
      <c r="D491" s="36">
        <v>310.18333333333334</v>
      </c>
      <c r="E491" s="36">
        <v>305.56666666666666</v>
      </c>
      <c r="F491" s="36">
        <v>302.5333333333333</v>
      </c>
      <c r="G491" s="36">
        <v>297.91666666666663</v>
      </c>
      <c r="H491" s="36">
        <v>313.2166666666667</v>
      </c>
      <c r="I491" s="36">
        <v>317.83333333333337</v>
      </c>
      <c r="J491" s="36">
        <v>320.86666666666673</v>
      </c>
      <c r="K491" s="31">
        <v>314.8</v>
      </c>
      <c r="L491" s="31">
        <v>307.14999999999998</v>
      </c>
      <c r="M491" s="31">
        <v>2.6421600000000001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480.4</v>
      </c>
      <c r="D492" s="36">
        <v>481.9666666666667</v>
      </c>
      <c r="E492" s="36">
        <v>475.78333333333342</v>
      </c>
      <c r="F492" s="36">
        <v>471.16666666666674</v>
      </c>
      <c r="G492" s="36">
        <v>464.98333333333346</v>
      </c>
      <c r="H492" s="36">
        <v>486.58333333333337</v>
      </c>
      <c r="I492" s="36">
        <v>492.76666666666665</v>
      </c>
      <c r="J492" s="36">
        <v>497.38333333333333</v>
      </c>
      <c r="K492" s="31">
        <v>488.15</v>
      </c>
      <c r="L492" s="31">
        <v>477.35</v>
      </c>
      <c r="M492" s="31">
        <v>1.4798800000000001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650.95000000000005</v>
      </c>
      <c r="D493" s="36">
        <v>649.69999999999993</v>
      </c>
      <c r="E493" s="36">
        <v>641.39999999999986</v>
      </c>
      <c r="F493" s="36">
        <v>631.84999999999991</v>
      </c>
      <c r="G493" s="36">
        <v>623.54999999999984</v>
      </c>
      <c r="H493" s="36">
        <v>659.24999999999989</v>
      </c>
      <c r="I493" s="36">
        <v>667.54999999999984</v>
      </c>
      <c r="J493" s="36">
        <v>677.09999999999991</v>
      </c>
      <c r="K493" s="31">
        <v>658</v>
      </c>
      <c r="L493" s="31">
        <v>640.15</v>
      </c>
      <c r="M493" s="31">
        <v>3.3281000000000001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1629.5</v>
      </c>
      <c r="D494" s="36">
        <v>1627.9833333333333</v>
      </c>
      <c r="E494" s="36">
        <v>1609.8166666666666</v>
      </c>
      <c r="F494" s="36">
        <v>1590.1333333333332</v>
      </c>
      <c r="G494" s="36">
        <v>1571.9666666666665</v>
      </c>
      <c r="H494" s="36">
        <v>1647.6666666666667</v>
      </c>
      <c r="I494" s="36">
        <v>1665.8333333333333</v>
      </c>
      <c r="J494" s="36">
        <v>1685.5166666666669</v>
      </c>
      <c r="K494" s="31">
        <v>1646.15</v>
      </c>
      <c r="L494" s="31">
        <v>1608.3</v>
      </c>
      <c r="M494" s="31">
        <v>16.746659999999999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1051.6500000000001</v>
      </c>
      <c r="D495" s="36">
        <v>1056.0833333333333</v>
      </c>
      <c r="E495" s="36">
        <v>1039.5666666666666</v>
      </c>
      <c r="F495" s="36">
        <v>1027.4833333333333</v>
      </c>
      <c r="G495" s="36">
        <v>1010.9666666666667</v>
      </c>
      <c r="H495" s="36">
        <v>1068.1666666666665</v>
      </c>
      <c r="I495" s="36">
        <v>1084.6833333333334</v>
      </c>
      <c r="J495" s="36">
        <v>1096.7666666666664</v>
      </c>
      <c r="K495" s="31">
        <v>1072.5999999999999</v>
      </c>
      <c r="L495" s="31">
        <v>1044</v>
      </c>
      <c r="M495" s="31">
        <v>1.01387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454</v>
      </c>
      <c r="D496" s="36">
        <v>452.16666666666669</v>
      </c>
      <c r="E496" s="36">
        <v>445.68333333333339</v>
      </c>
      <c r="F496" s="36">
        <v>437.36666666666673</v>
      </c>
      <c r="G496" s="36">
        <v>430.88333333333344</v>
      </c>
      <c r="H496" s="36">
        <v>460.48333333333335</v>
      </c>
      <c r="I496" s="36">
        <v>466.96666666666658</v>
      </c>
      <c r="J496" s="36">
        <v>475.2833333333333</v>
      </c>
      <c r="K496" s="31">
        <v>458.65</v>
      </c>
      <c r="L496" s="31">
        <v>443.85</v>
      </c>
      <c r="M496" s="31">
        <v>152.48616999999999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748.9</v>
      </c>
      <c r="D497" s="36">
        <v>748.41666666666663</v>
      </c>
      <c r="E497" s="36">
        <v>741.98333333333323</v>
      </c>
      <c r="F497" s="36">
        <v>735.06666666666661</v>
      </c>
      <c r="G497" s="36">
        <v>728.63333333333321</v>
      </c>
      <c r="H497" s="36">
        <v>755.33333333333326</v>
      </c>
      <c r="I497" s="36">
        <v>761.76666666666665</v>
      </c>
      <c r="J497" s="36">
        <v>768.68333333333328</v>
      </c>
      <c r="K497" s="31">
        <v>754.85</v>
      </c>
      <c r="L497" s="31">
        <v>741.5</v>
      </c>
      <c r="M497" s="31">
        <v>1.41283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17.89</v>
      </c>
      <c r="D498" s="36">
        <v>18.206666666666667</v>
      </c>
      <c r="E498" s="36">
        <v>17.233333333333334</v>
      </c>
      <c r="F498" s="36">
        <v>16.576666666666668</v>
      </c>
      <c r="G498" s="36">
        <v>15.603333333333335</v>
      </c>
      <c r="H498" s="36">
        <v>18.863333333333333</v>
      </c>
      <c r="I498" s="36">
        <v>19.83666666666667</v>
      </c>
      <c r="J498" s="36">
        <v>20.493333333333332</v>
      </c>
      <c r="K498" s="31">
        <v>19.18</v>
      </c>
      <c r="L498" s="31">
        <v>17.55</v>
      </c>
      <c r="M498" s="31">
        <v>20146.350729999998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1472.2</v>
      </c>
      <c r="D499" s="36">
        <v>1482.7666666666667</v>
      </c>
      <c r="E499" s="36">
        <v>1458.0833333333333</v>
      </c>
      <c r="F499" s="36">
        <v>1443.9666666666667</v>
      </c>
      <c r="G499" s="36">
        <v>1419.2833333333333</v>
      </c>
      <c r="H499" s="36">
        <v>1496.8833333333332</v>
      </c>
      <c r="I499" s="36">
        <v>1521.5666666666666</v>
      </c>
      <c r="J499" s="31">
        <v>1535.6833333333332</v>
      </c>
      <c r="K499" s="31">
        <v>1507.45</v>
      </c>
      <c r="L499" s="31">
        <v>1468.65</v>
      </c>
      <c r="M499" s="53">
        <v>6.7814199999999998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549.04999999999995</v>
      </c>
      <c r="D500" s="36">
        <v>551.30000000000007</v>
      </c>
      <c r="E500" s="36">
        <v>542.90000000000009</v>
      </c>
      <c r="F500" s="36">
        <v>536.75</v>
      </c>
      <c r="G500" s="36">
        <v>528.35</v>
      </c>
      <c r="H500" s="36">
        <v>557.45000000000016</v>
      </c>
      <c r="I500" s="36">
        <v>565.85</v>
      </c>
      <c r="J500" s="31">
        <v>572.00000000000023</v>
      </c>
      <c r="K500" s="31">
        <v>559.70000000000005</v>
      </c>
      <c r="L500" s="31">
        <v>545.15</v>
      </c>
      <c r="M500" s="53">
        <v>6.8398300000000001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153.66</v>
      </c>
      <c r="D501" s="36">
        <v>154.03666666666666</v>
      </c>
      <c r="E501" s="36">
        <v>152.07333333333332</v>
      </c>
      <c r="F501" s="36">
        <v>150.48666666666665</v>
      </c>
      <c r="G501" s="36">
        <v>148.52333333333331</v>
      </c>
      <c r="H501" s="36">
        <v>155.62333333333333</v>
      </c>
      <c r="I501" s="36">
        <v>157.58666666666664</v>
      </c>
      <c r="J501" s="36">
        <v>159.17333333333335</v>
      </c>
      <c r="K501" s="31">
        <v>156</v>
      </c>
      <c r="L501" s="31">
        <v>152.44999999999999</v>
      </c>
      <c r="M501" s="31">
        <v>38.878689999999999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839.75</v>
      </c>
      <c r="D502" s="36">
        <v>839.05000000000007</v>
      </c>
      <c r="E502" s="36">
        <v>823.40000000000009</v>
      </c>
      <c r="F502" s="36">
        <v>807.05000000000007</v>
      </c>
      <c r="G502" s="36">
        <v>791.40000000000009</v>
      </c>
      <c r="H502" s="36">
        <v>855.40000000000009</v>
      </c>
      <c r="I502" s="36">
        <v>871.05</v>
      </c>
      <c r="J502" s="36">
        <v>887.40000000000009</v>
      </c>
      <c r="K502" s="31">
        <v>854.7</v>
      </c>
      <c r="L502" s="31">
        <v>822.7</v>
      </c>
      <c r="M502" s="31">
        <v>2.73786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1998.35</v>
      </c>
      <c r="D503" s="36">
        <v>2001.8333333333333</v>
      </c>
      <c r="E503" s="36">
        <v>1966.4166666666665</v>
      </c>
      <c r="F503" s="36">
        <v>1934.4833333333333</v>
      </c>
      <c r="G503" s="36">
        <v>1899.0666666666666</v>
      </c>
      <c r="H503" s="36">
        <v>2033.7666666666664</v>
      </c>
      <c r="I503" s="36">
        <v>2069.1833333333329</v>
      </c>
      <c r="J503" s="31">
        <v>2101.1166666666663</v>
      </c>
      <c r="K503" s="31">
        <v>2037.25</v>
      </c>
      <c r="L503" s="31">
        <v>1969.9</v>
      </c>
      <c r="M503" s="53">
        <v>4.4620300000000004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514.85</v>
      </c>
      <c r="D504" s="36">
        <v>512.33333333333337</v>
      </c>
      <c r="E504" s="36">
        <v>508.36666666666679</v>
      </c>
      <c r="F504" s="36">
        <v>501.88333333333344</v>
      </c>
      <c r="G504" s="36">
        <v>497.91666666666686</v>
      </c>
      <c r="H504" s="36">
        <v>518.81666666666672</v>
      </c>
      <c r="I504" s="36">
        <v>522.78333333333319</v>
      </c>
      <c r="J504" s="36">
        <v>529.26666666666665</v>
      </c>
      <c r="K504" s="31">
        <v>516.29999999999995</v>
      </c>
      <c r="L504" s="31">
        <v>505.85</v>
      </c>
      <c r="M504" s="31">
        <v>82.029160000000005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23.69</v>
      </c>
      <c r="D505" s="200">
        <v>23.77</v>
      </c>
      <c r="E505" s="200">
        <v>23.47</v>
      </c>
      <c r="F505" s="200">
        <v>23.25</v>
      </c>
      <c r="G505" s="200">
        <v>22.95</v>
      </c>
      <c r="H505" s="200">
        <v>23.99</v>
      </c>
      <c r="I505" s="200">
        <v>24.290000000000003</v>
      </c>
      <c r="J505" s="200">
        <v>24.509999999999998</v>
      </c>
      <c r="K505" s="201">
        <v>24.07</v>
      </c>
      <c r="L505" s="201">
        <v>23.55</v>
      </c>
      <c r="M505" s="201">
        <v>1279.0373199999999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15551.2</v>
      </c>
      <c r="D506" s="280">
        <v>15640.4</v>
      </c>
      <c r="E506" s="280">
        <v>15350.8</v>
      </c>
      <c r="F506" s="280">
        <v>15150.4</v>
      </c>
      <c r="G506" s="280">
        <v>14860.8</v>
      </c>
      <c r="H506" s="280">
        <v>15840.8</v>
      </c>
      <c r="I506" s="280">
        <v>16130.400000000001</v>
      </c>
      <c r="J506" s="280">
        <v>16330.8</v>
      </c>
      <c r="K506" s="281">
        <v>15930</v>
      </c>
      <c r="L506" s="281">
        <v>15440</v>
      </c>
      <c r="M506" s="281">
        <v>0.20535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151.79</v>
      </c>
      <c r="D507" s="215">
        <v>152.47999999999999</v>
      </c>
      <c r="E507" s="215">
        <v>150.05999999999997</v>
      </c>
      <c r="F507" s="215">
        <v>148.32999999999998</v>
      </c>
      <c r="G507" s="215">
        <v>145.90999999999997</v>
      </c>
      <c r="H507" s="215">
        <v>154.20999999999998</v>
      </c>
      <c r="I507" s="215">
        <v>156.63</v>
      </c>
      <c r="J507" s="215">
        <v>158.35999999999999</v>
      </c>
      <c r="K507" s="213">
        <v>154.9</v>
      </c>
      <c r="L507" s="213">
        <v>150.75</v>
      </c>
      <c r="M507" s="213">
        <v>165.04455999999999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747.35</v>
      </c>
      <c r="D508" s="282">
        <v>744.75</v>
      </c>
      <c r="E508" s="282">
        <v>738.55</v>
      </c>
      <c r="F508" s="282">
        <v>729.75</v>
      </c>
      <c r="G508" s="282">
        <v>723.55</v>
      </c>
      <c r="H508" s="282">
        <v>753.55</v>
      </c>
      <c r="I508" s="282">
        <v>759.75</v>
      </c>
      <c r="J508" s="282">
        <v>768.55</v>
      </c>
      <c r="K508" s="282">
        <v>750.95</v>
      </c>
      <c r="L508" s="282">
        <v>735.95</v>
      </c>
      <c r="M508" s="282">
        <v>5.2238199999999999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200.56</v>
      </c>
      <c r="D509" s="284">
        <v>201.19333333333336</v>
      </c>
      <c r="E509" s="284">
        <v>198.46666666666673</v>
      </c>
      <c r="F509" s="284">
        <v>196.37333333333336</v>
      </c>
      <c r="G509" s="284">
        <v>193.64666666666673</v>
      </c>
      <c r="H509" s="284">
        <v>203.28666666666672</v>
      </c>
      <c r="I509" s="284">
        <v>206.01333333333335</v>
      </c>
      <c r="J509" s="284">
        <v>208.10666666666671</v>
      </c>
      <c r="K509" s="284">
        <v>203.92</v>
      </c>
      <c r="L509" s="284">
        <v>199.1</v>
      </c>
      <c r="M509" s="284">
        <v>372.87396999999999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1073.95</v>
      </c>
      <c r="D510" s="282">
        <v>1073.1499999999999</v>
      </c>
      <c r="E510" s="282">
        <v>1061.2999999999997</v>
      </c>
      <c r="F510" s="282">
        <v>1048.6499999999999</v>
      </c>
      <c r="G510" s="282">
        <v>1036.7999999999997</v>
      </c>
      <c r="H510" s="282">
        <v>1085.7999999999997</v>
      </c>
      <c r="I510" s="282">
        <v>1097.6499999999996</v>
      </c>
      <c r="J510" s="282">
        <v>1110.2999999999997</v>
      </c>
      <c r="K510" s="282">
        <v>1085</v>
      </c>
      <c r="L510" s="282">
        <v>1060.5</v>
      </c>
      <c r="M510" s="282">
        <v>21.884810000000002</v>
      </c>
      <c r="N510" s="198"/>
      <c r="O510" s="198"/>
    </row>
    <row r="511" spans="1:15" ht="12.75" customHeight="1">
      <c r="A511" s="213">
        <v>501</v>
      </c>
      <c r="B511" s="285" t="s">
        <v>891</v>
      </c>
      <c r="C511" s="285">
        <v>2419.1</v>
      </c>
      <c r="D511" s="285">
        <v>2418.2999999999997</v>
      </c>
      <c r="E511" s="285">
        <v>2405.7999999999993</v>
      </c>
      <c r="F511" s="285">
        <v>2392.4999999999995</v>
      </c>
      <c r="G511" s="285">
        <v>2379.9999999999991</v>
      </c>
      <c r="H511" s="285">
        <v>2431.5999999999995</v>
      </c>
      <c r="I511" s="285">
        <v>2444.1000000000004</v>
      </c>
      <c r="J511" s="285">
        <v>2457.3999999999996</v>
      </c>
      <c r="K511" s="285">
        <v>2430.8000000000002</v>
      </c>
      <c r="L511" s="285">
        <v>2405</v>
      </c>
      <c r="M511" s="285">
        <v>0.33240999999999998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2"/>
      <c r="B5" s="373"/>
      <c r="C5" s="372"/>
      <c r="D5" s="37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4" t="s">
        <v>520</v>
      </c>
      <c r="C7" s="374"/>
      <c r="D7" s="7">
        <f>Main!B10</f>
        <v>45474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45471</v>
      </c>
      <c r="B10" s="32">
        <v>542579</v>
      </c>
      <c r="C10" s="31" t="s">
        <v>1180</v>
      </c>
      <c r="D10" s="31" t="s">
        <v>1181</v>
      </c>
      <c r="E10" s="31" t="s">
        <v>530</v>
      </c>
      <c r="F10" s="84">
        <v>2000000</v>
      </c>
      <c r="G10" s="32">
        <v>7.4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45471</v>
      </c>
      <c r="B11" s="32">
        <v>539300</v>
      </c>
      <c r="C11" s="31" t="s">
        <v>1232</v>
      </c>
      <c r="D11" s="31" t="s">
        <v>1061</v>
      </c>
      <c r="E11" s="31" t="s">
        <v>530</v>
      </c>
      <c r="F11" s="84">
        <v>23078</v>
      </c>
      <c r="G11" s="32">
        <v>215.88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45471</v>
      </c>
      <c r="B12" s="32">
        <v>539300</v>
      </c>
      <c r="C12" s="31" t="s">
        <v>1232</v>
      </c>
      <c r="D12" s="31" t="s">
        <v>1061</v>
      </c>
      <c r="E12" s="31" t="s">
        <v>529</v>
      </c>
      <c r="F12" s="84">
        <v>31665</v>
      </c>
      <c r="G12" s="32">
        <v>216.2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45471</v>
      </c>
      <c r="B13" s="32">
        <v>539300</v>
      </c>
      <c r="C13" s="31" t="s">
        <v>1232</v>
      </c>
      <c r="D13" s="31" t="s">
        <v>1233</v>
      </c>
      <c r="E13" s="31" t="s">
        <v>529</v>
      </c>
      <c r="F13" s="84">
        <v>63524</v>
      </c>
      <c r="G13" s="32">
        <v>185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45471</v>
      </c>
      <c r="B14" s="32">
        <v>539300</v>
      </c>
      <c r="C14" s="31" t="s">
        <v>1232</v>
      </c>
      <c r="D14" s="31" t="s">
        <v>1234</v>
      </c>
      <c r="E14" s="31" t="s">
        <v>530</v>
      </c>
      <c r="F14" s="84">
        <v>27000</v>
      </c>
      <c r="G14" s="32">
        <v>191.89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45471</v>
      </c>
      <c r="B15" s="32">
        <v>539115</v>
      </c>
      <c r="C15" s="31" t="s">
        <v>1235</v>
      </c>
      <c r="D15" s="31" t="s">
        <v>1236</v>
      </c>
      <c r="E15" s="31" t="s">
        <v>529</v>
      </c>
      <c r="F15" s="84">
        <v>10000</v>
      </c>
      <c r="G15" s="32">
        <v>78.040000000000006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45471</v>
      </c>
      <c r="B16" s="32">
        <v>539277</v>
      </c>
      <c r="C16" s="31" t="s">
        <v>1237</v>
      </c>
      <c r="D16" s="31" t="s">
        <v>1038</v>
      </c>
      <c r="E16" s="31" t="s">
        <v>529</v>
      </c>
      <c r="F16" s="84">
        <v>9550099</v>
      </c>
      <c r="G16" s="32">
        <v>0.71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45471</v>
      </c>
      <c r="B17" s="32">
        <v>539277</v>
      </c>
      <c r="C17" s="31" t="s">
        <v>1237</v>
      </c>
      <c r="D17" s="31" t="s">
        <v>1038</v>
      </c>
      <c r="E17" s="31" t="s">
        <v>530</v>
      </c>
      <c r="F17" s="84">
        <v>4502250</v>
      </c>
      <c r="G17" s="32">
        <v>0.75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45471</v>
      </c>
      <c r="B18" s="32">
        <v>540788</v>
      </c>
      <c r="C18" s="31" t="s">
        <v>1238</v>
      </c>
      <c r="D18" s="31" t="s">
        <v>1239</v>
      </c>
      <c r="E18" s="31" t="s">
        <v>530</v>
      </c>
      <c r="F18" s="84">
        <v>75000</v>
      </c>
      <c r="G18" s="32">
        <v>30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45471</v>
      </c>
      <c r="B19" s="32">
        <v>544183</v>
      </c>
      <c r="C19" s="31" t="s">
        <v>1143</v>
      </c>
      <c r="D19" s="31" t="s">
        <v>1182</v>
      </c>
      <c r="E19" s="31" t="s">
        <v>529</v>
      </c>
      <c r="F19" s="84">
        <v>8000</v>
      </c>
      <c r="G19" s="32">
        <v>198.75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45471</v>
      </c>
      <c r="B20" s="32">
        <v>543209</v>
      </c>
      <c r="C20" s="31" t="s">
        <v>1183</v>
      </c>
      <c r="D20" s="31" t="s">
        <v>1061</v>
      </c>
      <c r="E20" s="31" t="s">
        <v>530</v>
      </c>
      <c r="F20" s="84">
        <v>24000</v>
      </c>
      <c r="G20" s="32">
        <v>56.66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45471</v>
      </c>
      <c r="B21" s="32">
        <v>543209</v>
      </c>
      <c r="C21" s="31" t="s">
        <v>1183</v>
      </c>
      <c r="D21" s="31" t="s">
        <v>1061</v>
      </c>
      <c r="E21" s="31" t="s">
        <v>529</v>
      </c>
      <c r="F21" s="84">
        <v>18000</v>
      </c>
      <c r="G21" s="32">
        <v>57.27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45471</v>
      </c>
      <c r="B22" s="32">
        <v>543209</v>
      </c>
      <c r="C22" s="31" t="s">
        <v>1183</v>
      </c>
      <c r="D22" s="31" t="s">
        <v>1184</v>
      </c>
      <c r="E22" s="31" t="s">
        <v>530</v>
      </c>
      <c r="F22" s="84">
        <v>27000</v>
      </c>
      <c r="G22" s="32">
        <v>55.44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45471</v>
      </c>
      <c r="B23" s="32">
        <v>543209</v>
      </c>
      <c r="C23" s="31" t="s">
        <v>1183</v>
      </c>
      <c r="D23" s="31" t="s">
        <v>1184</v>
      </c>
      <c r="E23" s="31" t="s">
        <v>529</v>
      </c>
      <c r="F23" s="84">
        <v>12000</v>
      </c>
      <c r="G23" s="32">
        <v>54.56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45471</v>
      </c>
      <c r="B24" s="32">
        <v>543212</v>
      </c>
      <c r="C24" s="31" t="s">
        <v>1240</v>
      </c>
      <c r="D24" s="31" t="s">
        <v>1241</v>
      </c>
      <c r="E24" s="31" t="s">
        <v>529</v>
      </c>
      <c r="F24" s="84">
        <v>660000</v>
      </c>
      <c r="G24" s="32">
        <v>318.05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45471</v>
      </c>
      <c r="B25" s="32">
        <v>543212</v>
      </c>
      <c r="C25" s="31" t="s">
        <v>1240</v>
      </c>
      <c r="D25" s="31" t="s">
        <v>1242</v>
      </c>
      <c r="E25" s="31" t="s">
        <v>529</v>
      </c>
      <c r="F25" s="84">
        <v>1385000</v>
      </c>
      <c r="G25" s="32">
        <v>318.05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45471</v>
      </c>
      <c r="B26" s="32">
        <v>543212</v>
      </c>
      <c r="C26" s="31" t="s">
        <v>1240</v>
      </c>
      <c r="D26" s="31" t="s">
        <v>1243</v>
      </c>
      <c r="E26" s="31" t="s">
        <v>530</v>
      </c>
      <c r="F26" s="84">
        <v>764150</v>
      </c>
      <c r="G26" s="32">
        <v>318.05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45471</v>
      </c>
      <c r="B27" s="32">
        <v>543212</v>
      </c>
      <c r="C27" s="31" t="s">
        <v>1240</v>
      </c>
      <c r="D27" s="31" t="s">
        <v>1244</v>
      </c>
      <c r="E27" s="31" t="s">
        <v>530</v>
      </c>
      <c r="F27" s="84">
        <v>748650</v>
      </c>
      <c r="G27" s="32">
        <v>318.06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45471</v>
      </c>
      <c r="B28" s="32">
        <v>543212</v>
      </c>
      <c r="C28" s="31" t="s">
        <v>1240</v>
      </c>
      <c r="D28" s="31" t="s">
        <v>1245</v>
      </c>
      <c r="E28" s="31" t="s">
        <v>530</v>
      </c>
      <c r="F28" s="84">
        <v>1632800</v>
      </c>
      <c r="G28" s="32">
        <v>318.08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45471</v>
      </c>
      <c r="B29" s="32">
        <v>530249</v>
      </c>
      <c r="C29" s="31" t="s">
        <v>1246</v>
      </c>
      <c r="D29" s="31" t="s">
        <v>1247</v>
      </c>
      <c r="E29" s="31" t="s">
        <v>530</v>
      </c>
      <c r="F29" s="84">
        <v>23902</v>
      </c>
      <c r="G29" s="32">
        <v>28.63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45471</v>
      </c>
      <c r="B30" s="32">
        <v>530249</v>
      </c>
      <c r="C30" s="31" t="s">
        <v>1246</v>
      </c>
      <c r="D30" s="31" t="s">
        <v>1248</v>
      </c>
      <c r="E30" s="31" t="s">
        <v>530</v>
      </c>
      <c r="F30" s="84">
        <v>23579</v>
      </c>
      <c r="G30" s="32">
        <v>28.63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45471</v>
      </c>
      <c r="B31" s="32">
        <v>524440</v>
      </c>
      <c r="C31" s="31" t="s">
        <v>1249</v>
      </c>
      <c r="D31" s="31" t="s">
        <v>1250</v>
      </c>
      <c r="E31" s="31" t="s">
        <v>530</v>
      </c>
      <c r="F31" s="84">
        <v>190000</v>
      </c>
      <c r="G31" s="32">
        <v>64.180000000000007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45471</v>
      </c>
      <c r="B32" s="32">
        <v>524440</v>
      </c>
      <c r="C32" s="31" t="s">
        <v>1249</v>
      </c>
      <c r="D32" s="31" t="s">
        <v>1251</v>
      </c>
      <c r="E32" s="31" t="s">
        <v>529</v>
      </c>
      <c r="F32" s="84">
        <v>140000</v>
      </c>
      <c r="G32" s="32">
        <v>64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45471</v>
      </c>
      <c r="B33" s="32">
        <v>544151</v>
      </c>
      <c r="C33" s="31" t="s">
        <v>1185</v>
      </c>
      <c r="D33" s="31" t="s">
        <v>1186</v>
      </c>
      <c r="E33" s="31" t="s">
        <v>529</v>
      </c>
      <c r="F33" s="84">
        <v>164000</v>
      </c>
      <c r="G33" s="32">
        <v>104.49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45471</v>
      </c>
      <c r="B34" s="32">
        <v>543172</v>
      </c>
      <c r="C34" s="31" t="s">
        <v>1187</v>
      </c>
      <c r="D34" s="31" t="s">
        <v>1252</v>
      </c>
      <c r="E34" s="31" t="s">
        <v>529</v>
      </c>
      <c r="F34" s="84">
        <v>21500</v>
      </c>
      <c r="G34" s="32">
        <v>250.59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45471</v>
      </c>
      <c r="B35" s="32">
        <v>543172</v>
      </c>
      <c r="C35" s="31" t="s">
        <v>1187</v>
      </c>
      <c r="D35" s="31" t="s">
        <v>1188</v>
      </c>
      <c r="E35" s="31" t="s">
        <v>529</v>
      </c>
      <c r="F35" s="84">
        <v>9000</v>
      </c>
      <c r="G35" s="32">
        <v>264.89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45471</v>
      </c>
      <c r="B36" s="32">
        <v>543172</v>
      </c>
      <c r="C36" s="31" t="s">
        <v>1187</v>
      </c>
      <c r="D36" s="31" t="s">
        <v>1253</v>
      </c>
      <c r="E36" s="31" t="s">
        <v>530</v>
      </c>
      <c r="F36" s="84">
        <v>30000</v>
      </c>
      <c r="G36" s="32">
        <v>250.41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45471</v>
      </c>
      <c r="B37" s="32">
        <v>544195</v>
      </c>
      <c r="C37" s="31" t="s">
        <v>1103</v>
      </c>
      <c r="D37" s="31" t="s">
        <v>1254</v>
      </c>
      <c r="E37" s="31" t="s">
        <v>529</v>
      </c>
      <c r="F37" s="84">
        <v>114000</v>
      </c>
      <c r="G37" s="32">
        <v>75.41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45471</v>
      </c>
      <c r="B38" s="32">
        <v>544201</v>
      </c>
      <c r="C38" s="31" t="s">
        <v>1189</v>
      </c>
      <c r="D38" s="31" t="s">
        <v>1255</v>
      </c>
      <c r="E38" s="31" t="s">
        <v>529</v>
      </c>
      <c r="F38" s="84">
        <v>154000</v>
      </c>
      <c r="G38" s="32">
        <v>113.11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45471</v>
      </c>
      <c r="B39" s="32">
        <v>544201</v>
      </c>
      <c r="C39" s="31" t="s">
        <v>1189</v>
      </c>
      <c r="D39" s="31" t="s">
        <v>969</v>
      </c>
      <c r="E39" s="31" t="s">
        <v>529</v>
      </c>
      <c r="F39" s="84">
        <v>44000</v>
      </c>
      <c r="G39" s="32">
        <v>113.11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45471</v>
      </c>
      <c r="B40" s="32">
        <v>544201</v>
      </c>
      <c r="C40" s="31" t="s">
        <v>1189</v>
      </c>
      <c r="D40" s="31" t="s">
        <v>969</v>
      </c>
      <c r="E40" s="31" t="s">
        <v>530</v>
      </c>
      <c r="F40" s="84">
        <v>732000</v>
      </c>
      <c r="G40" s="32">
        <v>113.11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45471</v>
      </c>
      <c r="B41" s="32">
        <v>544201</v>
      </c>
      <c r="C41" s="31" t="s">
        <v>1189</v>
      </c>
      <c r="D41" s="31" t="s">
        <v>1190</v>
      </c>
      <c r="E41" s="31" t="s">
        <v>530</v>
      </c>
      <c r="F41" s="84">
        <v>510000</v>
      </c>
      <c r="G41" s="32">
        <v>113.11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45471</v>
      </c>
      <c r="B42" s="32">
        <v>544201</v>
      </c>
      <c r="C42" s="31" t="s">
        <v>1189</v>
      </c>
      <c r="D42" s="31" t="s">
        <v>1255</v>
      </c>
      <c r="E42" s="31" t="s">
        <v>529</v>
      </c>
      <c r="F42" s="84">
        <v>300000</v>
      </c>
      <c r="G42" s="32">
        <v>113.11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45471</v>
      </c>
      <c r="B43" s="32">
        <v>544201</v>
      </c>
      <c r="C43" s="31" t="s">
        <v>1189</v>
      </c>
      <c r="D43" s="31" t="s">
        <v>1255</v>
      </c>
      <c r="E43" s="31" t="s">
        <v>529</v>
      </c>
      <c r="F43" s="84">
        <v>300000</v>
      </c>
      <c r="G43" s="32">
        <v>113.11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45471</v>
      </c>
      <c r="B44" s="32">
        <v>542155</v>
      </c>
      <c r="C44" s="31" t="s">
        <v>1256</v>
      </c>
      <c r="D44" s="31" t="s">
        <v>1257</v>
      </c>
      <c r="E44" s="31" t="s">
        <v>530</v>
      </c>
      <c r="F44" s="84">
        <v>70000</v>
      </c>
      <c r="G44" s="32">
        <v>4.45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45471</v>
      </c>
      <c r="B45" s="32">
        <v>542155</v>
      </c>
      <c r="C45" s="31" t="s">
        <v>1256</v>
      </c>
      <c r="D45" s="31" t="s">
        <v>1258</v>
      </c>
      <c r="E45" s="31" t="s">
        <v>529</v>
      </c>
      <c r="F45" s="84">
        <v>80000</v>
      </c>
      <c r="G45" s="32">
        <v>4.45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45471</v>
      </c>
      <c r="B46" s="32">
        <v>540080</v>
      </c>
      <c r="C46" s="31" t="s">
        <v>1144</v>
      </c>
      <c r="D46" s="31" t="s">
        <v>1259</v>
      </c>
      <c r="E46" s="31" t="s">
        <v>530</v>
      </c>
      <c r="F46" s="84">
        <v>1258976</v>
      </c>
      <c r="G46" s="32">
        <v>16.649999999999999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45471</v>
      </c>
      <c r="B47" s="32">
        <v>540080</v>
      </c>
      <c r="C47" s="31" t="s">
        <v>1144</v>
      </c>
      <c r="D47" s="31" t="s">
        <v>1260</v>
      </c>
      <c r="E47" s="31" t="s">
        <v>529</v>
      </c>
      <c r="F47" s="84">
        <v>675000</v>
      </c>
      <c r="G47" s="32">
        <v>16.82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45471</v>
      </c>
      <c r="B48" s="32">
        <v>540080</v>
      </c>
      <c r="C48" s="31" t="s">
        <v>1144</v>
      </c>
      <c r="D48" s="31" t="s">
        <v>1145</v>
      </c>
      <c r="E48" s="31" t="s">
        <v>530</v>
      </c>
      <c r="F48" s="84">
        <v>546743</v>
      </c>
      <c r="G48" s="32">
        <v>16.75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45471</v>
      </c>
      <c r="B49" s="32">
        <v>543516</v>
      </c>
      <c r="C49" s="31" t="s">
        <v>1104</v>
      </c>
      <c r="D49" s="31" t="s">
        <v>1261</v>
      </c>
      <c r="E49" s="31" t="s">
        <v>529</v>
      </c>
      <c r="F49" s="84">
        <v>33600</v>
      </c>
      <c r="G49" s="32">
        <v>23.01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45471</v>
      </c>
      <c r="B50" s="32">
        <v>543516</v>
      </c>
      <c r="C50" s="31" t="s">
        <v>1104</v>
      </c>
      <c r="D50" s="31" t="s">
        <v>1262</v>
      </c>
      <c r="E50" s="31" t="s">
        <v>529</v>
      </c>
      <c r="F50" s="84">
        <v>25200</v>
      </c>
      <c r="G50" s="32">
        <v>23.11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45471</v>
      </c>
      <c r="B51" s="32">
        <v>543516</v>
      </c>
      <c r="C51" s="31" t="s">
        <v>1104</v>
      </c>
      <c r="D51" s="31" t="s">
        <v>1263</v>
      </c>
      <c r="E51" s="31" t="s">
        <v>529</v>
      </c>
      <c r="F51" s="84">
        <v>50400</v>
      </c>
      <c r="G51" s="32">
        <v>23.04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45471</v>
      </c>
      <c r="B52" s="32">
        <v>543516</v>
      </c>
      <c r="C52" s="31" t="s">
        <v>1104</v>
      </c>
      <c r="D52" s="31" t="s">
        <v>1119</v>
      </c>
      <c r="E52" s="31" t="s">
        <v>530</v>
      </c>
      <c r="F52" s="84">
        <v>196000</v>
      </c>
      <c r="G52" s="32">
        <v>23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45471</v>
      </c>
      <c r="B53" s="32">
        <v>543516</v>
      </c>
      <c r="C53" s="31" t="s">
        <v>1104</v>
      </c>
      <c r="D53" s="31" t="s">
        <v>1264</v>
      </c>
      <c r="E53" s="31" t="s">
        <v>530</v>
      </c>
      <c r="F53" s="84">
        <v>25200</v>
      </c>
      <c r="G53" s="32">
        <v>23.18</v>
      </c>
      <c r="H53" s="32" t="s">
        <v>325</v>
      </c>
    </row>
    <row r="54" spans="1:28" ht="15" customHeight="1">
      <c r="A54" s="83">
        <v>45471</v>
      </c>
      <c r="B54" s="32">
        <v>543516</v>
      </c>
      <c r="C54" s="31" t="s">
        <v>1104</v>
      </c>
      <c r="D54" s="31" t="s">
        <v>1264</v>
      </c>
      <c r="E54" s="31" t="s">
        <v>529</v>
      </c>
      <c r="F54" s="84">
        <v>53200</v>
      </c>
      <c r="G54" s="32">
        <v>23.01</v>
      </c>
      <c r="H54" s="32" t="s">
        <v>325</v>
      </c>
    </row>
    <row r="55" spans="1:28" ht="15" customHeight="1">
      <c r="A55" s="83">
        <v>45471</v>
      </c>
      <c r="B55" s="32">
        <v>512441</v>
      </c>
      <c r="C55" s="31" t="s">
        <v>1265</v>
      </c>
      <c r="D55" s="31" t="s">
        <v>1266</v>
      </c>
      <c r="E55" s="31" t="s">
        <v>530</v>
      </c>
      <c r="F55" s="84">
        <v>132615</v>
      </c>
      <c r="G55" s="32">
        <v>11.63</v>
      </c>
      <c r="H55" s="32" t="s">
        <v>325</v>
      </c>
    </row>
    <row r="56" spans="1:28" ht="15" customHeight="1">
      <c r="A56" s="83">
        <v>45471</v>
      </c>
      <c r="B56" s="32">
        <v>532092</v>
      </c>
      <c r="C56" s="31" t="s">
        <v>1267</v>
      </c>
      <c r="D56" s="31" t="s">
        <v>1268</v>
      </c>
      <c r="E56" s="31" t="s">
        <v>529</v>
      </c>
      <c r="F56" s="84">
        <v>1200000</v>
      </c>
      <c r="G56" s="32">
        <v>5.16</v>
      </c>
      <c r="H56" s="32" t="s">
        <v>325</v>
      </c>
    </row>
    <row r="57" spans="1:28" ht="15" customHeight="1">
      <c r="A57" s="83">
        <v>45471</v>
      </c>
      <c r="B57" s="32">
        <v>532092</v>
      </c>
      <c r="C57" s="31" t="s">
        <v>1267</v>
      </c>
      <c r="D57" s="31" t="s">
        <v>1269</v>
      </c>
      <c r="E57" s="31" t="s">
        <v>530</v>
      </c>
      <c r="F57" s="84">
        <v>1000000</v>
      </c>
      <c r="G57" s="32">
        <v>5.15</v>
      </c>
      <c r="H57" s="32" t="s">
        <v>325</v>
      </c>
    </row>
    <row r="58" spans="1:28" ht="15" customHeight="1">
      <c r="A58" s="83">
        <v>45471</v>
      </c>
      <c r="B58" s="32">
        <v>544199</v>
      </c>
      <c r="C58" s="31" t="s">
        <v>1270</v>
      </c>
      <c r="D58" s="31" t="s">
        <v>1271</v>
      </c>
      <c r="E58" s="31" t="s">
        <v>529</v>
      </c>
      <c r="F58" s="84">
        <v>115200</v>
      </c>
      <c r="G58" s="32">
        <v>164.95</v>
      </c>
      <c r="H58" s="32" t="s">
        <v>325</v>
      </c>
    </row>
    <row r="59" spans="1:28" ht="15" customHeight="1">
      <c r="A59" s="83">
        <v>45471</v>
      </c>
      <c r="B59" s="32">
        <v>530263</v>
      </c>
      <c r="C59" s="31" t="s">
        <v>1191</v>
      </c>
      <c r="D59" s="31" t="s">
        <v>1212</v>
      </c>
      <c r="E59" s="31" t="s">
        <v>530</v>
      </c>
      <c r="F59" s="84">
        <v>2776493</v>
      </c>
      <c r="G59" s="32">
        <v>1.03</v>
      </c>
      <c r="H59" s="32" t="s">
        <v>325</v>
      </c>
    </row>
    <row r="60" spans="1:28" ht="15" customHeight="1">
      <c r="A60" s="83">
        <v>45471</v>
      </c>
      <c r="B60" s="32">
        <v>530263</v>
      </c>
      <c r="C60" s="31" t="s">
        <v>1191</v>
      </c>
      <c r="D60" s="31" t="s">
        <v>1212</v>
      </c>
      <c r="E60" s="31" t="s">
        <v>529</v>
      </c>
      <c r="F60" s="84">
        <v>49008</v>
      </c>
      <c r="G60" s="32">
        <v>1.1000000000000001</v>
      </c>
      <c r="H60" s="32" t="s">
        <v>325</v>
      </c>
    </row>
    <row r="61" spans="1:28" ht="15" customHeight="1">
      <c r="A61" s="83">
        <v>45471</v>
      </c>
      <c r="B61" s="32">
        <v>531913</v>
      </c>
      <c r="C61" s="31" t="s">
        <v>1272</v>
      </c>
      <c r="D61" s="31" t="s">
        <v>1147</v>
      </c>
      <c r="E61" s="31" t="s">
        <v>529</v>
      </c>
      <c r="F61" s="84">
        <v>25106</v>
      </c>
      <c r="G61" s="32">
        <v>8</v>
      </c>
      <c r="H61" s="32" t="s">
        <v>325</v>
      </c>
    </row>
    <row r="62" spans="1:28" ht="15" customHeight="1">
      <c r="A62" s="83">
        <v>45471</v>
      </c>
      <c r="B62" s="32">
        <v>523277</v>
      </c>
      <c r="C62" s="31" t="s">
        <v>1192</v>
      </c>
      <c r="D62" s="31" t="s">
        <v>1036</v>
      </c>
      <c r="E62" s="31" t="s">
        <v>530</v>
      </c>
      <c r="F62" s="84">
        <v>5272689</v>
      </c>
      <c r="G62" s="32">
        <v>0.81</v>
      </c>
      <c r="H62" s="32" t="s">
        <v>325</v>
      </c>
    </row>
    <row r="63" spans="1:28" ht="15" customHeight="1">
      <c r="A63" s="83">
        <v>45471</v>
      </c>
      <c r="B63" s="32">
        <v>523277</v>
      </c>
      <c r="C63" s="31" t="s">
        <v>1192</v>
      </c>
      <c r="D63" s="31" t="s">
        <v>1036</v>
      </c>
      <c r="E63" s="31" t="s">
        <v>529</v>
      </c>
      <c r="F63" s="84">
        <v>1058493</v>
      </c>
      <c r="G63" s="32">
        <v>0.86</v>
      </c>
      <c r="H63" s="32" t="s">
        <v>325</v>
      </c>
    </row>
    <row r="64" spans="1:28" ht="15" customHeight="1">
      <c r="A64" s="83">
        <v>45471</v>
      </c>
      <c r="B64" s="32">
        <v>530979</v>
      </c>
      <c r="C64" s="31" t="s">
        <v>1273</v>
      </c>
      <c r="D64" s="31" t="s">
        <v>1274</v>
      </c>
      <c r="E64" s="31" t="s">
        <v>529</v>
      </c>
      <c r="F64" s="84">
        <v>150000</v>
      </c>
      <c r="G64" s="32">
        <v>31</v>
      </c>
      <c r="H64" s="32" t="s">
        <v>325</v>
      </c>
    </row>
    <row r="65" spans="1:8" ht="15" customHeight="1">
      <c r="A65" s="83">
        <v>45471</v>
      </c>
      <c r="B65" s="32">
        <v>530979</v>
      </c>
      <c r="C65" s="31" t="s">
        <v>1273</v>
      </c>
      <c r="D65" s="31" t="s">
        <v>1275</v>
      </c>
      <c r="E65" s="31" t="s">
        <v>530</v>
      </c>
      <c r="F65" s="84">
        <v>150000</v>
      </c>
      <c r="G65" s="32">
        <v>31</v>
      </c>
      <c r="H65" s="32" t="s">
        <v>325</v>
      </c>
    </row>
    <row r="66" spans="1:8" ht="15" customHeight="1">
      <c r="A66" s="83">
        <v>45471</v>
      </c>
      <c r="B66" s="32">
        <v>536709</v>
      </c>
      <c r="C66" s="31" t="s">
        <v>1193</v>
      </c>
      <c r="D66" s="31" t="s">
        <v>1070</v>
      </c>
      <c r="E66" s="31" t="s">
        <v>529</v>
      </c>
      <c r="F66" s="84">
        <v>64052</v>
      </c>
      <c r="G66" s="32">
        <v>15.66</v>
      </c>
      <c r="H66" s="32" t="s">
        <v>325</v>
      </c>
    </row>
    <row r="67" spans="1:8" ht="15" customHeight="1">
      <c r="A67" s="83">
        <v>45471</v>
      </c>
      <c r="B67" s="32">
        <v>536709</v>
      </c>
      <c r="C67" s="31" t="s">
        <v>1193</v>
      </c>
      <c r="D67" s="31" t="s">
        <v>1070</v>
      </c>
      <c r="E67" s="31" t="s">
        <v>530</v>
      </c>
      <c r="F67" s="84">
        <v>98052</v>
      </c>
      <c r="G67" s="32">
        <v>15.43</v>
      </c>
      <c r="H67" s="32" t="s">
        <v>325</v>
      </c>
    </row>
    <row r="68" spans="1:8" ht="15" customHeight="1">
      <c r="A68" s="83">
        <v>45471</v>
      </c>
      <c r="B68" s="32">
        <v>536709</v>
      </c>
      <c r="C68" s="31" t="s">
        <v>1193</v>
      </c>
      <c r="D68" s="31" t="s">
        <v>1276</v>
      </c>
      <c r="E68" s="31" t="s">
        <v>530</v>
      </c>
      <c r="F68" s="84">
        <v>100000</v>
      </c>
      <c r="G68" s="32">
        <v>15.66</v>
      </c>
      <c r="H68" s="32" t="s">
        <v>325</v>
      </c>
    </row>
    <row r="69" spans="1:8" ht="15" customHeight="1">
      <c r="A69" s="83">
        <v>45471</v>
      </c>
      <c r="B69" s="32">
        <v>514060</v>
      </c>
      <c r="C69" s="31" t="s">
        <v>1196</v>
      </c>
      <c r="D69" s="31" t="s">
        <v>1197</v>
      </c>
      <c r="E69" s="31" t="s">
        <v>530</v>
      </c>
      <c r="F69" s="84">
        <v>130000</v>
      </c>
      <c r="G69" s="32">
        <v>19</v>
      </c>
      <c r="H69" s="32" t="s">
        <v>325</v>
      </c>
    </row>
    <row r="70" spans="1:8" ht="15" customHeight="1">
      <c r="A70" s="83">
        <v>45471</v>
      </c>
      <c r="B70" s="32">
        <v>541337</v>
      </c>
      <c r="C70" s="31" t="s">
        <v>1277</v>
      </c>
      <c r="D70" s="31" t="s">
        <v>1278</v>
      </c>
      <c r="E70" s="31" t="s">
        <v>530</v>
      </c>
      <c r="F70" s="84">
        <v>54000</v>
      </c>
      <c r="G70" s="32">
        <v>9.81</v>
      </c>
      <c r="H70" s="32" t="s">
        <v>325</v>
      </c>
    </row>
    <row r="71" spans="1:8" ht="15" customHeight="1">
      <c r="A71" s="83">
        <v>45471</v>
      </c>
      <c r="B71" s="32">
        <v>541337</v>
      </c>
      <c r="C71" s="31" t="s">
        <v>1277</v>
      </c>
      <c r="D71" s="31" t="s">
        <v>1279</v>
      </c>
      <c r="E71" s="31" t="s">
        <v>529</v>
      </c>
      <c r="F71" s="84">
        <v>60000</v>
      </c>
      <c r="G71" s="32">
        <v>9.69</v>
      </c>
      <c r="H71" s="32" t="s">
        <v>325</v>
      </c>
    </row>
    <row r="72" spans="1:8" ht="15" customHeight="1">
      <c r="A72" s="83">
        <v>45471</v>
      </c>
      <c r="B72" s="32">
        <v>541337</v>
      </c>
      <c r="C72" s="31" t="s">
        <v>1277</v>
      </c>
      <c r="D72" s="31" t="s">
        <v>1280</v>
      </c>
      <c r="E72" s="31" t="s">
        <v>529</v>
      </c>
      <c r="F72" s="84">
        <v>54000</v>
      </c>
      <c r="G72" s="32">
        <v>9.27</v>
      </c>
      <c r="H72" s="32" t="s">
        <v>325</v>
      </c>
    </row>
    <row r="73" spans="1:8" ht="15" customHeight="1">
      <c r="A73" s="83">
        <v>45471</v>
      </c>
      <c r="B73" s="32">
        <v>541337</v>
      </c>
      <c r="C73" s="31" t="s">
        <v>1277</v>
      </c>
      <c r="D73" s="31" t="s">
        <v>1281</v>
      </c>
      <c r="E73" s="31" t="s">
        <v>529</v>
      </c>
      <c r="F73" s="84">
        <v>102000</v>
      </c>
      <c r="G73" s="32">
        <v>9.6300000000000008</v>
      </c>
      <c r="H73" s="32" t="s">
        <v>325</v>
      </c>
    </row>
    <row r="74" spans="1:8" ht="15" customHeight="1">
      <c r="A74" s="83">
        <v>45471</v>
      </c>
      <c r="B74" s="32">
        <v>541337</v>
      </c>
      <c r="C74" s="31" t="s">
        <v>1277</v>
      </c>
      <c r="D74" s="31" t="s">
        <v>1282</v>
      </c>
      <c r="E74" s="31" t="s">
        <v>529</v>
      </c>
      <c r="F74" s="84">
        <v>48000</v>
      </c>
      <c r="G74" s="32">
        <v>9.75</v>
      </c>
      <c r="H74" s="32" t="s">
        <v>325</v>
      </c>
    </row>
    <row r="75" spans="1:8" ht="15" customHeight="1">
      <c r="A75" s="83">
        <v>45471</v>
      </c>
      <c r="B75" s="32">
        <v>541337</v>
      </c>
      <c r="C75" s="31" t="s">
        <v>1277</v>
      </c>
      <c r="D75" s="31" t="s">
        <v>969</v>
      </c>
      <c r="E75" s="31" t="s">
        <v>529</v>
      </c>
      <c r="F75" s="84">
        <v>162000</v>
      </c>
      <c r="G75" s="32">
        <v>9.34</v>
      </c>
      <c r="H75" s="32" t="s">
        <v>325</v>
      </c>
    </row>
    <row r="76" spans="1:8" ht="15" customHeight="1">
      <c r="A76" s="83">
        <v>45471</v>
      </c>
      <c r="B76" s="32">
        <v>541337</v>
      </c>
      <c r="C76" s="31" t="s">
        <v>1277</v>
      </c>
      <c r="D76" s="31" t="s">
        <v>969</v>
      </c>
      <c r="E76" s="31" t="s">
        <v>530</v>
      </c>
      <c r="F76" s="84">
        <v>198000</v>
      </c>
      <c r="G76" s="32">
        <v>9.81</v>
      </c>
      <c r="H76" s="32" t="s">
        <v>325</v>
      </c>
    </row>
    <row r="77" spans="1:8" ht="15" customHeight="1">
      <c r="A77" s="83">
        <v>45471</v>
      </c>
      <c r="B77" s="32">
        <v>541337</v>
      </c>
      <c r="C77" s="31" t="s">
        <v>1277</v>
      </c>
      <c r="D77" s="31" t="s">
        <v>1283</v>
      </c>
      <c r="E77" s="31" t="s">
        <v>530</v>
      </c>
      <c r="F77" s="84">
        <v>150000</v>
      </c>
      <c r="G77" s="32">
        <v>8.9700000000000006</v>
      </c>
      <c r="H77" s="32" t="s">
        <v>325</v>
      </c>
    </row>
    <row r="78" spans="1:8" ht="15" customHeight="1">
      <c r="A78" s="83">
        <v>45471</v>
      </c>
      <c r="B78" s="32">
        <v>541337</v>
      </c>
      <c r="C78" s="31" t="s">
        <v>1277</v>
      </c>
      <c r="D78" s="31" t="s">
        <v>1284</v>
      </c>
      <c r="E78" s="31" t="s">
        <v>530</v>
      </c>
      <c r="F78" s="84">
        <v>141000</v>
      </c>
      <c r="G78" s="32">
        <v>9.81</v>
      </c>
      <c r="H78" s="32" t="s">
        <v>325</v>
      </c>
    </row>
    <row r="79" spans="1:8" ht="15" customHeight="1">
      <c r="A79" s="83">
        <v>45471</v>
      </c>
      <c r="B79" s="32">
        <v>541337</v>
      </c>
      <c r="C79" s="31" t="s">
        <v>1277</v>
      </c>
      <c r="D79" s="31" t="s">
        <v>1285</v>
      </c>
      <c r="E79" s="31" t="s">
        <v>529</v>
      </c>
      <c r="F79" s="84">
        <v>54000</v>
      </c>
      <c r="G79" s="32">
        <v>9.4600000000000009</v>
      </c>
      <c r="H79" s="32" t="s">
        <v>325</v>
      </c>
    </row>
    <row r="80" spans="1:8" ht="15" customHeight="1">
      <c r="A80" s="83">
        <v>45471</v>
      </c>
      <c r="B80" s="32">
        <v>541337</v>
      </c>
      <c r="C80" s="31" t="s">
        <v>1277</v>
      </c>
      <c r="D80" s="31" t="s">
        <v>1195</v>
      </c>
      <c r="E80" s="31" t="s">
        <v>529</v>
      </c>
      <c r="F80" s="84">
        <v>90000</v>
      </c>
      <c r="G80" s="32">
        <v>9.81</v>
      </c>
      <c r="H80" s="32" t="s">
        <v>325</v>
      </c>
    </row>
    <row r="81" spans="1:8" ht="15" customHeight="1">
      <c r="A81" s="83">
        <v>45471</v>
      </c>
      <c r="B81" s="32">
        <v>541337</v>
      </c>
      <c r="C81" s="31" t="s">
        <v>1277</v>
      </c>
      <c r="D81" s="31" t="s">
        <v>1286</v>
      </c>
      <c r="E81" s="31" t="s">
        <v>529</v>
      </c>
      <c r="F81" s="84">
        <v>60000</v>
      </c>
      <c r="G81" s="32">
        <v>9.81</v>
      </c>
      <c r="H81" s="32" t="s">
        <v>325</v>
      </c>
    </row>
    <row r="82" spans="1:8" ht="15" customHeight="1">
      <c r="A82" s="83">
        <v>45471</v>
      </c>
      <c r="B82" s="32">
        <v>543207</v>
      </c>
      <c r="C82" s="31" t="s">
        <v>1287</v>
      </c>
      <c r="D82" s="31" t="s">
        <v>1288</v>
      </c>
      <c r="E82" s="31" t="s">
        <v>530</v>
      </c>
      <c r="F82" s="84">
        <v>175155</v>
      </c>
      <c r="G82" s="32">
        <v>10.88</v>
      </c>
      <c r="H82" s="32" t="s">
        <v>325</v>
      </c>
    </row>
    <row r="83" spans="1:8" ht="15" customHeight="1">
      <c r="A83" s="83">
        <v>45471</v>
      </c>
      <c r="B83" s="32">
        <v>514330</v>
      </c>
      <c r="C83" s="31" t="s">
        <v>1198</v>
      </c>
      <c r="D83" s="31" t="s">
        <v>969</v>
      </c>
      <c r="E83" s="31" t="s">
        <v>529</v>
      </c>
      <c r="F83" s="84">
        <v>47923</v>
      </c>
      <c r="G83" s="32">
        <v>143.34</v>
      </c>
      <c r="H83" s="32" t="s">
        <v>325</v>
      </c>
    </row>
    <row r="84" spans="1:8" ht="15" customHeight="1">
      <c r="A84" s="83">
        <v>45471</v>
      </c>
      <c r="B84" s="32">
        <v>531512</v>
      </c>
      <c r="C84" s="31" t="s">
        <v>1289</v>
      </c>
      <c r="D84" s="31" t="s">
        <v>1290</v>
      </c>
      <c r="E84" s="31" t="s">
        <v>529</v>
      </c>
      <c r="F84" s="84">
        <v>81498</v>
      </c>
      <c r="G84" s="32">
        <v>11.71</v>
      </c>
      <c r="H84" s="32" t="s">
        <v>325</v>
      </c>
    </row>
    <row r="85" spans="1:8" ht="15" customHeight="1">
      <c r="A85" s="83">
        <v>45471</v>
      </c>
      <c r="B85" s="32">
        <v>531512</v>
      </c>
      <c r="C85" s="31" t="s">
        <v>1289</v>
      </c>
      <c r="D85" s="31" t="s">
        <v>1291</v>
      </c>
      <c r="E85" s="31" t="s">
        <v>529</v>
      </c>
      <c r="F85" s="84">
        <v>138242</v>
      </c>
      <c r="G85" s="32">
        <v>11.87</v>
      </c>
      <c r="H85" s="32" t="s">
        <v>325</v>
      </c>
    </row>
    <row r="86" spans="1:8" ht="15" customHeight="1">
      <c r="A86" s="83">
        <v>45471</v>
      </c>
      <c r="B86" s="32">
        <v>531512</v>
      </c>
      <c r="C86" s="31" t="s">
        <v>1289</v>
      </c>
      <c r="D86" s="31" t="s">
        <v>1292</v>
      </c>
      <c r="E86" s="31" t="s">
        <v>529</v>
      </c>
      <c r="F86" s="84">
        <v>100000</v>
      </c>
      <c r="G86" s="32">
        <v>11.5</v>
      </c>
      <c r="H86" s="32" t="s">
        <v>325</v>
      </c>
    </row>
    <row r="87" spans="1:8" ht="15" customHeight="1">
      <c r="A87" s="83">
        <v>45471</v>
      </c>
      <c r="B87" s="32">
        <v>531512</v>
      </c>
      <c r="C87" s="31" t="s">
        <v>1289</v>
      </c>
      <c r="D87" s="31" t="s">
        <v>1293</v>
      </c>
      <c r="E87" s="31" t="s">
        <v>529</v>
      </c>
      <c r="F87" s="84">
        <v>100000</v>
      </c>
      <c r="G87" s="32">
        <v>11.5</v>
      </c>
      <c r="H87" s="32" t="s">
        <v>325</v>
      </c>
    </row>
    <row r="88" spans="1:8" ht="15" customHeight="1">
      <c r="A88" s="83">
        <v>45471</v>
      </c>
      <c r="B88" s="32">
        <v>531512</v>
      </c>
      <c r="C88" s="31" t="s">
        <v>1289</v>
      </c>
      <c r="D88" s="31" t="s">
        <v>1294</v>
      </c>
      <c r="E88" s="31" t="s">
        <v>529</v>
      </c>
      <c r="F88" s="84">
        <v>100000</v>
      </c>
      <c r="G88" s="32">
        <v>11.5</v>
      </c>
      <c r="H88" s="32" t="s">
        <v>325</v>
      </c>
    </row>
    <row r="89" spans="1:8" ht="15" customHeight="1">
      <c r="A89" s="83">
        <v>45471</v>
      </c>
      <c r="B89" s="32">
        <v>531512</v>
      </c>
      <c r="C89" s="31" t="s">
        <v>1289</v>
      </c>
      <c r="D89" s="31" t="s">
        <v>1295</v>
      </c>
      <c r="E89" s="31" t="s">
        <v>530</v>
      </c>
      <c r="F89" s="84">
        <v>500000</v>
      </c>
      <c r="G89" s="32">
        <v>11.52</v>
      </c>
      <c r="H89" s="32" t="s">
        <v>325</v>
      </c>
    </row>
    <row r="90" spans="1:8" ht="15" customHeight="1">
      <c r="A90" s="83">
        <v>45471</v>
      </c>
      <c r="B90" s="32">
        <v>538742</v>
      </c>
      <c r="C90" s="31" t="s">
        <v>1199</v>
      </c>
      <c r="D90" s="31" t="s">
        <v>1200</v>
      </c>
      <c r="E90" s="31" t="s">
        <v>530</v>
      </c>
      <c r="F90" s="84">
        <v>24154</v>
      </c>
      <c r="G90" s="32">
        <v>26.01</v>
      </c>
      <c r="H90" s="32" t="s">
        <v>325</v>
      </c>
    </row>
    <row r="91" spans="1:8" ht="15" customHeight="1">
      <c r="A91" s="83">
        <v>45471</v>
      </c>
      <c r="B91" s="32">
        <v>538742</v>
      </c>
      <c r="C91" s="31" t="s">
        <v>1199</v>
      </c>
      <c r="D91" s="31" t="s">
        <v>1296</v>
      </c>
      <c r="E91" s="31" t="s">
        <v>530</v>
      </c>
      <c r="F91" s="84">
        <v>89760</v>
      </c>
      <c r="G91" s="32">
        <v>26</v>
      </c>
      <c r="H91" s="32" t="s">
        <v>325</v>
      </c>
    </row>
    <row r="92" spans="1:8" ht="15" customHeight="1">
      <c r="A92" s="83">
        <v>45471</v>
      </c>
      <c r="B92" s="32">
        <v>530565</v>
      </c>
      <c r="C92" s="31" t="s">
        <v>1201</v>
      </c>
      <c r="D92" s="31" t="s">
        <v>969</v>
      </c>
      <c r="E92" s="31" t="s">
        <v>530</v>
      </c>
      <c r="F92" s="84">
        <v>31229</v>
      </c>
      <c r="G92" s="32">
        <v>98.19</v>
      </c>
      <c r="H92" s="32" t="s">
        <v>325</v>
      </c>
    </row>
    <row r="93" spans="1:8" ht="15" customHeight="1">
      <c r="A93" s="83">
        <v>45471</v>
      </c>
      <c r="B93" s="32">
        <v>530565</v>
      </c>
      <c r="C93" s="31" t="s">
        <v>1201</v>
      </c>
      <c r="D93" s="31" t="s">
        <v>969</v>
      </c>
      <c r="E93" s="31" t="s">
        <v>529</v>
      </c>
      <c r="F93" s="84">
        <v>3922</v>
      </c>
      <c r="G93" s="32">
        <v>98.25</v>
      </c>
      <c r="H93" s="32" t="s">
        <v>325</v>
      </c>
    </row>
    <row r="94" spans="1:8" ht="15" customHeight="1">
      <c r="A94" s="83">
        <v>45471</v>
      </c>
      <c r="B94" s="32">
        <v>541601</v>
      </c>
      <c r="C94" s="31" t="s">
        <v>1297</v>
      </c>
      <c r="D94" s="31" t="s">
        <v>1298</v>
      </c>
      <c r="E94" s="31" t="s">
        <v>529</v>
      </c>
      <c r="F94" s="84">
        <v>3955001</v>
      </c>
      <c r="G94" s="32">
        <v>6</v>
      </c>
      <c r="H94" s="32" t="s">
        <v>325</v>
      </c>
    </row>
    <row r="95" spans="1:8" ht="15" customHeight="1">
      <c r="A95" s="83">
        <v>45471</v>
      </c>
      <c r="B95" s="32">
        <v>541601</v>
      </c>
      <c r="C95" s="31" t="s">
        <v>1297</v>
      </c>
      <c r="D95" s="31" t="s">
        <v>1299</v>
      </c>
      <c r="E95" s="31" t="s">
        <v>529</v>
      </c>
      <c r="F95" s="84">
        <v>355841</v>
      </c>
      <c r="G95" s="32">
        <v>5.89</v>
      </c>
      <c r="H95" s="32" t="s">
        <v>325</v>
      </c>
    </row>
    <row r="96" spans="1:8" ht="15" customHeight="1">
      <c r="A96" s="83">
        <v>45471</v>
      </c>
      <c r="B96" s="32">
        <v>541601</v>
      </c>
      <c r="C96" s="31" t="s">
        <v>1297</v>
      </c>
      <c r="D96" s="31" t="s">
        <v>1299</v>
      </c>
      <c r="E96" s="31" t="s">
        <v>530</v>
      </c>
      <c r="F96" s="84">
        <v>6207723</v>
      </c>
      <c r="G96" s="32">
        <v>5.93</v>
      </c>
      <c r="H96" s="32" t="s">
        <v>325</v>
      </c>
    </row>
    <row r="97" spans="1:8" ht="15" customHeight="1">
      <c r="A97" s="83">
        <v>45471</v>
      </c>
      <c r="B97" s="32">
        <v>543256</v>
      </c>
      <c r="C97" s="31" t="s">
        <v>1300</v>
      </c>
      <c r="D97" s="31" t="s">
        <v>1301</v>
      </c>
      <c r="E97" s="31" t="s">
        <v>530</v>
      </c>
      <c r="F97" s="84">
        <v>87609</v>
      </c>
      <c r="G97" s="32">
        <v>17.87</v>
      </c>
      <c r="H97" s="32" t="s">
        <v>325</v>
      </c>
    </row>
    <row r="98" spans="1:8" ht="15" customHeight="1">
      <c r="A98" s="83">
        <v>45471</v>
      </c>
      <c r="B98" s="32">
        <v>539226</v>
      </c>
      <c r="C98" s="31" t="s">
        <v>1302</v>
      </c>
      <c r="D98" s="31" t="s">
        <v>1303</v>
      </c>
      <c r="E98" s="31" t="s">
        <v>530</v>
      </c>
      <c r="F98" s="84">
        <v>504676</v>
      </c>
      <c r="G98" s="32">
        <v>55.73</v>
      </c>
      <c r="H98" s="32" t="s">
        <v>325</v>
      </c>
    </row>
    <row r="99" spans="1:8" ht="15" customHeight="1">
      <c r="A99" s="83">
        <v>45471</v>
      </c>
      <c r="B99" s="32">
        <v>539226</v>
      </c>
      <c r="C99" s="31" t="s">
        <v>1302</v>
      </c>
      <c r="D99" s="31" t="s">
        <v>1303</v>
      </c>
      <c r="E99" s="31" t="s">
        <v>529</v>
      </c>
      <c r="F99" s="84">
        <v>512167</v>
      </c>
      <c r="G99" s="32">
        <v>54.68</v>
      </c>
      <c r="H99" s="32" t="s">
        <v>325</v>
      </c>
    </row>
    <row r="100" spans="1:8" ht="15" customHeight="1">
      <c r="A100" s="83">
        <v>45471</v>
      </c>
      <c r="B100" s="32">
        <v>514010</v>
      </c>
      <c r="C100" s="31" t="s">
        <v>1304</v>
      </c>
      <c r="D100" s="31" t="s">
        <v>1305</v>
      </c>
      <c r="E100" s="31" t="s">
        <v>530</v>
      </c>
      <c r="F100" s="84">
        <v>2925000</v>
      </c>
      <c r="G100" s="32">
        <v>57.1</v>
      </c>
      <c r="H100" s="32" t="s">
        <v>325</v>
      </c>
    </row>
    <row r="101" spans="1:8" ht="15" customHeight="1">
      <c r="A101" s="83">
        <v>45471</v>
      </c>
      <c r="B101" s="32">
        <v>514010</v>
      </c>
      <c r="C101" s="31" t="s">
        <v>1304</v>
      </c>
      <c r="D101" s="31" t="s">
        <v>969</v>
      </c>
      <c r="E101" s="31" t="s">
        <v>529</v>
      </c>
      <c r="F101" s="84">
        <v>500000</v>
      </c>
      <c r="G101" s="32">
        <v>57.09</v>
      </c>
      <c r="H101" s="32" t="s">
        <v>325</v>
      </c>
    </row>
    <row r="102" spans="1:8" ht="15" customHeight="1">
      <c r="A102" s="83">
        <v>45471</v>
      </c>
      <c r="B102" s="32">
        <v>543984</v>
      </c>
      <c r="C102" s="31" t="s">
        <v>1306</v>
      </c>
      <c r="D102" s="31" t="s">
        <v>1150</v>
      </c>
      <c r="E102" s="31" t="s">
        <v>529</v>
      </c>
      <c r="F102" s="84">
        <v>2138237</v>
      </c>
      <c r="G102" s="32">
        <v>187.1</v>
      </c>
      <c r="H102" s="32" t="s">
        <v>325</v>
      </c>
    </row>
    <row r="103" spans="1:8" ht="15" customHeight="1">
      <c r="A103" s="83">
        <v>45471</v>
      </c>
      <c r="B103" s="32">
        <v>543984</v>
      </c>
      <c r="C103" s="31" t="s">
        <v>1306</v>
      </c>
      <c r="D103" s="31" t="s">
        <v>1307</v>
      </c>
      <c r="E103" s="31" t="s">
        <v>530</v>
      </c>
      <c r="F103" s="84">
        <v>10336865</v>
      </c>
      <c r="G103" s="32">
        <v>187.1</v>
      </c>
      <c r="H103" s="32" t="s">
        <v>325</v>
      </c>
    </row>
    <row r="104" spans="1:8" ht="15" customHeight="1">
      <c r="A104" s="83">
        <v>45471</v>
      </c>
      <c r="B104" s="32">
        <v>543984</v>
      </c>
      <c r="C104" s="31" t="s">
        <v>1306</v>
      </c>
      <c r="D104" s="31" t="s">
        <v>1308</v>
      </c>
      <c r="E104" s="31" t="s">
        <v>529</v>
      </c>
      <c r="F104" s="84">
        <v>3092665</v>
      </c>
      <c r="G104" s="32">
        <v>187.1</v>
      </c>
      <c r="H104" s="32" t="s">
        <v>325</v>
      </c>
    </row>
    <row r="105" spans="1:8" ht="15" customHeight="1">
      <c r="A105" s="83">
        <v>45471</v>
      </c>
      <c r="B105" s="32">
        <v>543984</v>
      </c>
      <c r="C105" s="31" t="s">
        <v>1306</v>
      </c>
      <c r="D105" s="31" t="s">
        <v>1309</v>
      </c>
      <c r="E105" s="31" t="s">
        <v>529</v>
      </c>
      <c r="F105" s="84">
        <v>1135000</v>
      </c>
      <c r="G105" s="32">
        <v>187.1</v>
      </c>
      <c r="H105" s="32" t="s">
        <v>325</v>
      </c>
    </row>
    <row r="106" spans="1:8" ht="15" customHeight="1">
      <c r="A106" s="83">
        <v>45471</v>
      </c>
      <c r="B106" s="32">
        <v>531893</v>
      </c>
      <c r="C106" s="31" t="s">
        <v>1025</v>
      </c>
      <c r="D106" s="31" t="s">
        <v>1036</v>
      </c>
      <c r="E106" s="31" t="s">
        <v>529</v>
      </c>
      <c r="F106" s="84">
        <v>70464</v>
      </c>
      <c r="G106" s="32">
        <v>0.81</v>
      </c>
      <c r="H106" s="32" t="s">
        <v>325</v>
      </c>
    </row>
    <row r="107" spans="1:8" ht="15" customHeight="1">
      <c r="A107" s="83">
        <v>45471</v>
      </c>
      <c r="B107" s="32">
        <v>531893</v>
      </c>
      <c r="C107" s="31" t="s">
        <v>1025</v>
      </c>
      <c r="D107" s="31" t="s">
        <v>1036</v>
      </c>
      <c r="E107" s="31" t="s">
        <v>530</v>
      </c>
      <c r="F107" s="84">
        <v>20224665</v>
      </c>
      <c r="G107" s="32">
        <v>0.82</v>
      </c>
      <c r="H107" s="32" t="s">
        <v>325</v>
      </c>
    </row>
    <row r="108" spans="1:8" ht="15" customHeight="1">
      <c r="A108" s="83">
        <v>45471</v>
      </c>
      <c r="B108" s="32">
        <v>531893</v>
      </c>
      <c r="C108" s="31" t="s">
        <v>1025</v>
      </c>
      <c r="D108" s="31" t="s">
        <v>1038</v>
      </c>
      <c r="E108" s="31" t="s">
        <v>529</v>
      </c>
      <c r="F108" s="84">
        <v>4000000</v>
      </c>
      <c r="G108" s="32">
        <v>0.82</v>
      </c>
      <c r="H108" s="32" t="s">
        <v>325</v>
      </c>
    </row>
    <row r="109" spans="1:8" ht="15" customHeight="1">
      <c r="A109" s="83">
        <v>45471</v>
      </c>
      <c r="B109" s="32">
        <v>526081</v>
      </c>
      <c r="C109" s="31" t="s">
        <v>1310</v>
      </c>
      <c r="D109" s="31" t="s">
        <v>1311</v>
      </c>
      <c r="E109" s="31" t="s">
        <v>530</v>
      </c>
      <c r="F109" s="84">
        <v>108713</v>
      </c>
      <c r="G109" s="32">
        <v>21.75</v>
      </c>
      <c r="H109" s="32" t="s">
        <v>325</v>
      </c>
    </row>
    <row r="110" spans="1:8" ht="15" customHeight="1">
      <c r="A110" s="83">
        <v>45471</v>
      </c>
      <c r="B110" s="32">
        <v>526081</v>
      </c>
      <c r="C110" s="31" t="s">
        <v>1310</v>
      </c>
      <c r="D110" s="31" t="s">
        <v>1312</v>
      </c>
      <c r="E110" s="31" t="s">
        <v>529</v>
      </c>
      <c r="F110" s="84">
        <v>47678</v>
      </c>
      <c r="G110" s="32">
        <v>21.75</v>
      </c>
      <c r="H110" s="32" t="s">
        <v>325</v>
      </c>
    </row>
    <row r="111" spans="1:8" ht="15" customHeight="1">
      <c r="A111" s="83">
        <v>45471</v>
      </c>
      <c r="B111" s="32">
        <v>539526</v>
      </c>
      <c r="C111" s="31" t="s">
        <v>1313</v>
      </c>
      <c r="D111" s="31" t="s">
        <v>1314</v>
      </c>
      <c r="E111" s="31" t="s">
        <v>529</v>
      </c>
      <c r="F111" s="84">
        <v>2055645</v>
      </c>
      <c r="G111" s="32">
        <v>1.5</v>
      </c>
      <c r="H111" s="32" t="s">
        <v>325</v>
      </c>
    </row>
    <row r="112" spans="1:8" ht="15" customHeight="1">
      <c r="A112" s="83">
        <v>45471</v>
      </c>
      <c r="B112" s="32">
        <v>539526</v>
      </c>
      <c r="C112" s="31" t="s">
        <v>1313</v>
      </c>
      <c r="D112" s="31" t="s">
        <v>1314</v>
      </c>
      <c r="E112" s="31" t="s">
        <v>530</v>
      </c>
      <c r="F112" s="84">
        <v>2300645</v>
      </c>
      <c r="G112" s="32">
        <v>1.47</v>
      </c>
      <c r="H112" s="32" t="s">
        <v>325</v>
      </c>
    </row>
    <row r="113" spans="1:8" ht="15" customHeight="1">
      <c r="A113" s="83">
        <v>45471</v>
      </c>
      <c r="B113" s="32">
        <v>540147</v>
      </c>
      <c r="C113" s="31" t="s">
        <v>1315</v>
      </c>
      <c r="D113" s="31" t="s">
        <v>1316</v>
      </c>
      <c r="E113" s="31" t="s">
        <v>530</v>
      </c>
      <c r="F113" s="84">
        <v>1000000</v>
      </c>
      <c r="G113" s="32">
        <v>7</v>
      </c>
      <c r="H113" s="32" t="s">
        <v>325</v>
      </c>
    </row>
    <row r="114" spans="1:8" ht="15" customHeight="1">
      <c r="A114" s="83">
        <v>45471</v>
      </c>
      <c r="B114" s="32">
        <v>540147</v>
      </c>
      <c r="C114" s="31" t="s">
        <v>1315</v>
      </c>
      <c r="D114" s="31" t="s">
        <v>1317</v>
      </c>
      <c r="E114" s="31" t="s">
        <v>530</v>
      </c>
      <c r="F114" s="84">
        <v>1000000</v>
      </c>
      <c r="G114" s="32">
        <v>7</v>
      </c>
      <c r="H114" s="32" t="s">
        <v>325</v>
      </c>
    </row>
    <row r="115" spans="1:8" ht="15" customHeight="1">
      <c r="A115" s="83">
        <v>45471</v>
      </c>
      <c r="B115" s="32">
        <v>540147</v>
      </c>
      <c r="C115" s="31" t="s">
        <v>1315</v>
      </c>
      <c r="D115" s="31" t="s">
        <v>1036</v>
      </c>
      <c r="E115" s="31" t="s">
        <v>529</v>
      </c>
      <c r="F115" s="84">
        <v>2421035</v>
      </c>
      <c r="G115" s="32">
        <v>7</v>
      </c>
      <c r="H115" s="32" t="s">
        <v>325</v>
      </c>
    </row>
    <row r="116" spans="1:8" ht="15" customHeight="1">
      <c r="A116" s="83">
        <v>45471</v>
      </c>
      <c r="B116" s="32">
        <v>540147</v>
      </c>
      <c r="C116" s="31" t="s">
        <v>1315</v>
      </c>
      <c r="D116" s="31" t="s">
        <v>1036</v>
      </c>
      <c r="E116" s="31" t="s">
        <v>530</v>
      </c>
      <c r="F116" s="84">
        <v>40000</v>
      </c>
      <c r="G116" s="32">
        <v>7.12</v>
      </c>
      <c r="H116" s="32" t="s">
        <v>325</v>
      </c>
    </row>
    <row r="117" spans="1:8" ht="15" customHeight="1">
      <c r="A117" s="83">
        <v>45471</v>
      </c>
      <c r="B117" s="32">
        <v>544080</v>
      </c>
      <c r="C117" s="31" t="s">
        <v>1318</v>
      </c>
      <c r="D117" s="31" t="s">
        <v>1319</v>
      </c>
      <c r="E117" s="31" t="s">
        <v>530</v>
      </c>
      <c r="F117" s="84">
        <v>88748</v>
      </c>
      <c r="G117" s="32">
        <v>1275</v>
      </c>
      <c r="H117" s="32" t="s">
        <v>325</v>
      </c>
    </row>
    <row r="118" spans="1:8" ht="15" customHeight="1">
      <c r="A118" s="83">
        <v>45471</v>
      </c>
      <c r="B118" s="32">
        <v>544080</v>
      </c>
      <c r="C118" s="31" t="s">
        <v>1318</v>
      </c>
      <c r="D118" s="31" t="s">
        <v>1320</v>
      </c>
      <c r="E118" s="31" t="s">
        <v>530</v>
      </c>
      <c r="F118" s="84">
        <v>88748</v>
      </c>
      <c r="G118" s="32">
        <v>1275</v>
      </c>
      <c r="H118" s="32" t="s">
        <v>325</v>
      </c>
    </row>
    <row r="119" spans="1:8" ht="15" customHeight="1">
      <c r="A119" s="83">
        <v>45471</v>
      </c>
      <c r="B119" s="32">
        <v>544080</v>
      </c>
      <c r="C119" s="31" t="s">
        <v>1318</v>
      </c>
      <c r="D119" s="31" t="s">
        <v>1321</v>
      </c>
      <c r="E119" s="31" t="s">
        <v>530</v>
      </c>
      <c r="F119" s="84">
        <v>271438</v>
      </c>
      <c r="G119" s="32">
        <v>1275</v>
      </c>
      <c r="H119" s="32" t="s">
        <v>325</v>
      </c>
    </row>
    <row r="120" spans="1:8" ht="15" customHeight="1">
      <c r="A120" s="83">
        <v>45471</v>
      </c>
      <c r="B120" s="32">
        <v>544080</v>
      </c>
      <c r="C120" s="31" t="s">
        <v>1318</v>
      </c>
      <c r="D120" s="31" t="s">
        <v>1322</v>
      </c>
      <c r="E120" s="31" t="s">
        <v>529</v>
      </c>
      <c r="F120" s="84">
        <v>457676</v>
      </c>
      <c r="G120" s="32">
        <v>1275</v>
      </c>
      <c r="H120" s="32" t="s">
        <v>325</v>
      </c>
    </row>
    <row r="121" spans="1:8" ht="15" customHeight="1">
      <c r="A121" s="83">
        <v>45471</v>
      </c>
      <c r="B121" s="32">
        <v>544202</v>
      </c>
      <c r="C121" s="31" t="s">
        <v>1323</v>
      </c>
      <c r="D121" s="31" t="s">
        <v>1324</v>
      </c>
      <c r="E121" s="31" t="s">
        <v>529</v>
      </c>
      <c r="F121" s="84">
        <v>1718250</v>
      </c>
      <c r="G121" s="32">
        <v>478.71</v>
      </c>
      <c r="H121" s="32" t="s">
        <v>325</v>
      </c>
    </row>
    <row r="122" spans="1:8" ht="15" customHeight="1">
      <c r="A122" s="83">
        <v>45471</v>
      </c>
      <c r="B122" s="32">
        <v>544202</v>
      </c>
      <c r="C122" s="31" t="s">
        <v>1323</v>
      </c>
      <c r="D122" s="31" t="s">
        <v>1325</v>
      </c>
      <c r="E122" s="31" t="s">
        <v>529</v>
      </c>
      <c r="F122" s="84">
        <v>250000</v>
      </c>
      <c r="G122" s="32">
        <v>478.71</v>
      </c>
      <c r="H122" s="32" t="s">
        <v>325</v>
      </c>
    </row>
    <row r="123" spans="1:8" ht="15" customHeight="1">
      <c r="A123" s="83">
        <v>45471</v>
      </c>
      <c r="B123" s="32">
        <v>544202</v>
      </c>
      <c r="C123" s="31" t="s">
        <v>1323</v>
      </c>
      <c r="D123" s="31" t="s">
        <v>1326</v>
      </c>
      <c r="E123" s="31" t="s">
        <v>529</v>
      </c>
      <c r="F123" s="84">
        <v>1256750</v>
      </c>
      <c r="G123" s="32">
        <v>478.71</v>
      </c>
      <c r="H123" s="32" t="s">
        <v>325</v>
      </c>
    </row>
    <row r="124" spans="1:8" ht="15" customHeight="1">
      <c r="A124" s="83">
        <v>45471</v>
      </c>
      <c r="B124" s="32">
        <v>544202</v>
      </c>
      <c r="C124" s="31" t="s">
        <v>1323</v>
      </c>
      <c r="D124" s="31" t="s">
        <v>1327</v>
      </c>
      <c r="E124" s="31" t="s">
        <v>530</v>
      </c>
      <c r="F124" s="84">
        <v>98533</v>
      </c>
      <c r="G124" s="32">
        <v>497.18</v>
      </c>
      <c r="H124" s="32" t="s">
        <v>325</v>
      </c>
    </row>
    <row r="125" spans="1:8" ht="15" customHeight="1">
      <c r="A125" s="83">
        <v>45471</v>
      </c>
      <c r="B125" s="32">
        <v>544202</v>
      </c>
      <c r="C125" s="31" t="s">
        <v>1323</v>
      </c>
      <c r="D125" s="31" t="s">
        <v>1327</v>
      </c>
      <c r="E125" s="31" t="s">
        <v>529</v>
      </c>
      <c r="F125" s="84">
        <v>322781</v>
      </c>
      <c r="G125" s="32">
        <v>494.51</v>
      </c>
      <c r="H125" s="32" t="s">
        <v>325</v>
      </c>
    </row>
    <row r="126" spans="1:8" ht="15" customHeight="1">
      <c r="A126" s="83">
        <v>45471</v>
      </c>
      <c r="B126" s="32">
        <v>544202</v>
      </c>
      <c r="C126" s="31" t="s">
        <v>1323</v>
      </c>
      <c r="D126" s="31" t="s">
        <v>1308</v>
      </c>
      <c r="E126" s="31" t="s">
        <v>529</v>
      </c>
      <c r="F126" s="84">
        <v>350000</v>
      </c>
      <c r="G126" s="32">
        <v>478.87</v>
      </c>
      <c r="H126" s="32" t="s">
        <v>325</v>
      </c>
    </row>
    <row r="127" spans="1:8" ht="15" customHeight="1">
      <c r="A127" s="83">
        <v>45471</v>
      </c>
      <c r="B127" s="32">
        <v>544202</v>
      </c>
      <c r="C127" s="31" t="s">
        <v>1323</v>
      </c>
      <c r="D127" s="31" t="s">
        <v>1328</v>
      </c>
      <c r="E127" s="31" t="s">
        <v>530</v>
      </c>
      <c r="F127" s="84">
        <v>765698</v>
      </c>
      <c r="G127" s="32">
        <v>479.51</v>
      </c>
      <c r="H127" s="32" t="s">
        <v>325</v>
      </c>
    </row>
    <row r="128" spans="1:8" ht="15" customHeight="1">
      <c r="A128" s="83">
        <v>45471</v>
      </c>
      <c r="B128" s="32">
        <v>544202</v>
      </c>
      <c r="C128" s="31" t="s">
        <v>1323</v>
      </c>
      <c r="D128" s="31" t="s">
        <v>1328</v>
      </c>
      <c r="E128" s="31" t="s">
        <v>530</v>
      </c>
      <c r="F128" s="84">
        <v>3316680</v>
      </c>
      <c r="G128" s="32">
        <v>478.78</v>
      </c>
      <c r="H128" s="32" t="s">
        <v>325</v>
      </c>
    </row>
    <row r="129" spans="1:8" ht="15" customHeight="1">
      <c r="A129" s="83">
        <v>45471</v>
      </c>
      <c r="B129" s="32">
        <v>526675</v>
      </c>
      <c r="C129" s="31" t="s">
        <v>1329</v>
      </c>
      <c r="D129" s="31" t="s">
        <v>1330</v>
      </c>
      <c r="E129" s="31" t="s">
        <v>529</v>
      </c>
      <c r="F129" s="84">
        <v>30000</v>
      </c>
      <c r="G129" s="32">
        <v>36.31</v>
      </c>
      <c r="H129" s="32" t="s">
        <v>325</v>
      </c>
    </row>
    <row r="130" spans="1:8" ht="15" customHeight="1">
      <c r="A130" s="83">
        <v>45471</v>
      </c>
      <c r="B130" s="32">
        <v>526675</v>
      </c>
      <c r="C130" s="31" t="s">
        <v>1329</v>
      </c>
      <c r="D130" s="31" t="s">
        <v>1331</v>
      </c>
      <c r="E130" s="31" t="s">
        <v>530</v>
      </c>
      <c r="F130" s="84">
        <v>56824</v>
      </c>
      <c r="G130" s="32">
        <v>36.31</v>
      </c>
      <c r="H130" s="32" t="s">
        <v>325</v>
      </c>
    </row>
    <row r="131" spans="1:8" ht="15" customHeight="1">
      <c r="A131" s="83">
        <v>45471</v>
      </c>
      <c r="B131" s="32">
        <v>540726</v>
      </c>
      <c r="C131" s="31" t="s">
        <v>1120</v>
      </c>
      <c r="D131" s="31" t="s">
        <v>1121</v>
      </c>
      <c r="E131" s="31" t="s">
        <v>530</v>
      </c>
      <c r="F131" s="84">
        <v>132764</v>
      </c>
      <c r="G131" s="32">
        <v>47.26</v>
      </c>
      <c r="H131" s="32" t="s">
        <v>325</v>
      </c>
    </row>
    <row r="132" spans="1:8" ht="15" customHeight="1">
      <c r="A132" s="83">
        <v>45471</v>
      </c>
      <c r="B132" s="32">
        <v>539040</v>
      </c>
      <c r="C132" s="31" t="s">
        <v>1332</v>
      </c>
      <c r="D132" s="31" t="s">
        <v>1333</v>
      </c>
      <c r="E132" s="31" t="s">
        <v>530</v>
      </c>
      <c r="F132" s="84">
        <v>369409</v>
      </c>
      <c r="G132" s="32">
        <v>24.87</v>
      </c>
      <c r="H132" s="32" t="s">
        <v>325</v>
      </c>
    </row>
    <row r="133" spans="1:8" ht="15" customHeight="1">
      <c r="A133" s="83">
        <v>45471</v>
      </c>
      <c r="B133" s="32">
        <v>539040</v>
      </c>
      <c r="C133" s="31" t="s">
        <v>1332</v>
      </c>
      <c r="D133" s="31" t="s">
        <v>1334</v>
      </c>
      <c r="E133" s="31" t="s">
        <v>529</v>
      </c>
      <c r="F133" s="84">
        <v>390000</v>
      </c>
      <c r="G133" s="32">
        <v>24.87</v>
      </c>
      <c r="H133" s="32" t="s">
        <v>325</v>
      </c>
    </row>
    <row r="134" spans="1:8" ht="15" customHeight="1">
      <c r="A134" s="83">
        <v>45471</v>
      </c>
      <c r="B134" s="32">
        <v>500426</v>
      </c>
      <c r="C134" s="31" t="s">
        <v>1335</v>
      </c>
      <c r="D134" s="31" t="s">
        <v>1336</v>
      </c>
      <c r="E134" s="31" t="s">
        <v>529</v>
      </c>
      <c r="F134" s="84">
        <v>189359</v>
      </c>
      <c r="G134" s="32">
        <v>3.57</v>
      </c>
      <c r="H134" s="32" t="s">
        <v>325</v>
      </c>
    </row>
    <row r="135" spans="1:8" ht="15" customHeight="1">
      <c r="A135" s="83">
        <v>45471</v>
      </c>
      <c r="B135" s="32">
        <v>538732</v>
      </c>
      <c r="C135" s="31" t="s">
        <v>1337</v>
      </c>
      <c r="D135" s="31" t="s">
        <v>1338</v>
      </c>
      <c r="E135" s="31" t="s">
        <v>530</v>
      </c>
      <c r="F135" s="84">
        <v>215000</v>
      </c>
      <c r="G135" s="32">
        <v>82.23</v>
      </c>
      <c r="H135" s="32" t="s">
        <v>325</v>
      </c>
    </row>
    <row r="136" spans="1:8" ht="15" customHeight="1">
      <c r="A136" s="83">
        <v>45471</v>
      </c>
      <c r="B136" s="32">
        <v>538732</v>
      </c>
      <c r="C136" s="31" t="s">
        <v>1337</v>
      </c>
      <c r="D136" s="31" t="s">
        <v>1339</v>
      </c>
      <c r="E136" s="31" t="s">
        <v>529</v>
      </c>
      <c r="F136" s="84">
        <v>200000</v>
      </c>
      <c r="G136" s="32">
        <v>82.05</v>
      </c>
      <c r="H136" s="32" t="s">
        <v>325</v>
      </c>
    </row>
    <row r="137" spans="1:8" ht="15" customHeight="1">
      <c r="A137" s="83">
        <v>45471</v>
      </c>
      <c r="B137" s="32">
        <v>531025</v>
      </c>
      <c r="C137" s="31" t="s">
        <v>1340</v>
      </c>
      <c r="D137" s="31" t="s">
        <v>1046</v>
      </c>
      <c r="E137" s="31" t="s">
        <v>529</v>
      </c>
      <c r="F137" s="84">
        <v>3608581</v>
      </c>
      <c r="G137" s="32">
        <v>0.83</v>
      </c>
      <c r="H137" s="32" t="s">
        <v>325</v>
      </c>
    </row>
    <row r="138" spans="1:8" ht="15" customHeight="1">
      <c r="A138" s="83">
        <v>45471</v>
      </c>
      <c r="B138" s="32">
        <v>531025</v>
      </c>
      <c r="C138" s="31" t="s">
        <v>1340</v>
      </c>
      <c r="D138" s="31" t="s">
        <v>1046</v>
      </c>
      <c r="E138" s="31" t="s">
        <v>530</v>
      </c>
      <c r="F138" s="84">
        <v>3608581</v>
      </c>
      <c r="G138" s="32">
        <v>0.83</v>
      </c>
      <c r="H138" s="32" t="s">
        <v>325</v>
      </c>
    </row>
    <row r="139" spans="1:8" ht="15" customHeight="1">
      <c r="A139" s="83">
        <v>45471</v>
      </c>
      <c r="B139" s="32">
        <v>531025</v>
      </c>
      <c r="C139" s="31" t="s">
        <v>1340</v>
      </c>
      <c r="D139" s="31" t="s">
        <v>1341</v>
      </c>
      <c r="E139" s="31" t="s">
        <v>529</v>
      </c>
      <c r="F139" s="84">
        <v>5000000</v>
      </c>
      <c r="G139" s="32">
        <v>0.91</v>
      </c>
      <c r="H139" s="32" t="s">
        <v>325</v>
      </c>
    </row>
    <row r="140" spans="1:8" ht="15" customHeight="1">
      <c r="A140" s="83">
        <v>45471</v>
      </c>
      <c r="B140" s="32">
        <v>531025</v>
      </c>
      <c r="C140" s="31" t="s">
        <v>1340</v>
      </c>
      <c r="D140" s="31" t="s">
        <v>1038</v>
      </c>
      <c r="E140" s="31" t="s">
        <v>530</v>
      </c>
      <c r="F140" s="84">
        <v>3000000</v>
      </c>
      <c r="G140" s="32">
        <v>0.82</v>
      </c>
      <c r="H140" s="32" t="s">
        <v>325</v>
      </c>
    </row>
    <row r="141" spans="1:8" ht="15" customHeight="1">
      <c r="A141" s="83">
        <v>45471</v>
      </c>
      <c r="B141" s="32">
        <v>531025</v>
      </c>
      <c r="C141" s="31" t="s">
        <v>1340</v>
      </c>
      <c r="D141" s="31" t="s">
        <v>1038</v>
      </c>
      <c r="E141" s="31" t="s">
        <v>529</v>
      </c>
      <c r="F141" s="84">
        <v>3000000</v>
      </c>
      <c r="G141" s="32">
        <v>0.82</v>
      </c>
      <c r="H141" s="32" t="s">
        <v>325</v>
      </c>
    </row>
    <row r="142" spans="1:8" ht="15" customHeight="1">
      <c r="A142" s="83">
        <v>45471</v>
      </c>
      <c r="B142" s="32">
        <v>531025</v>
      </c>
      <c r="C142" s="31" t="s">
        <v>1340</v>
      </c>
      <c r="D142" s="31" t="s">
        <v>1342</v>
      </c>
      <c r="E142" s="31" t="s">
        <v>530</v>
      </c>
      <c r="F142" s="84">
        <v>5959862</v>
      </c>
      <c r="G142" s="32">
        <v>0.91</v>
      </c>
      <c r="H142" s="32" t="s">
        <v>325</v>
      </c>
    </row>
    <row r="143" spans="1:8" ht="15" customHeight="1">
      <c r="A143" s="83">
        <v>45471</v>
      </c>
      <c r="B143" s="32">
        <v>531025</v>
      </c>
      <c r="C143" s="31" t="s">
        <v>1340</v>
      </c>
      <c r="D143" s="31" t="s">
        <v>1342</v>
      </c>
      <c r="E143" s="31" t="s">
        <v>529</v>
      </c>
      <c r="F143" s="84">
        <v>7157827</v>
      </c>
      <c r="G143" s="32">
        <v>0.84</v>
      </c>
      <c r="H143" s="32" t="s">
        <v>325</v>
      </c>
    </row>
    <row r="144" spans="1:8" ht="15" customHeight="1">
      <c r="A144" s="83">
        <v>45471</v>
      </c>
      <c r="B144" s="32">
        <v>538970</v>
      </c>
      <c r="C144" s="31" t="s">
        <v>1148</v>
      </c>
      <c r="D144" s="31" t="s">
        <v>1149</v>
      </c>
      <c r="E144" s="31" t="s">
        <v>530</v>
      </c>
      <c r="F144" s="84">
        <v>2500000</v>
      </c>
      <c r="G144" s="32">
        <v>54.6</v>
      </c>
      <c r="H144" s="32" t="s">
        <v>325</v>
      </c>
    </row>
    <row r="145" spans="1:8" ht="15" customHeight="1">
      <c r="A145" s="83">
        <v>45471</v>
      </c>
      <c r="B145" s="32">
        <v>514378</v>
      </c>
      <c r="C145" s="31" t="s">
        <v>1202</v>
      </c>
      <c r="D145" s="31" t="s">
        <v>1194</v>
      </c>
      <c r="E145" s="31" t="s">
        <v>529</v>
      </c>
      <c r="F145" s="84">
        <v>25000</v>
      </c>
      <c r="G145" s="32">
        <v>43.9</v>
      </c>
      <c r="H145" s="32" t="s">
        <v>325</v>
      </c>
    </row>
    <row r="146" spans="1:8" ht="15" customHeight="1">
      <c r="A146" s="83">
        <v>45471</v>
      </c>
      <c r="B146" s="32">
        <v>514378</v>
      </c>
      <c r="C146" s="31" t="s">
        <v>1202</v>
      </c>
      <c r="D146" s="31" t="s">
        <v>1203</v>
      </c>
      <c r="E146" s="31" t="s">
        <v>529</v>
      </c>
      <c r="F146" s="84">
        <v>1080</v>
      </c>
      <c r="G146" s="32">
        <v>42.84</v>
      </c>
      <c r="H146" s="32" t="s">
        <v>325</v>
      </c>
    </row>
    <row r="147" spans="1:8" ht="15" customHeight="1">
      <c r="A147" s="83">
        <v>45471</v>
      </c>
      <c r="B147" s="32">
        <v>514378</v>
      </c>
      <c r="C147" s="31" t="s">
        <v>1202</v>
      </c>
      <c r="D147" s="31" t="s">
        <v>1203</v>
      </c>
      <c r="E147" s="31" t="s">
        <v>530</v>
      </c>
      <c r="F147" s="84">
        <v>27250</v>
      </c>
      <c r="G147" s="32">
        <v>43.92</v>
      </c>
      <c r="H147" s="32" t="s">
        <v>325</v>
      </c>
    </row>
    <row r="148" spans="1:8" ht="15" customHeight="1">
      <c r="A148" s="83">
        <v>45471</v>
      </c>
      <c r="B148" s="32" t="s">
        <v>1343</v>
      </c>
      <c r="C148" s="31" t="s">
        <v>1344</v>
      </c>
      <c r="D148" s="31" t="s">
        <v>892</v>
      </c>
      <c r="E148" s="31" t="s">
        <v>529</v>
      </c>
      <c r="F148" s="84">
        <v>320399</v>
      </c>
      <c r="G148" s="32">
        <v>177.25</v>
      </c>
      <c r="H148" s="32" t="s">
        <v>847</v>
      </c>
    </row>
    <row r="149" spans="1:8" ht="15" customHeight="1">
      <c r="A149" s="83">
        <v>45471</v>
      </c>
      <c r="B149" s="32" t="s">
        <v>1345</v>
      </c>
      <c r="C149" s="31" t="s">
        <v>1346</v>
      </c>
      <c r="D149" s="31" t="s">
        <v>1347</v>
      </c>
      <c r="E149" s="31" t="s">
        <v>529</v>
      </c>
      <c r="F149" s="84">
        <v>1130394</v>
      </c>
      <c r="G149" s="32">
        <v>5.27</v>
      </c>
      <c r="H149" s="32" t="s">
        <v>847</v>
      </c>
    </row>
    <row r="150" spans="1:8" ht="15" customHeight="1">
      <c r="A150" s="83">
        <v>45471</v>
      </c>
      <c r="B150" s="32" t="s">
        <v>1205</v>
      </c>
      <c r="C150" s="31" t="s">
        <v>1206</v>
      </c>
      <c r="D150" s="31" t="s">
        <v>892</v>
      </c>
      <c r="E150" s="31" t="s">
        <v>529</v>
      </c>
      <c r="F150" s="84">
        <v>1240509</v>
      </c>
      <c r="G150" s="32">
        <v>210.15</v>
      </c>
      <c r="H150" s="32" t="s">
        <v>847</v>
      </c>
    </row>
    <row r="151" spans="1:8" ht="15" customHeight="1">
      <c r="A151" s="83">
        <v>45471</v>
      </c>
      <c r="B151" s="32" t="s">
        <v>348</v>
      </c>
      <c r="C151" s="31" t="s">
        <v>1348</v>
      </c>
      <c r="D151" s="31" t="s">
        <v>1349</v>
      </c>
      <c r="E151" s="31" t="s">
        <v>529</v>
      </c>
      <c r="F151" s="84">
        <v>571531</v>
      </c>
      <c r="G151" s="32">
        <v>2281.5300000000002</v>
      </c>
      <c r="H151" s="32" t="s">
        <v>847</v>
      </c>
    </row>
    <row r="152" spans="1:8" ht="15" customHeight="1">
      <c r="A152" s="83">
        <v>45471</v>
      </c>
      <c r="B152" s="32" t="s">
        <v>348</v>
      </c>
      <c r="C152" s="31" t="s">
        <v>1348</v>
      </c>
      <c r="D152" s="31" t="s">
        <v>892</v>
      </c>
      <c r="E152" s="31" t="s">
        <v>529</v>
      </c>
      <c r="F152" s="84">
        <v>847230</v>
      </c>
      <c r="G152" s="32">
        <v>2219.9499999999998</v>
      </c>
      <c r="H152" s="32" t="s">
        <v>847</v>
      </c>
    </row>
    <row r="153" spans="1:8" ht="15" customHeight="1">
      <c r="A153" s="83">
        <v>45471</v>
      </c>
      <c r="B153" s="32" t="s">
        <v>348</v>
      </c>
      <c r="C153" s="31" t="s">
        <v>1348</v>
      </c>
      <c r="D153" s="31" t="s">
        <v>1122</v>
      </c>
      <c r="E153" s="31" t="s">
        <v>529</v>
      </c>
      <c r="F153" s="84">
        <v>940037</v>
      </c>
      <c r="G153" s="32">
        <v>2283.44</v>
      </c>
      <c r="H153" s="32" t="s">
        <v>847</v>
      </c>
    </row>
    <row r="154" spans="1:8" ht="15" customHeight="1">
      <c r="A154" s="83">
        <v>45471</v>
      </c>
      <c r="B154" s="32" t="s">
        <v>348</v>
      </c>
      <c r="C154" s="31" t="s">
        <v>1348</v>
      </c>
      <c r="D154" s="31" t="s">
        <v>1350</v>
      </c>
      <c r="E154" s="31" t="s">
        <v>529</v>
      </c>
      <c r="F154" s="84">
        <v>674608</v>
      </c>
      <c r="G154" s="32">
        <v>2273.2399999999998</v>
      </c>
      <c r="H154" s="32" t="s">
        <v>847</v>
      </c>
    </row>
    <row r="155" spans="1:8" ht="15" customHeight="1">
      <c r="A155" s="83">
        <v>45471</v>
      </c>
      <c r="B155" s="32" t="s">
        <v>346</v>
      </c>
      <c r="C155" s="31" t="s">
        <v>1351</v>
      </c>
      <c r="D155" s="31" t="s">
        <v>892</v>
      </c>
      <c r="E155" s="31" t="s">
        <v>529</v>
      </c>
      <c r="F155" s="84">
        <v>285890</v>
      </c>
      <c r="G155" s="32">
        <v>2811.75</v>
      </c>
      <c r="H155" s="32" t="s">
        <v>847</v>
      </c>
    </row>
    <row r="156" spans="1:8" ht="15" customHeight="1">
      <c r="A156" s="83">
        <v>45471</v>
      </c>
      <c r="B156" s="32" t="s">
        <v>1352</v>
      </c>
      <c r="C156" s="31" t="s">
        <v>1353</v>
      </c>
      <c r="D156" s="31" t="s">
        <v>1354</v>
      </c>
      <c r="E156" s="31" t="s">
        <v>529</v>
      </c>
      <c r="F156" s="84">
        <v>15000</v>
      </c>
      <c r="G156" s="32">
        <v>2.0499999999999998</v>
      </c>
      <c r="H156" s="32" t="s">
        <v>847</v>
      </c>
    </row>
    <row r="157" spans="1:8" ht="15" customHeight="1">
      <c r="A157" s="83">
        <v>45471</v>
      </c>
      <c r="B157" s="32" t="s">
        <v>116</v>
      </c>
      <c r="C157" s="31" t="s">
        <v>1355</v>
      </c>
      <c r="D157" s="31" t="s">
        <v>892</v>
      </c>
      <c r="E157" s="31" t="s">
        <v>529</v>
      </c>
      <c r="F157" s="84">
        <v>967025</v>
      </c>
      <c r="G157" s="32">
        <v>700.87</v>
      </c>
      <c r="H157" s="32" t="s">
        <v>847</v>
      </c>
    </row>
    <row r="158" spans="1:8" ht="15" customHeight="1">
      <c r="A158" s="83">
        <v>45471</v>
      </c>
      <c r="B158" s="32" t="s">
        <v>1152</v>
      </c>
      <c r="C158" s="31" t="s">
        <v>1153</v>
      </c>
      <c r="D158" s="31" t="s">
        <v>1356</v>
      </c>
      <c r="E158" s="31" t="s">
        <v>529</v>
      </c>
      <c r="F158" s="84">
        <v>2000002</v>
      </c>
      <c r="G158" s="32">
        <v>0.88</v>
      </c>
      <c r="H158" s="32" t="s">
        <v>847</v>
      </c>
    </row>
    <row r="159" spans="1:8" ht="15" customHeight="1">
      <c r="A159" s="83">
        <v>45471</v>
      </c>
      <c r="B159" s="32" t="s">
        <v>1152</v>
      </c>
      <c r="C159" s="31" t="s">
        <v>1153</v>
      </c>
      <c r="D159" s="31" t="s">
        <v>1038</v>
      </c>
      <c r="E159" s="31" t="s">
        <v>529</v>
      </c>
      <c r="F159" s="84">
        <v>11206226</v>
      </c>
      <c r="G159" s="32">
        <v>0.89</v>
      </c>
      <c r="H159" s="32" t="s">
        <v>847</v>
      </c>
    </row>
    <row r="160" spans="1:8" ht="15" customHeight="1">
      <c r="A160" s="83">
        <v>45471</v>
      </c>
      <c r="B160" s="32" t="s">
        <v>1357</v>
      </c>
      <c r="C160" s="31" t="s">
        <v>1358</v>
      </c>
      <c r="D160" s="31" t="s">
        <v>1204</v>
      </c>
      <c r="E160" s="31" t="s">
        <v>529</v>
      </c>
      <c r="F160" s="84">
        <v>121200</v>
      </c>
      <c r="G160" s="32">
        <v>368.9</v>
      </c>
      <c r="H160" s="32" t="s">
        <v>847</v>
      </c>
    </row>
    <row r="161" spans="1:8" ht="15" customHeight="1">
      <c r="A161" s="83">
        <v>45471</v>
      </c>
      <c r="B161" s="32" t="s">
        <v>1207</v>
      </c>
      <c r="C161" s="31" t="s">
        <v>1208</v>
      </c>
      <c r="D161" s="31" t="s">
        <v>1359</v>
      </c>
      <c r="E161" s="31" t="s">
        <v>529</v>
      </c>
      <c r="F161" s="84">
        <v>126548</v>
      </c>
      <c r="G161" s="32">
        <v>95.04</v>
      </c>
      <c r="H161" s="32" t="s">
        <v>847</v>
      </c>
    </row>
    <row r="162" spans="1:8" ht="15" customHeight="1">
      <c r="A162" s="83">
        <v>45471</v>
      </c>
      <c r="B162" s="32" t="s">
        <v>1207</v>
      </c>
      <c r="C162" s="31" t="s">
        <v>1208</v>
      </c>
      <c r="D162" s="31" t="s">
        <v>1209</v>
      </c>
      <c r="E162" s="31" t="s">
        <v>529</v>
      </c>
      <c r="F162" s="84">
        <v>318576</v>
      </c>
      <c r="G162" s="32">
        <v>96.32</v>
      </c>
      <c r="H162" s="32" t="s">
        <v>847</v>
      </c>
    </row>
    <row r="163" spans="1:8" ht="15" customHeight="1">
      <c r="A163" s="83">
        <v>45471</v>
      </c>
      <c r="B163" s="32" t="s">
        <v>1360</v>
      </c>
      <c r="C163" s="31" t="s">
        <v>1361</v>
      </c>
      <c r="D163" s="31" t="s">
        <v>1362</v>
      </c>
      <c r="E163" s="31" t="s">
        <v>529</v>
      </c>
      <c r="F163" s="84">
        <v>21000</v>
      </c>
      <c r="G163" s="32">
        <v>200.35</v>
      </c>
      <c r="H163" s="32" t="s">
        <v>847</v>
      </c>
    </row>
    <row r="164" spans="1:8" ht="15" customHeight="1">
      <c r="A164" s="83">
        <v>45471</v>
      </c>
      <c r="B164" s="32" t="s">
        <v>144</v>
      </c>
      <c r="C164" s="31" t="s">
        <v>1154</v>
      </c>
      <c r="D164" s="31" t="s">
        <v>892</v>
      </c>
      <c r="E164" s="31" t="s">
        <v>529</v>
      </c>
      <c r="F164" s="84">
        <v>4154359</v>
      </c>
      <c r="G164" s="32">
        <v>296.89999999999998</v>
      </c>
      <c r="H164" s="32" t="s">
        <v>847</v>
      </c>
    </row>
    <row r="165" spans="1:8" ht="15" customHeight="1">
      <c r="A165" s="83">
        <v>45471</v>
      </c>
      <c r="B165" s="32" t="s">
        <v>144</v>
      </c>
      <c r="C165" s="31" t="s">
        <v>1154</v>
      </c>
      <c r="D165" s="31" t="s">
        <v>1363</v>
      </c>
      <c r="E165" s="31" t="s">
        <v>529</v>
      </c>
      <c r="F165" s="84">
        <v>3253590</v>
      </c>
      <c r="G165" s="32">
        <v>297.66000000000003</v>
      </c>
      <c r="H165" s="32" t="s">
        <v>847</v>
      </c>
    </row>
    <row r="166" spans="1:8" ht="15" customHeight="1">
      <c r="A166" s="83">
        <v>45471</v>
      </c>
      <c r="B166" s="32" t="s">
        <v>144</v>
      </c>
      <c r="C166" s="31" t="s">
        <v>1154</v>
      </c>
      <c r="D166" s="31" t="s">
        <v>989</v>
      </c>
      <c r="E166" s="31" t="s">
        <v>529</v>
      </c>
      <c r="F166" s="84">
        <v>5200429</v>
      </c>
      <c r="G166" s="32">
        <v>296.74</v>
      </c>
      <c r="H166" s="32" t="s">
        <v>847</v>
      </c>
    </row>
    <row r="167" spans="1:8" ht="15" customHeight="1">
      <c r="A167" s="83">
        <v>45471</v>
      </c>
      <c r="B167" s="32" t="s">
        <v>1124</v>
      </c>
      <c r="C167" s="31" t="s">
        <v>1125</v>
      </c>
      <c r="D167" s="31" t="s">
        <v>989</v>
      </c>
      <c r="E167" s="31" t="s">
        <v>529</v>
      </c>
      <c r="F167" s="84">
        <v>1998332</v>
      </c>
      <c r="G167" s="32">
        <v>40.24</v>
      </c>
      <c r="H167" s="32" t="s">
        <v>847</v>
      </c>
    </row>
    <row r="168" spans="1:8" ht="15" customHeight="1">
      <c r="A168" s="83">
        <v>45471</v>
      </c>
      <c r="B168" s="32" t="s">
        <v>1210</v>
      </c>
      <c r="C168" s="31" t="s">
        <v>1211</v>
      </c>
      <c r="D168" s="31" t="s">
        <v>1212</v>
      </c>
      <c r="E168" s="31" t="s">
        <v>529</v>
      </c>
      <c r="F168" s="84">
        <v>2159314</v>
      </c>
      <c r="G168" s="32">
        <v>2.75</v>
      </c>
      <c r="H168" s="32" t="s">
        <v>847</v>
      </c>
    </row>
    <row r="169" spans="1:8" ht="15" customHeight="1">
      <c r="A169" s="83">
        <v>45471</v>
      </c>
      <c r="B169" s="32" t="s">
        <v>1126</v>
      </c>
      <c r="C169" s="31" t="s">
        <v>1127</v>
      </c>
      <c r="D169" s="31" t="s">
        <v>1364</v>
      </c>
      <c r="E169" s="31" t="s">
        <v>529</v>
      </c>
      <c r="F169" s="84">
        <v>213000</v>
      </c>
      <c r="G169" s="32">
        <v>1.1200000000000001</v>
      </c>
      <c r="H169" s="32" t="s">
        <v>847</v>
      </c>
    </row>
    <row r="170" spans="1:8" ht="15" customHeight="1">
      <c r="A170" s="83">
        <v>45471</v>
      </c>
      <c r="B170" s="32" t="s">
        <v>1126</v>
      </c>
      <c r="C170" s="31" t="s">
        <v>1127</v>
      </c>
      <c r="D170" s="31" t="s">
        <v>1155</v>
      </c>
      <c r="E170" s="31" t="s">
        <v>529</v>
      </c>
      <c r="F170" s="84">
        <v>267018</v>
      </c>
      <c r="G170" s="32">
        <v>0.96</v>
      </c>
      <c r="H170" s="32" t="s">
        <v>847</v>
      </c>
    </row>
    <row r="171" spans="1:8" ht="15" customHeight="1">
      <c r="A171" s="83">
        <v>45471</v>
      </c>
      <c r="B171" s="32" t="s">
        <v>1126</v>
      </c>
      <c r="C171" s="31" t="s">
        <v>1127</v>
      </c>
      <c r="D171" s="31" t="s">
        <v>1365</v>
      </c>
      <c r="E171" s="31" t="s">
        <v>529</v>
      </c>
      <c r="F171" s="84">
        <v>315282</v>
      </c>
      <c r="G171" s="32">
        <v>1.1000000000000001</v>
      </c>
      <c r="H171" s="32" t="s">
        <v>847</v>
      </c>
    </row>
    <row r="172" spans="1:8" ht="15" customHeight="1">
      <c r="A172" s="83">
        <v>45471</v>
      </c>
      <c r="B172" s="32" t="s">
        <v>1126</v>
      </c>
      <c r="C172" s="31" t="s">
        <v>1127</v>
      </c>
      <c r="D172" s="31" t="s">
        <v>1366</v>
      </c>
      <c r="E172" s="31" t="s">
        <v>529</v>
      </c>
      <c r="F172" s="84">
        <v>294000</v>
      </c>
      <c r="G172" s="32">
        <v>0.98</v>
      </c>
      <c r="H172" s="32" t="s">
        <v>847</v>
      </c>
    </row>
    <row r="173" spans="1:8" ht="15" customHeight="1">
      <c r="A173" s="83">
        <v>45471</v>
      </c>
      <c r="B173" s="32" t="s">
        <v>1367</v>
      </c>
      <c r="C173" s="31" t="s">
        <v>1368</v>
      </c>
      <c r="D173" s="31" t="s">
        <v>969</v>
      </c>
      <c r="E173" s="31" t="s">
        <v>529</v>
      </c>
      <c r="F173" s="84">
        <v>80000</v>
      </c>
      <c r="G173" s="32">
        <v>134.41</v>
      </c>
      <c r="H173" s="32" t="s">
        <v>847</v>
      </c>
    </row>
    <row r="174" spans="1:8" ht="15" customHeight="1">
      <c r="A174" s="83">
        <v>45471</v>
      </c>
      <c r="B174" s="32" t="s">
        <v>1367</v>
      </c>
      <c r="C174" s="31" t="s">
        <v>1368</v>
      </c>
      <c r="D174" s="31" t="s">
        <v>1369</v>
      </c>
      <c r="E174" s="31" t="s">
        <v>529</v>
      </c>
      <c r="F174" s="84">
        <v>76000</v>
      </c>
      <c r="G174" s="32">
        <v>133.16999999999999</v>
      </c>
      <c r="H174" s="32" t="s">
        <v>847</v>
      </c>
    </row>
    <row r="175" spans="1:8" ht="15" customHeight="1">
      <c r="A175" s="83">
        <v>45471</v>
      </c>
      <c r="B175" s="32" t="s">
        <v>1367</v>
      </c>
      <c r="C175" s="31" t="s">
        <v>1368</v>
      </c>
      <c r="D175" s="31" t="s">
        <v>1370</v>
      </c>
      <c r="E175" s="31" t="s">
        <v>529</v>
      </c>
      <c r="F175" s="84">
        <v>152000</v>
      </c>
      <c r="G175" s="32">
        <v>130.94999999999999</v>
      </c>
      <c r="H175" s="32" t="s">
        <v>847</v>
      </c>
    </row>
    <row r="176" spans="1:8" ht="15" customHeight="1">
      <c r="A176" s="83">
        <v>45471</v>
      </c>
      <c r="B176" s="32" t="s">
        <v>1367</v>
      </c>
      <c r="C176" s="31" t="s">
        <v>1368</v>
      </c>
      <c r="D176" s="31" t="s">
        <v>1371</v>
      </c>
      <c r="E176" s="31" t="s">
        <v>529</v>
      </c>
      <c r="F176" s="84">
        <v>200000</v>
      </c>
      <c r="G176" s="32">
        <v>135.09</v>
      </c>
      <c r="H176" s="32" t="s">
        <v>847</v>
      </c>
    </row>
    <row r="177" spans="1:8" ht="15" customHeight="1">
      <c r="A177" s="83">
        <v>45471</v>
      </c>
      <c r="B177" s="32" t="s">
        <v>1367</v>
      </c>
      <c r="C177" s="31" t="s">
        <v>1368</v>
      </c>
      <c r="D177" s="31" t="s">
        <v>1204</v>
      </c>
      <c r="E177" s="31" t="s">
        <v>529</v>
      </c>
      <c r="F177" s="84">
        <v>100000</v>
      </c>
      <c r="G177" s="32">
        <v>136.19</v>
      </c>
      <c r="H177" s="32" t="s">
        <v>847</v>
      </c>
    </row>
    <row r="178" spans="1:8" ht="15" customHeight="1">
      <c r="A178" s="83">
        <v>45471</v>
      </c>
      <c r="B178" s="32" t="s">
        <v>1372</v>
      </c>
      <c r="C178" s="31" t="s">
        <v>1373</v>
      </c>
      <c r="D178" s="31" t="s">
        <v>892</v>
      </c>
      <c r="E178" s="31" t="s">
        <v>529</v>
      </c>
      <c r="F178" s="84">
        <v>2635156</v>
      </c>
      <c r="G178" s="32">
        <v>57.87</v>
      </c>
      <c r="H178" s="32" t="s">
        <v>847</v>
      </c>
    </row>
    <row r="179" spans="1:8" ht="15" customHeight="1">
      <c r="A179" s="83">
        <v>45471</v>
      </c>
      <c r="B179" s="32" t="s">
        <v>1372</v>
      </c>
      <c r="C179" s="31" t="s">
        <v>1373</v>
      </c>
      <c r="D179" s="31" t="s">
        <v>989</v>
      </c>
      <c r="E179" s="31" t="s">
        <v>529</v>
      </c>
      <c r="F179" s="84">
        <v>2618056</v>
      </c>
      <c r="G179" s="32">
        <v>57.59</v>
      </c>
      <c r="H179" s="32" t="s">
        <v>847</v>
      </c>
    </row>
    <row r="180" spans="1:8" ht="15" customHeight="1">
      <c r="A180" s="83">
        <v>45471</v>
      </c>
      <c r="B180" s="32" t="s">
        <v>1374</v>
      </c>
      <c r="C180" s="31" t="s">
        <v>1375</v>
      </c>
      <c r="D180" s="31" t="s">
        <v>1376</v>
      </c>
      <c r="E180" s="31" t="s">
        <v>529</v>
      </c>
      <c r="F180" s="84">
        <v>1000000</v>
      </c>
      <c r="G180" s="32">
        <v>113.75</v>
      </c>
      <c r="H180" s="32" t="s">
        <v>847</v>
      </c>
    </row>
    <row r="181" spans="1:8" ht="15" customHeight="1">
      <c r="A181" s="83">
        <v>45471</v>
      </c>
      <c r="B181" s="32" t="s">
        <v>1374</v>
      </c>
      <c r="C181" s="31" t="s">
        <v>1375</v>
      </c>
      <c r="D181" s="31" t="s">
        <v>892</v>
      </c>
      <c r="E181" s="31" t="s">
        <v>529</v>
      </c>
      <c r="F181" s="84">
        <v>1068279</v>
      </c>
      <c r="G181" s="32">
        <v>114.69</v>
      </c>
      <c r="H181" s="32" t="s">
        <v>847</v>
      </c>
    </row>
    <row r="182" spans="1:8" ht="15" customHeight="1">
      <c r="A182" s="83">
        <v>45471</v>
      </c>
      <c r="B182" s="32" t="s">
        <v>1377</v>
      </c>
      <c r="C182" s="31" t="s">
        <v>1378</v>
      </c>
      <c r="D182" s="31" t="s">
        <v>1379</v>
      </c>
      <c r="E182" s="31" t="s">
        <v>529</v>
      </c>
      <c r="F182" s="84">
        <v>1818000</v>
      </c>
      <c r="G182" s="32">
        <v>47.9</v>
      </c>
      <c r="H182" s="32" t="s">
        <v>847</v>
      </c>
    </row>
    <row r="183" spans="1:8" ht="15" customHeight="1">
      <c r="A183" s="83">
        <v>45471</v>
      </c>
      <c r="B183" s="32" t="s">
        <v>1380</v>
      </c>
      <c r="C183" s="31" t="s">
        <v>1381</v>
      </c>
      <c r="D183" s="31" t="s">
        <v>1382</v>
      </c>
      <c r="E183" s="31" t="s">
        <v>529</v>
      </c>
      <c r="F183" s="84">
        <v>251900</v>
      </c>
      <c r="G183" s="32">
        <v>1610</v>
      </c>
      <c r="H183" s="32" t="s">
        <v>847</v>
      </c>
    </row>
    <row r="184" spans="1:8" ht="15" customHeight="1">
      <c r="A184" s="83">
        <v>45471</v>
      </c>
      <c r="B184" s="32" t="s">
        <v>1380</v>
      </c>
      <c r="C184" s="31" t="s">
        <v>1381</v>
      </c>
      <c r="D184" s="31" t="s">
        <v>1204</v>
      </c>
      <c r="E184" s="31" t="s">
        <v>529</v>
      </c>
      <c r="F184" s="84">
        <v>172761</v>
      </c>
      <c r="G184" s="32">
        <v>1610.43</v>
      </c>
      <c r="H184" s="32" t="s">
        <v>847</v>
      </c>
    </row>
    <row r="185" spans="1:8" ht="15" customHeight="1">
      <c r="A185" s="83">
        <v>45471</v>
      </c>
      <c r="B185" s="32" t="s">
        <v>1380</v>
      </c>
      <c r="C185" s="31" t="s">
        <v>1381</v>
      </c>
      <c r="D185" s="31" t="s">
        <v>1383</v>
      </c>
      <c r="E185" s="31" t="s">
        <v>529</v>
      </c>
      <c r="F185" s="84">
        <v>770000</v>
      </c>
      <c r="G185" s="32">
        <v>1610</v>
      </c>
      <c r="H185" s="32" t="s">
        <v>847</v>
      </c>
    </row>
    <row r="186" spans="1:8" ht="15" customHeight="1">
      <c r="A186" s="83">
        <v>45471</v>
      </c>
      <c r="B186" s="32" t="s">
        <v>1380</v>
      </c>
      <c r="C186" s="31" t="s">
        <v>1381</v>
      </c>
      <c r="D186" s="31" t="s">
        <v>1369</v>
      </c>
      <c r="E186" s="31" t="s">
        <v>529</v>
      </c>
      <c r="F186" s="84">
        <v>195153</v>
      </c>
      <c r="G186" s="32">
        <v>1613.63</v>
      </c>
      <c r="H186" s="32" t="s">
        <v>847</v>
      </c>
    </row>
    <row r="187" spans="1:8" ht="15" customHeight="1">
      <c r="A187" s="83">
        <v>45471</v>
      </c>
      <c r="B187" s="32" t="s">
        <v>1384</v>
      </c>
      <c r="C187" s="31" t="s">
        <v>1385</v>
      </c>
      <c r="D187" s="31" t="s">
        <v>1386</v>
      </c>
      <c r="E187" s="31" t="s">
        <v>529</v>
      </c>
      <c r="F187" s="84">
        <v>192000</v>
      </c>
      <c r="G187" s="32">
        <v>37.29</v>
      </c>
      <c r="H187" s="32" t="s">
        <v>847</v>
      </c>
    </row>
    <row r="188" spans="1:8" ht="15" customHeight="1">
      <c r="A188" s="83">
        <v>45471</v>
      </c>
      <c r="B188" s="32" t="s">
        <v>1224</v>
      </c>
      <c r="C188" s="31" t="s">
        <v>1225</v>
      </c>
      <c r="D188" s="31" t="s">
        <v>892</v>
      </c>
      <c r="E188" s="31" t="s">
        <v>529</v>
      </c>
      <c r="F188" s="84">
        <v>54872</v>
      </c>
      <c r="G188" s="32">
        <v>795.25</v>
      </c>
      <c r="H188" s="32" t="s">
        <v>847</v>
      </c>
    </row>
    <row r="189" spans="1:8" ht="15" customHeight="1">
      <c r="A189" s="83">
        <v>45471</v>
      </c>
      <c r="B189" s="32" t="s">
        <v>1387</v>
      </c>
      <c r="C189" s="31" t="s">
        <v>1388</v>
      </c>
      <c r="D189" s="31" t="s">
        <v>1261</v>
      </c>
      <c r="E189" s="31" t="s">
        <v>529</v>
      </c>
      <c r="F189" s="84">
        <v>22800</v>
      </c>
      <c r="G189" s="32">
        <v>70.959999999999994</v>
      </c>
      <c r="H189" s="32" t="s">
        <v>847</v>
      </c>
    </row>
    <row r="190" spans="1:8" ht="15" customHeight="1">
      <c r="A190" s="83">
        <v>45471</v>
      </c>
      <c r="B190" s="32" t="s">
        <v>1213</v>
      </c>
      <c r="C190" s="31" t="s">
        <v>1214</v>
      </c>
      <c r="D190" s="31" t="s">
        <v>1151</v>
      </c>
      <c r="E190" s="31" t="s">
        <v>529</v>
      </c>
      <c r="F190" s="84">
        <v>2606465</v>
      </c>
      <c r="G190" s="32">
        <v>109.55</v>
      </c>
      <c r="H190" s="32" t="s">
        <v>847</v>
      </c>
    </row>
    <row r="191" spans="1:8" ht="15" customHeight="1">
      <c r="A191" s="83">
        <v>45471</v>
      </c>
      <c r="B191" s="32" t="s">
        <v>1389</v>
      </c>
      <c r="C191" s="31" t="s">
        <v>1390</v>
      </c>
      <c r="D191" s="31" t="s">
        <v>989</v>
      </c>
      <c r="E191" s="31" t="s">
        <v>529</v>
      </c>
      <c r="F191" s="84">
        <v>1294562</v>
      </c>
      <c r="G191" s="32">
        <v>144.83000000000001</v>
      </c>
      <c r="H191" s="32" t="s">
        <v>847</v>
      </c>
    </row>
    <row r="192" spans="1:8" ht="15" customHeight="1">
      <c r="A192" s="83">
        <v>45471</v>
      </c>
      <c r="B192" s="32" t="s">
        <v>1389</v>
      </c>
      <c r="C192" s="31" t="s">
        <v>1390</v>
      </c>
      <c r="D192" s="31" t="s">
        <v>892</v>
      </c>
      <c r="E192" s="31" t="s">
        <v>529</v>
      </c>
      <c r="F192" s="84">
        <v>1169048</v>
      </c>
      <c r="G192" s="32">
        <v>145.44</v>
      </c>
      <c r="H192" s="32" t="s">
        <v>847</v>
      </c>
    </row>
    <row r="193" spans="1:8" ht="15" customHeight="1">
      <c r="A193" s="83">
        <v>45471</v>
      </c>
      <c r="B193" s="32" t="s">
        <v>1391</v>
      </c>
      <c r="C193" s="31" t="s">
        <v>1392</v>
      </c>
      <c r="D193" s="31" t="s">
        <v>892</v>
      </c>
      <c r="E193" s="31" t="s">
        <v>529</v>
      </c>
      <c r="F193" s="84">
        <v>248613</v>
      </c>
      <c r="G193" s="32">
        <v>167.39</v>
      </c>
      <c r="H193" s="32" t="s">
        <v>847</v>
      </c>
    </row>
    <row r="194" spans="1:8" ht="15" customHeight="1">
      <c r="A194" s="83">
        <v>45471</v>
      </c>
      <c r="B194" s="32" t="s">
        <v>1393</v>
      </c>
      <c r="C194" s="31" t="s">
        <v>1394</v>
      </c>
      <c r="D194" s="31" t="s">
        <v>892</v>
      </c>
      <c r="E194" s="31" t="s">
        <v>529</v>
      </c>
      <c r="F194" s="84">
        <v>143849</v>
      </c>
      <c r="G194" s="32">
        <v>1375.76</v>
      </c>
      <c r="H194" s="32" t="s">
        <v>847</v>
      </c>
    </row>
    <row r="195" spans="1:8" ht="15" customHeight="1">
      <c r="A195" s="83">
        <v>45471</v>
      </c>
      <c r="B195" s="32" t="s">
        <v>1393</v>
      </c>
      <c r="C195" s="31" t="s">
        <v>1394</v>
      </c>
      <c r="D195" s="31" t="s">
        <v>989</v>
      </c>
      <c r="E195" s="31" t="s">
        <v>529</v>
      </c>
      <c r="F195" s="84">
        <v>101824</v>
      </c>
      <c r="G195" s="32">
        <v>1379.33</v>
      </c>
      <c r="H195" s="32" t="s">
        <v>847</v>
      </c>
    </row>
    <row r="196" spans="1:8" ht="15" customHeight="1">
      <c r="A196" s="83">
        <v>45471</v>
      </c>
      <c r="B196" s="32" t="s">
        <v>1393</v>
      </c>
      <c r="C196" s="31" t="s">
        <v>1394</v>
      </c>
      <c r="D196" s="31" t="s">
        <v>1350</v>
      </c>
      <c r="E196" s="31" t="s">
        <v>529</v>
      </c>
      <c r="F196" s="84">
        <v>80344</v>
      </c>
      <c r="G196" s="32">
        <v>1378.14</v>
      </c>
      <c r="H196" s="32" t="s">
        <v>847</v>
      </c>
    </row>
    <row r="197" spans="1:8" ht="15" customHeight="1">
      <c r="A197" s="83">
        <v>45471</v>
      </c>
      <c r="B197" s="32" t="s">
        <v>1215</v>
      </c>
      <c r="C197" s="31" t="s">
        <v>1216</v>
      </c>
      <c r="D197" s="31" t="s">
        <v>969</v>
      </c>
      <c r="E197" s="31" t="s">
        <v>529</v>
      </c>
      <c r="F197" s="84">
        <v>37600</v>
      </c>
      <c r="G197" s="32">
        <v>65.7</v>
      </c>
      <c r="H197" s="32" t="s">
        <v>847</v>
      </c>
    </row>
    <row r="198" spans="1:8" ht="15" customHeight="1">
      <c r="A198" s="83">
        <v>45471</v>
      </c>
      <c r="B198" s="32" t="s">
        <v>1034</v>
      </c>
      <c r="C198" s="31" t="s">
        <v>1035</v>
      </c>
      <c r="D198" s="31" t="s">
        <v>989</v>
      </c>
      <c r="E198" s="31" t="s">
        <v>529</v>
      </c>
      <c r="F198" s="84">
        <v>2153538</v>
      </c>
      <c r="G198" s="32">
        <v>35.729999999999997</v>
      </c>
      <c r="H198" s="32" t="s">
        <v>847</v>
      </c>
    </row>
    <row r="199" spans="1:8" ht="15" customHeight="1">
      <c r="A199" s="83">
        <v>45471</v>
      </c>
      <c r="B199" s="32" t="s">
        <v>1034</v>
      </c>
      <c r="C199" s="31" t="s">
        <v>1035</v>
      </c>
      <c r="D199" s="31" t="s">
        <v>1036</v>
      </c>
      <c r="E199" s="31" t="s">
        <v>529</v>
      </c>
      <c r="F199" s="84">
        <v>2065707</v>
      </c>
      <c r="G199" s="32">
        <v>35.770000000000003</v>
      </c>
      <c r="H199" s="32" t="s">
        <v>847</v>
      </c>
    </row>
    <row r="200" spans="1:8" ht="15" customHeight="1">
      <c r="A200" s="83">
        <v>45471</v>
      </c>
      <c r="B200" s="32" t="s">
        <v>1395</v>
      </c>
      <c r="C200" s="31" t="s">
        <v>1396</v>
      </c>
      <c r="D200" s="31" t="s">
        <v>989</v>
      </c>
      <c r="E200" s="31" t="s">
        <v>529</v>
      </c>
      <c r="F200" s="84">
        <v>464393</v>
      </c>
      <c r="G200" s="32">
        <v>104.95</v>
      </c>
      <c r="H200" s="32" t="s">
        <v>847</v>
      </c>
    </row>
    <row r="201" spans="1:8" ht="15" customHeight="1">
      <c r="A201" s="83">
        <v>45471</v>
      </c>
      <c r="B201" s="32" t="s">
        <v>1397</v>
      </c>
      <c r="C201" s="31" t="s">
        <v>1398</v>
      </c>
      <c r="D201" s="31" t="s">
        <v>1399</v>
      </c>
      <c r="E201" s="31" t="s">
        <v>529</v>
      </c>
      <c r="F201" s="84">
        <v>2000000</v>
      </c>
      <c r="G201" s="32">
        <v>495</v>
      </c>
      <c r="H201" s="32" t="s">
        <v>847</v>
      </c>
    </row>
    <row r="202" spans="1:8" ht="15" customHeight="1">
      <c r="A202" s="83">
        <v>45471</v>
      </c>
      <c r="B202" s="32" t="s">
        <v>1323</v>
      </c>
      <c r="C202" s="31" t="s">
        <v>1400</v>
      </c>
      <c r="D202" s="31" t="s">
        <v>1327</v>
      </c>
      <c r="E202" s="31" t="s">
        <v>529</v>
      </c>
      <c r="F202" s="84">
        <v>101308</v>
      </c>
      <c r="G202" s="32">
        <v>497.52</v>
      </c>
      <c r="H202" s="32" t="s">
        <v>847</v>
      </c>
    </row>
    <row r="203" spans="1:8" ht="15" customHeight="1">
      <c r="A203" s="83">
        <v>45471</v>
      </c>
      <c r="B203" s="32" t="s">
        <v>1323</v>
      </c>
      <c r="C203" s="31" t="s">
        <v>1400</v>
      </c>
      <c r="D203" s="31" t="s">
        <v>1401</v>
      </c>
      <c r="E203" s="31" t="s">
        <v>529</v>
      </c>
      <c r="F203" s="84">
        <v>335694</v>
      </c>
      <c r="G203" s="32">
        <v>486.98</v>
      </c>
      <c r="H203" s="32" t="s">
        <v>847</v>
      </c>
    </row>
    <row r="204" spans="1:8" ht="15" customHeight="1">
      <c r="A204" s="83">
        <v>45471</v>
      </c>
      <c r="B204" s="32" t="s">
        <v>1323</v>
      </c>
      <c r="C204" s="31" t="s">
        <v>1400</v>
      </c>
      <c r="D204" s="31" t="s">
        <v>1156</v>
      </c>
      <c r="E204" s="31" t="s">
        <v>529</v>
      </c>
      <c r="F204" s="84">
        <v>500000</v>
      </c>
      <c r="G204" s="32">
        <v>499.43</v>
      </c>
      <c r="H204" s="32" t="s">
        <v>847</v>
      </c>
    </row>
    <row r="205" spans="1:8" ht="15" customHeight="1">
      <c r="A205" s="83">
        <v>45471</v>
      </c>
      <c r="B205" s="32" t="s">
        <v>1323</v>
      </c>
      <c r="C205" s="31" t="s">
        <v>1400</v>
      </c>
      <c r="D205" s="31" t="s">
        <v>1402</v>
      </c>
      <c r="E205" s="31" t="s">
        <v>529</v>
      </c>
      <c r="F205" s="84">
        <v>504540</v>
      </c>
      <c r="G205" s="32">
        <v>495.29</v>
      </c>
      <c r="H205" s="32" t="s">
        <v>847</v>
      </c>
    </row>
    <row r="206" spans="1:8" ht="15" customHeight="1">
      <c r="A206" s="83">
        <v>45471</v>
      </c>
      <c r="B206" s="32" t="s">
        <v>1323</v>
      </c>
      <c r="C206" s="31" t="s">
        <v>1400</v>
      </c>
      <c r="D206" s="31" t="s">
        <v>1403</v>
      </c>
      <c r="E206" s="31" t="s">
        <v>529</v>
      </c>
      <c r="F206" s="84">
        <v>1100000</v>
      </c>
      <c r="G206" s="32">
        <v>475</v>
      </c>
      <c r="H206" s="32" t="s">
        <v>847</v>
      </c>
    </row>
    <row r="207" spans="1:8" ht="15" customHeight="1">
      <c r="A207" s="83">
        <v>45471</v>
      </c>
      <c r="B207" s="32" t="s">
        <v>1323</v>
      </c>
      <c r="C207" s="31" t="s">
        <v>1400</v>
      </c>
      <c r="D207" s="31" t="s">
        <v>1404</v>
      </c>
      <c r="E207" s="31" t="s">
        <v>529</v>
      </c>
      <c r="F207" s="84">
        <v>822333</v>
      </c>
      <c r="G207" s="32">
        <v>494.03</v>
      </c>
      <c r="H207" s="32" t="s">
        <v>847</v>
      </c>
    </row>
    <row r="208" spans="1:8" ht="15" customHeight="1">
      <c r="A208" s="83">
        <v>45471</v>
      </c>
      <c r="B208" s="32" t="s">
        <v>1079</v>
      </c>
      <c r="C208" s="31" t="s">
        <v>1080</v>
      </c>
      <c r="D208" s="31" t="s">
        <v>1405</v>
      </c>
      <c r="E208" s="31" t="s">
        <v>529</v>
      </c>
      <c r="F208" s="84">
        <v>360216</v>
      </c>
      <c r="G208" s="32">
        <v>5.64</v>
      </c>
      <c r="H208" s="32" t="s">
        <v>847</v>
      </c>
    </row>
    <row r="209" spans="1:8" ht="15" customHeight="1">
      <c r="A209" s="83">
        <v>45471</v>
      </c>
      <c r="B209" s="32" t="s">
        <v>1406</v>
      </c>
      <c r="C209" s="31" t="s">
        <v>1407</v>
      </c>
      <c r="D209" s="31" t="s">
        <v>1408</v>
      </c>
      <c r="E209" s="31" t="s">
        <v>529</v>
      </c>
      <c r="F209" s="84">
        <v>24000</v>
      </c>
      <c r="G209" s="32">
        <v>139.66</v>
      </c>
      <c r="H209" s="32" t="s">
        <v>847</v>
      </c>
    </row>
    <row r="210" spans="1:8" ht="15" customHeight="1">
      <c r="A210" s="83">
        <v>45471</v>
      </c>
      <c r="B210" s="32" t="s">
        <v>1409</v>
      </c>
      <c r="C210" s="31" t="s">
        <v>1410</v>
      </c>
      <c r="D210" s="31" t="s">
        <v>1411</v>
      </c>
      <c r="E210" s="31" t="s">
        <v>529</v>
      </c>
      <c r="F210" s="84">
        <v>7000000</v>
      </c>
      <c r="G210" s="32">
        <v>1.56</v>
      </c>
      <c r="H210" s="32" t="s">
        <v>847</v>
      </c>
    </row>
    <row r="211" spans="1:8" ht="15" customHeight="1">
      <c r="A211" s="83">
        <v>45471</v>
      </c>
      <c r="B211" s="32" t="s">
        <v>1409</v>
      </c>
      <c r="C211" s="31" t="s">
        <v>1410</v>
      </c>
      <c r="D211" s="31" t="s">
        <v>1356</v>
      </c>
      <c r="E211" s="31" t="s">
        <v>529</v>
      </c>
      <c r="F211" s="84">
        <v>7970256</v>
      </c>
      <c r="G211" s="32">
        <v>1.58</v>
      </c>
      <c r="H211" s="32" t="s">
        <v>847</v>
      </c>
    </row>
    <row r="212" spans="1:8" ht="15" customHeight="1">
      <c r="A212" s="83">
        <v>45471</v>
      </c>
      <c r="B212" s="32" t="s">
        <v>1128</v>
      </c>
      <c r="C212" s="31" t="s">
        <v>1129</v>
      </c>
      <c r="D212" s="31" t="s">
        <v>1130</v>
      </c>
      <c r="E212" s="31" t="s">
        <v>529</v>
      </c>
      <c r="F212" s="84">
        <v>4787169</v>
      </c>
      <c r="G212" s="32">
        <v>50.2</v>
      </c>
      <c r="H212" s="32" t="s">
        <v>847</v>
      </c>
    </row>
    <row r="213" spans="1:8" ht="15" customHeight="1">
      <c r="A213" s="83">
        <v>45471</v>
      </c>
      <c r="B213" s="32" t="s">
        <v>1128</v>
      </c>
      <c r="C213" s="31" t="s">
        <v>1129</v>
      </c>
      <c r="D213" s="31" t="s">
        <v>892</v>
      </c>
      <c r="E213" s="31" t="s">
        <v>529</v>
      </c>
      <c r="F213" s="84">
        <v>627960</v>
      </c>
      <c r="G213" s="32">
        <v>50.07</v>
      </c>
      <c r="H213" s="32" t="s">
        <v>847</v>
      </c>
    </row>
    <row r="214" spans="1:8" ht="15" customHeight="1">
      <c r="A214" s="83">
        <v>45471</v>
      </c>
      <c r="B214" s="32" t="s">
        <v>1128</v>
      </c>
      <c r="C214" s="31" t="s">
        <v>1129</v>
      </c>
      <c r="D214" s="31" t="s">
        <v>989</v>
      </c>
      <c r="E214" s="31" t="s">
        <v>529</v>
      </c>
      <c r="F214" s="84">
        <v>1292049</v>
      </c>
      <c r="G214" s="32">
        <v>49.92</v>
      </c>
      <c r="H214" s="32" t="s">
        <v>847</v>
      </c>
    </row>
    <row r="215" spans="1:8" ht="15" customHeight="1">
      <c r="A215" s="83">
        <v>45471</v>
      </c>
      <c r="B215" s="32" t="s">
        <v>1412</v>
      </c>
      <c r="C215" s="31" t="s">
        <v>1413</v>
      </c>
      <c r="D215" s="31" t="s">
        <v>1146</v>
      </c>
      <c r="E215" s="31" t="s">
        <v>529</v>
      </c>
      <c r="F215" s="84">
        <v>500000</v>
      </c>
      <c r="G215" s="32">
        <v>290.70999999999998</v>
      </c>
      <c r="H215" s="32" t="s">
        <v>847</v>
      </c>
    </row>
    <row r="216" spans="1:8" ht="15" customHeight="1">
      <c r="A216" s="83">
        <v>45471</v>
      </c>
      <c r="B216" s="32" t="s">
        <v>1414</v>
      </c>
      <c r="C216" s="31" t="s">
        <v>1415</v>
      </c>
      <c r="D216" s="31" t="s">
        <v>1416</v>
      </c>
      <c r="E216" s="31" t="s">
        <v>529</v>
      </c>
      <c r="F216" s="84">
        <v>1500000</v>
      </c>
      <c r="G216" s="32">
        <v>45</v>
      </c>
      <c r="H216" s="32" t="s">
        <v>847</v>
      </c>
    </row>
    <row r="217" spans="1:8" ht="15" customHeight="1">
      <c r="A217" s="83">
        <v>45471</v>
      </c>
      <c r="B217" s="32" t="s">
        <v>1414</v>
      </c>
      <c r="C217" s="31" t="s">
        <v>1415</v>
      </c>
      <c r="D217" s="31" t="s">
        <v>1204</v>
      </c>
      <c r="E217" s="31" t="s">
        <v>529</v>
      </c>
      <c r="F217" s="84">
        <v>1000000</v>
      </c>
      <c r="G217" s="32">
        <v>45</v>
      </c>
      <c r="H217" s="32" t="s">
        <v>847</v>
      </c>
    </row>
    <row r="218" spans="1:8" ht="15" customHeight="1">
      <c r="A218" s="83">
        <v>45471</v>
      </c>
      <c r="B218" s="32" t="s">
        <v>1414</v>
      </c>
      <c r="C218" s="31" t="s">
        <v>1415</v>
      </c>
      <c r="D218" s="31" t="s">
        <v>1417</v>
      </c>
      <c r="E218" s="31" t="s">
        <v>529</v>
      </c>
      <c r="F218" s="84">
        <v>657934</v>
      </c>
      <c r="G218" s="32">
        <v>44.82</v>
      </c>
      <c r="H218" s="32" t="s">
        <v>847</v>
      </c>
    </row>
    <row r="219" spans="1:8" ht="15" customHeight="1">
      <c r="A219" s="83">
        <v>45471</v>
      </c>
      <c r="B219" s="32" t="s">
        <v>1217</v>
      </c>
      <c r="C219" s="31" t="s">
        <v>1218</v>
      </c>
      <c r="D219" s="31" t="s">
        <v>969</v>
      </c>
      <c r="E219" s="31" t="s">
        <v>529</v>
      </c>
      <c r="F219" s="84">
        <v>65000</v>
      </c>
      <c r="G219" s="32">
        <v>239.4</v>
      </c>
      <c r="H219" s="32" t="s">
        <v>847</v>
      </c>
    </row>
    <row r="220" spans="1:8" ht="15" customHeight="1">
      <c r="A220" s="83">
        <v>45471</v>
      </c>
      <c r="B220" s="32" t="s">
        <v>1217</v>
      </c>
      <c r="C220" s="31" t="s">
        <v>1218</v>
      </c>
      <c r="D220" s="31" t="s">
        <v>1220</v>
      </c>
      <c r="E220" s="31" t="s">
        <v>529</v>
      </c>
      <c r="F220" s="84">
        <v>27000</v>
      </c>
      <c r="G220" s="32">
        <v>239.4</v>
      </c>
      <c r="H220" s="32" t="s">
        <v>847</v>
      </c>
    </row>
    <row r="221" spans="1:8" ht="15" customHeight="1">
      <c r="A221" s="83">
        <v>45471</v>
      </c>
      <c r="B221" s="32" t="s">
        <v>1221</v>
      </c>
      <c r="C221" s="31" t="s">
        <v>1222</v>
      </c>
      <c r="D221" s="31" t="s">
        <v>1123</v>
      </c>
      <c r="E221" s="31" t="s">
        <v>529</v>
      </c>
      <c r="F221" s="84">
        <v>91200</v>
      </c>
      <c r="G221" s="32">
        <v>218.87</v>
      </c>
      <c r="H221" s="32" t="s">
        <v>847</v>
      </c>
    </row>
    <row r="222" spans="1:8" ht="15" customHeight="1">
      <c r="A222" s="83">
        <v>45471</v>
      </c>
      <c r="B222" s="32" t="s">
        <v>1221</v>
      </c>
      <c r="C222" s="31" t="s">
        <v>1222</v>
      </c>
      <c r="D222" s="31" t="s">
        <v>969</v>
      </c>
      <c r="E222" s="31" t="s">
        <v>529</v>
      </c>
      <c r="F222" s="84">
        <v>55200</v>
      </c>
      <c r="G222" s="32">
        <v>215.3</v>
      </c>
      <c r="H222" s="32" t="s">
        <v>847</v>
      </c>
    </row>
    <row r="223" spans="1:8" ht="15" customHeight="1">
      <c r="A223" s="83">
        <v>45471</v>
      </c>
      <c r="B223" s="32" t="s">
        <v>1418</v>
      </c>
      <c r="C223" s="31" t="s">
        <v>1419</v>
      </c>
      <c r="D223" s="31" t="s">
        <v>1420</v>
      </c>
      <c r="E223" s="31" t="s">
        <v>529</v>
      </c>
      <c r="F223" s="84">
        <v>189705</v>
      </c>
      <c r="G223" s="32">
        <v>395.78</v>
      </c>
      <c r="H223" s="32" t="s">
        <v>847</v>
      </c>
    </row>
    <row r="224" spans="1:8" ht="15" customHeight="1">
      <c r="A224" s="83">
        <v>45471</v>
      </c>
      <c r="B224" s="32" t="s">
        <v>1343</v>
      </c>
      <c r="C224" s="31" t="s">
        <v>1344</v>
      </c>
      <c r="D224" s="31" t="s">
        <v>892</v>
      </c>
      <c r="E224" s="31" t="s">
        <v>530</v>
      </c>
      <c r="F224" s="84">
        <v>320399</v>
      </c>
      <c r="G224" s="32">
        <v>177.29</v>
      </c>
      <c r="H224" s="32" t="s">
        <v>847</v>
      </c>
    </row>
    <row r="225" spans="1:8" ht="15" customHeight="1">
      <c r="A225" s="83">
        <v>45471</v>
      </c>
      <c r="B225" s="32" t="s">
        <v>1345</v>
      </c>
      <c r="C225" s="31" t="s">
        <v>1346</v>
      </c>
      <c r="D225" s="31" t="s">
        <v>1347</v>
      </c>
      <c r="E225" s="31" t="s">
        <v>530</v>
      </c>
      <c r="F225" s="84">
        <v>1130394</v>
      </c>
      <c r="G225" s="32">
        <v>5.29</v>
      </c>
      <c r="H225" s="32" t="s">
        <v>847</v>
      </c>
    </row>
    <row r="226" spans="1:8" ht="15" customHeight="1">
      <c r="A226" s="83">
        <v>45471</v>
      </c>
      <c r="B226" s="32" t="s">
        <v>1205</v>
      </c>
      <c r="C226" s="31" t="s">
        <v>1206</v>
      </c>
      <c r="D226" s="31" t="s">
        <v>892</v>
      </c>
      <c r="E226" s="31" t="s">
        <v>530</v>
      </c>
      <c r="F226" s="84">
        <v>1240509</v>
      </c>
      <c r="G226" s="32">
        <v>210.18</v>
      </c>
      <c r="H226" s="32" t="s">
        <v>847</v>
      </c>
    </row>
    <row r="227" spans="1:8" ht="15" customHeight="1">
      <c r="A227" s="83">
        <v>45471</v>
      </c>
      <c r="B227" s="32" t="s">
        <v>348</v>
      </c>
      <c r="C227" s="31" t="s">
        <v>1348</v>
      </c>
      <c r="D227" s="31" t="s">
        <v>1122</v>
      </c>
      <c r="E227" s="31" t="s">
        <v>530</v>
      </c>
      <c r="F227" s="84">
        <v>940293</v>
      </c>
      <c r="G227" s="32">
        <v>2284.54</v>
      </c>
      <c r="H227" s="32" t="s">
        <v>847</v>
      </c>
    </row>
    <row r="228" spans="1:8" ht="15" customHeight="1">
      <c r="A228" s="83">
        <v>45471</v>
      </c>
      <c r="B228" s="32" t="s">
        <v>348</v>
      </c>
      <c r="C228" s="31" t="s">
        <v>1348</v>
      </c>
      <c r="D228" s="31" t="s">
        <v>1350</v>
      </c>
      <c r="E228" s="31" t="s">
        <v>530</v>
      </c>
      <c r="F228" s="84">
        <v>674608</v>
      </c>
      <c r="G228" s="32">
        <v>2280.9499999999998</v>
      </c>
      <c r="H228" s="32" t="s">
        <v>847</v>
      </c>
    </row>
    <row r="229" spans="1:8" ht="15" customHeight="1">
      <c r="A229" s="83">
        <v>45471</v>
      </c>
      <c r="B229" s="32" t="s">
        <v>348</v>
      </c>
      <c r="C229" s="31" t="s">
        <v>1348</v>
      </c>
      <c r="D229" s="31" t="s">
        <v>892</v>
      </c>
      <c r="E229" s="31" t="s">
        <v>530</v>
      </c>
      <c r="F229" s="84">
        <v>847230</v>
      </c>
      <c r="G229" s="32">
        <v>2223</v>
      </c>
      <c r="H229" s="32" t="s">
        <v>847</v>
      </c>
    </row>
    <row r="230" spans="1:8" ht="15" customHeight="1">
      <c r="A230" s="83">
        <v>45471</v>
      </c>
      <c r="B230" s="32" t="s">
        <v>348</v>
      </c>
      <c r="C230" s="31" t="s">
        <v>1348</v>
      </c>
      <c r="D230" s="31" t="s">
        <v>1349</v>
      </c>
      <c r="E230" s="31" t="s">
        <v>530</v>
      </c>
      <c r="F230" s="84">
        <v>571623</v>
      </c>
      <c r="G230" s="32">
        <v>2282.56</v>
      </c>
      <c r="H230" s="32" t="s">
        <v>847</v>
      </c>
    </row>
    <row r="231" spans="1:8" ht="15" customHeight="1">
      <c r="A231" s="83">
        <v>45471</v>
      </c>
      <c r="B231" s="32" t="s">
        <v>346</v>
      </c>
      <c r="C231" s="31" t="s">
        <v>1351</v>
      </c>
      <c r="D231" s="31" t="s">
        <v>892</v>
      </c>
      <c r="E231" s="31" t="s">
        <v>530</v>
      </c>
      <c r="F231" s="84">
        <v>285890</v>
      </c>
      <c r="G231" s="32">
        <v>2813.26</v>
      </c>
      <c r="H231" s="32" t="s">
        <v>847</v>
      </c>
    </row>
    <row r="232" spans="1:8" ht="15" customHeight="1">
      <c r="A232" s="83">
        <v>45471</v>
      </c>
      <c r="B232" s="32" t="s">
        <v>1352</v>
      </c>
      <c r="C232" s="31" t="s">
        <v>1353</v>
      </c>
      <c r="D232" s="31" t="s">
        <v>1354</v>
      </c>
      <c r="E232" s="31" t="s">
        <v>530</v>
      </c>
      <c r="F232" s="84">
        <v>120000</v>
      </c>
      <c r="G232" s="32">
        <v>2</v>
      </c>
      <c r="H232" s="32" t="s">
        <v>847</v>
      </c>
    </row>
    <row r="233" spans="1:8" ht="15" customHeight="1">
      <c r="A233" s="83">
        <v>45471</v>
      </c>
      <c r="B233" s="32" t="s">
        <v>1421</v>
      </c>
      <c r="C233" s="31" t="s">
        <v>1422</v>
      </c>
      <c r="D233" s="31" t="s">
        <v>1423</v>
      </c>
      <c r="E233" s="31" t="s">
        <v>530</v>
      </c>
      <c r="F233" s="84">
        <v>525000</v>
      </c>
      <c r="G233" s="32">
        <v>5.53</v>
      </c>
      <c r="H233" s="32" t="s">
        <v>847</v>
      </c>
    </row>
    <row r="234" spans="1:8" ht="15" customHeight="1">
      <c r="A234" s="83">
        <v>45471</v>
      </c>
      <c r="B234" s="32" t="s">
        <v>1424</v>
      </c>
      <c r="C234" s="31" t="s">
        <v>1425</v>
      </c>
      <c r="D234" s="31" t="s">
        <v>1426</v>
      </c>
      <c r="E234" s="31" t="s">
        <v>530</v>
      </c>
      <c r="F234" s="84">
        <v>11659485</v>
      </c>
      <c r="G234" s="32">
        <v>8.4</v>
      </c>
      <c r="H234" s="32" t="s">
        <v>847</v>
      </c>
    </row>
    <row r="235" spans="1:8" ht="15" customHeight="1">
      <c r="A235" s="83">
        <v>45471</v>
      </c>
      <c r="B235" s="32" t="s">
        <v>116</v>
      </c>
      <c r="C235" s="31" t="s">
        <v>1355</v>
      </c>
      <c r="D235" s="31" t="s">
        <v>892</v>
      </c>
      <c r="E235" s="31" t="s">
        <v>530</v>
      </c>
      <c r="F235" s="84">
        <v>818825</v>
      </c>
      <c r="G235" s="32">
        <v>702.45</v>
      </c>
      <c r="H235" s="32" t="s">
        <v>847</v>
      </c>
    </row>
    <row r="236" spans="1:8" ht="15" customHeight="1">
      <c r="A236" s="83">
        <v>45471</v>
      </c>
      <c r="B236" s="32" t="s">
        <v>1152</v>
      </c>
      <c r="C236" s="31" t="s">
        <v>1153</v>
      </c>
      <c r="D236" s="31" t="s">
        <v>1356</v>
      </c>
      <c r="E236" s="31" t="s">
        <v>530</v>
      </c>
      <c r="F236" s="84">
        <v>3404884</v>
      </c>
      <c r="G236" s="32">
        <v>0.89</v>
      </c>
      <c r="H236" s="32" t="s">
        <v>847</v>
      </c>
    </row>
    <row r="237" spans="1:8" ht="15" customHeight="1">
      <c r="A237" s="83">
        <v>45471</v>
      </c>
      <c r="B237" s="32" t="s">
        <v>1152</v>
      </c>
      <c r="C237" s="31" t="s">
        <v>1153</v>
      </c>
      <c r="D237" s="31" t="s">
        <v>1038</v>
      </c>
      <c r="E237" s="31" t="s">
        <v>530</v>
      </c>
      <c r="F237" s="84">
        <v>1500000</v>
      </c>
      <c r="G237" s="32">
        <v>0.87</v>
      </c>
      <c r="H237" s="32" t="s">
        <v>847</v>
      </c>
    </row>
    <row r="238" spans="1:8" ht="15" customHeight="1">
      <c r="A238" s="83">
        <v>45471</v>
      </c>
      <c r="B238" s="32" t="s">
        <v>1357</v>
      </c>
      <c r="C238" s="31" t="s">
        <v>1358</v>
      </c>
      <c r="D238" s="31" t="s">
        <v>969</v>
      </c>
      <c r="E238" s="31" t="s">
        <v>530</v>
      </c>
      <c r="F238" s="84">
        <v>163200</v>
      </c>
      <c r="G238" s="32">
        <v>368.35</v>
      </c>
      <c r="H238" s="32" t="s">
        <v>847</v>
      </c>
    </row>
    <row r="239" spans="1:8" ht="15" customHeight="1">
      <c r="A239" s="83">
        <v>45471</v>
      </c>
      <c r="B239" s="32" t="s">
        <v>389</v>
      </c>
      <c r="C239" s="31" t="s">
        <v>1427</v>
      </c>
      <c r="D239" s="31" t="s">
        <v>1428</v>
      </c>
      <c r="E239" s="31" t="s">
        <v>530</v>
      </c>
      <c r="F239" s="84">
        <v>20000000</v>
      </c>
      <c r="G239" s="32">
        <v>107.6</v>
      </c>
      <c r="H239" s="32" t="s">
        <v>847</v>
      </c>
    </row>
    <row r="240" spans="1:8" ht="15" customHeight="1">
      <c r="A240" s="83">
        <v>45471</v>
      </c>
      <c r="B240" s="32" t="s">
        <v>1207</v>
      </c>
      <c r="C240" s="31" t="s">
        <v>1208</v>
      </c>
      <c r="D240" s="31" t="s">
        <v>1359</v>
      </c>
      <c r="E240" s="31" t="s">
        <v>530</v>
      </c>
      <c r="F240" s="84">
        <v>126548</v>
      </c>
      <c r="G240" s="32">
        <v>95.1</v>
      </c>
      <c r="H240" s="32" t="s">
        <v>847</v>
      </c>
    </row>
    <row r="241" spans="1:8" ht="15" customHeight="1">
      <c r="A241" s="83">
        <v>45471</v>
      </c>
      <c r="B241" s="32" t="s">
        <v>1207</v>
      </c>
      <c r="C241" s="31" t="s">
        <v>1208</v>
      </c>
      <c r="D241" s="31" t="s">
        <v>1209</v>
      </c>
      <c r="E241" s="31" t="s">
        <v>530</v>
      </c>
      <c r="F241" s="84">
        <v>318576</v>
      </c>
      <c r="G241" s="32">
        <v>96.64</v>
      </c>
      <c r="H241" s="32" t="s">
        <v>847</v>
      </c>
    </row>
    <row r="242" spans="1:8" ht="15" customHeight="1">
      <c r="A242" s="83">
        <v>45471</v>
      </c>
      <c r="B242" s="32" t="s">
        <v>1360</v>
      </c>
      <c r="C242" s="31" t="s">
        <v>1361</v>
      </c>
      <c r="D242" s="31" t="s">
        <v>1362</v>
      </c>
      <c r="E242" s="31" t="s">
        <v>530</v>
      </c>
      <c r="F242" s="84">
        <v>15000</v>
      </c>
      <c r="G242" s="32">
        <v>196.64</v>
      </c>
      <c r="H242" s="32" t="s">
        <v>847</v>
      </c>
    </row>
    <row r="243" spans="1:8" ht="15" customHeight="1">
      <c r="A243" s="83">
        <v>45471</v>
      </c>
      <c r="B243" s="32" t="s">
        <v>144</v>
      </c>
      <c r="C243" s="31" t="s">
        <v>1154</v>
      </c>
      <c r="D243" s="31" t="s">
        <v>892</v>
      </c>
      <c r="E243" s="31" t="s">
        <v>530</v>
      </c>
      <c r="F243" s="84">
        <v>4154359</v>
      </c>
      <c r="G243" s="32">
        <v>297.45999999999998</v>
      </c>
      <c r="H243" s="32" t="s">
        <v>847</v>
      </c>
    </row>
    <row r="244" spans="1:8" ht="15" customHeight="1">
      <c r="A244" s="83">
        <v>45471</v>
      </c>
      <c r="B244" s="32" t="s">
        <v>144</v>
      </c>
      <c r="C244" s="31" t="s">
        <v>1154</v>
      </c>
      <c r="D244" s="31" t="s">
        <v>989</v>
      </c>
      <c r="E244" s="31" t="s">
        <v>530</v>
      </c>
      <c r="F244" s="84">
        <v>5579934</v>
      </c>
      <c r="G244" s="32">
        <v>297.18</v>
      </c>
      <c r="H244" s="32" t="s">
        <v>847</v>
      </c>
    </row>
    <row r="245" spans="1:8" ht="15" customHeight="1">
      <c r="A245" s="83">
        <v>45471</v>
      </c>
      <c r="B245" s="32" t="s">
        <v>144</v>
      </c>
      <c r="C245" s="31" t="s">
        <v>1154</v>
      </c>
      <c r="D245" s="31" t="s">
        <v>1363</v>
      </c>
      <c r="E245" s="31" t="s">
        <v>530</v>
      </c>
      <c r="F245" s="84">
        <v>3253590</v>
      </c>
      <c r="G245" s="32">
        <v>297.77999999999997</v>
      </c>
      <c r="H245" s="32" t="s">
        <v>847</v>
      </c>
    </row>
    <row r="246" spans="1:8" ht="15" customHeight="1">
      <c r="A246" s="83">
        <v>45471</v>
      </c>
      <c r="B246" s="32" t="s">
        <v>1124</v>
      </c>
      <c r="C246" s="31" t="s">
        <v>1125</v>
      </c>
      <c r="D246" s="31" t="s">
        <v>989</v>
      </c>
      <c r="E246" s="31" t="s">
        <v>530</v>
      </c>
      <c r="F246" s="84">
        <v>1901397</v>
      </c>
      <c r="G246" s="32">
        <v>40.200000000000003</v>
      </c>
      <c r="H246" s="32" t="s">
        <v>847</v>
      </c>
    </row>
    <row r="247" spans="1:8" ht="15" customHeight="1">
      <c r="A247" s="83">
        <v>45471</v>
      </c>
      <c r="B247" s="32" t="s">
        <v>1210</v>
      </c>
      <c r="C247" s="31" t="s">
        <v>1211</v>
      </c>
      <c r="D247" s="31" t="s">
        <v>1212</v>
      </c>
      <c r="E247" s="31" t="s">
        <v>530</v>
      </c>
      <c r="F247" s="84">
        <v>2159314</v>
      </c>
      <c r="G247" s="32">
        <v>2.82</v>
      </c>
      <c r="H247" s="32" t="s">
        <v>847</v>
      </c>
    </row>
    <row r="248" spans="1:8" ht="15" customHeight="1">
      <c r="A248" s="83">
        <v>45471</v>
      </c>
      <c r="B248" s="32" t="s">
        <v>1210</v>
      </c>
      <c r="C248" s="31" t="s">
        <v>1211</v>
      </c>
      <c r="D248" s="31" t="s">
        <v>1223</v>
      </c>
      <c r="E248" s="31" t="s">
        <v>530</v>
      </c>
      <c r="F248" s="84">
        <v>4455708</v>
      </c>
      <c r="G248" s="32">
        <v>2.75</v>
      </c>
      <c r="H248" s="32" t="s">
        <v>847</v>
      </c>
    </row>
    <row r="249" spans="1:8" ht="15" customHeight="1">
      <c r="A249" s="83">
        <v>45471</v>
      </c>
      <c r="B249" s="32" t="s">
        <v>1126</v>
      </c>
      <c r="C249" s="31" t="s">
        <v>1127</v>
      </c>
      <c r="D249" s="31" t="s">
        <v>1429</v>
      </c>
      <c r="E249" s="31" t="s">
        <v>530</v>
      </c>
      <c r="F249" s="84">
        <v>300000</v>
      </c>
      <c r="G249" s="32">
        <v>0.98</v>
      </c>
      <c r="H249" s="32" t="s">
        <v>847</v>
      </c>
    </row>
    <row r="250" spans="1:8" ht="15" customHeight="1">
      <c r="A250" s="83">
        <v>45471</v>
      </c>
      <c r="B250" s="32" t="s">
        <v>1126</v>
      </c>
      <c r="C250" s="31" t="s">
        <v>1127</v>
      </c>
      <c r="D250" s="31" t="s">
        <v>1366</v>
      </c>
      <c r="E250" s="31" t="s">
        <v>530</v>
      </c>
      <c r="F250" s="84">
        <v>34000</v>
      </c>
      <c r="G250" s="32">
        <v>1.2</v>
      </c>
      <c r="H250" s="32" t="s">
        <v>847</v>
      </c>
    </row>
    <row r="251" spans="1:8" ht="15" customHeight="1">
      <c r="A251" s="83">
        <v>45471</v>
      </c>
      <c r="B251" s="32" t="s">
        <v>1372</v>
      </c>
      <c r="C251" s="31" t="s">
        <v>1373</v>
      </c>
      <c r="D251" s="31" t="s">
        <v>989</v>
      </c>
      <c r="E251" s="31" t="s">
        <v>530</v>
      </c>
      <c r="F251" s="84">
        <v>2734081</v>
      </c>
      <c r="G251" s="32">
        <v>57.58</v>
      </c>
      <c r="H251" s="32" t="s">
        <v>847</v>
      </c>
    </row>
    <row r="252" spans="1:8" ht="15" customHeight="1">
      <c r="A252" s="83">
        <v>45471</v>
      </c>
      <c r="B252" s="32" t="s">
        <v>1372</v>
      </c>
      <c r="C252" s="31" t="s">
        <v>1373</v>
      </c>
      <c r="D252" s="31" t="s">
        <v>892</v>
      </c>
      <c r="E252" s="31" t="s">
        <v>530</v>
      </c>
      <c r="F252" s="84">
        <v>2635156</v>
      </c>
      <c r="G252" s="32">
        <v>57.93</v>
      </c>
      <c r="H252" s="32" t="s">
        <v>847</v>
      </c>
    </row>
    <row r="253" spans="1:8" ht="15" customHeight="1">
      <c r="A253" s="83">
        <v>45471</v>
      </c>
      <c r="B253" s="32" t="s">
        <v>1374</v>
      </c>
      <c r="C253" s="31" t="s">
        <v>1375</v>
      </c>
      <c r="D253" s="31" t="s">
        <v>892</v>
      </c>
      <c r="E253" s="31" t="s">
        <v>530</v>
      </c>
      <c r="F253" s="84">
        <v>1068279</v>
      </c>
      <c r="G253" s="32">
        <v>115.12</v>
      </c>
      <c r="H253" s="32" t="s">
        <v>847</v>
      </c>
    </row>
    <row r="254" spans="1:8" ht="15" customHeight="1">
      <c r="A254" s="83">
        <v>45471</v>
      </c>
      <c r="B254" s="32" t="s">
        <v>1377</v>
      </c>
      <c r="C254" s="31" t="s">
        <v>1378</v>
      </c>
      <c r="D254" s="31" t="s">
        <v>1430</v>
      </c>
      <c r="E254" s="31" t="s">
        <v>530</v>
      </c>
      <c r="F254" s="84">
        <v>5012124</v>
      </c>
      <c r="G254" s="32">
        <v>47.96</v>
      </c>
      <c r="H254" s="32" t="s">
        <v>847</v>
      </c>
    </row>
    <row r="255" spans="1:8" ht="15" customHeight="1">
      <c r="A255" s="83">
        <v>45471</v>
      </c>
      <c r="B255" s="32" t="s">
        <v>1380</v>
      </c>
      <c r="C255" s="31" t="s">
        <v>1381</v>
      </c>
      <c r="D255" s="31" t="s">
        <v>1204</v>
      </c>
      <c r="E255" s="31" t="s">
        <v>530</v>
      </c>
      <c r="F255" s="84">
        <v>162761</v>
      </c>
      <c r="G255" s="32">
        <v>1599.13</v>
      </c>
      <c r="H255" s="32" t="s">
        <v>847</v>
      </c>
    </row>
    <row r="256" spans="1:8" ht="15" customHeight="1">
      <c r="A256" s="83">
        <v>45471</v>
      </c>
      <c r="B256" s="32" t="s">
        <v>1380</v>
      </c>
      <c r="C256" s="31" t="s">
        <v>1381</v>
      </c>
      <c r="D256" s="31" t="s">
        <v>1431</v>
      </c>
      <c r="E256" s="31" t="s">
        <v>530</v>
      </c>
      <c r="F256" s="84">
        <v>1495000</v>
      </c>
      <c r="G256" s="32">
        <v>1611.14</v>
      </c>
      <c r="H256" s="32" t="s">
        <v>847</v>
      </c>
    </row>
    <row r="257" spans="1:8" ht="15" customHeight="1">
      <c r="A257" s="83">
        <v>45471</v>
      </c>
      <c r="B257" s="32" t="s">
        <v>1380</v>
      </c>
      <c r="C257" s="31" t="s">
        <v>1381</v>
      </c>
      <c r="D257" s="31" t="s">
        <v>1369</v>
      </c>
      <c r="E257" s="31" t="s">
        <v>530</v>
      </c>
      <c r="F257" s="84">
        <v>196434</v>
      </c>
      <c r="G257" s="32">
        <v>1607.47</v>
      </c>
      <c r="H257" s="32" t="s">
        <v>847</v>
      </c>
    </row>
    <row r="258" spans="1:8" ht="15" customHeight="1">
      <c r="A258" s="83">
        <v>45471</v>
      </c>
      <c r="B258" s="32" t="s">
        <v>1384</v>
      </c>
      <c r="C258" s="31" t="s">
        <v>1385</v>
      </c>
      <c r="D258" s="31" t="s">
        <v>1386</v>
      </c>
      <c r="E258" s="31" t="s">
        <v>530</v>
      </c>
      <c r="F258" s="84">
        <v>192000</v>
      </c>
      <c r="G258" s="32">
        <v>37.64</v>
      </c>
      <c r="H258" s="32" t="s">
        <v>847</v>
      </c>
    </row>
    <row r="259" spans="1:8" ht="15" customHeight="1">
      <c r="A259" s="83">
        <v>45471</v>
      </c>
      <c r="B259" s="32" t="s">
        <v>1224</v>
      </c>
      <c r="C259" s="31" t="s">
        <v>1225</v>
      </c>
      <c r="D259" s="31" t="s">
        <v>892</v>
      </c>
      <c r="E259" s="31" t="s">
        <v>530</v>
      </c>
      <c r="F259" s="84">
        <v>54872</v>
      </c>
      <c r="G259" s="32">
        <v>796.44</v>
      </c>
      <c r="H259" s="32" t="s">
        <v>847</v>
      </c>
    </row>
    <row r="260" spans="1:8" ht="15" customHeight="1">
      <c r="A260" s="83">
        <v>45471</v>
      </c>
      <c r="B260" s="32" t="s">
        <v>1213</v>
      </c>
      <c r="C260" s="31" t="s">
        <v>1214</v>
      </c>
      <c r="D260" s="31" t="s">
        <v>1158</v>
      </c>
      <c r="E260" s="31" t="s">
        <v>530</v>
      </c>
      <c r="F260" s="84">
        <v>2606465</v>
      </c>
      <c r="G260" s="32">
        <v>109.5</v>
      </c>
      <c r="H260" s="32" t="s">
        <v>847</v>
      </c>
    </row>
    <row r="261" spans="1:8" ht="15" customHeight="1">
      <c r="A261" s="83">
        <v>45471</v>
      </c>
      <c r="B261" s="32" t="s">
        <v>1389</v>
      </c>
      <c r="C261" s="31" t="s">
        <v>1390</v>
      </c>
      <c r="D261" s="31" t="s">
        <v>989</v>
      </c>
      <c r="E261" s="31" t="s">
        <v>530</v>
      </c>
      <c r="F261" s="84">
        <v>1413824</v>
      </c>
      <c r="G261" s="32">
        <v>144.83000000000001</v>
      </c>
      <c r="H261" s="32" t="s">
        <v>847</v>
      </c>
    </row>
    <row r="262" spans="1:8" ht="15" customHeight="1">
      <c r="A262" s="83">
        <v>45471</v>
      </c>
      <c r="B262" s="32" t="s">
        <v>1389</v>
      </c>
      <c r="C262" s="31" t="s">
        <v>1390</v>
      </c>
      <c r="D262" s="31" t="s">
        <v>892</v>
      </c>
      <c r="E262" s="31" t="s">
        <v>530</v>
      </c>
      <c r="F262" s="84">
        <v>1169048</v>
      </c>
      <c r="G262" s="32">
        <v>145.35</v>
      </c>
      <c r="H262" s="32" t="s">
        <v>847</v>
      </c>
    </row>
    <row r="263" spans="1:8" ht="15" customHeight="1">
      <c r="A263" s="83">
        <v>45471</v>
      </c>
      <c r="B263" s="32" t="s">
        <v>1391</v>
      </c>
      <c r="C263" s="31" t="s">
        <v>1392</v>
      </c>
      <c r="D263" s="31" t="s">
        <v>892</v>
      </c>
      <c r="E263" s="31" t="s">
        <v>530</v>
      </c>
      <c r="F263" s="84">
        <v>248613</v>
      </c>
      <c r="G263" s="32">
        <v>167.58</v>
      </c>
      <c r="H263" s="32" t="s">
        <v>847</v>
      </c>
    </row>
    <row r="264" spans="1:8" ht="15" customHeight="1">
      <c r="A264" s="83">
        <v>45471</v>
      </c>
      <c r="B264" s="32" t="s">
        <v>1393</v>
      </c>
      <c r="C264" s="31" t="s">
        <v>1394</v>
      </c>
      <c r="D264" s="31" t="s">
        <v>892</v>
      </c>
      <c r="E264" s="31" t="s">
        <v>530</v>
      </c>
      <c r="F264" s="84">
        <v>143849</v>
      </c>
      <c r="G264" s="32">
        <v>1376.5</v>
      </c>
      <c r="H264" s="32" t="s">
        <v>847</v>
      </c>
    </row>
    <row r="265" spans="1:8" ht="15" customHeight="1">
      <c r="A265" s="83">
        <v>45471</v>
      </c>
      <c r="B265" s="32" t="s">
        <v>1393</v>
      </c>
      <c r="C265" s="31" t="s">
        <v>1394</v>
      </c>
      <c r="D265" s="31" t="s">
        <v>1350</v>
      </c>
      <c r="E265" s="31" t="s">
        <v>530</v>
      </c>
      <c r="F265" s="84">
        <v>80662</v>
      </c>
      <c r="G265" s="32">
        <v>1378.85</v>
      </c>
      <c r="H265" s="32" t="s">
        <v>847</v>
      </c>
    </row>
    <row r="266" spans="1:8" ht="15" customHeight="1">
      <c r="A266" s="83">
        <v>45471</v>
      </c>
      <c r="B266" s="32" t="s">
        <v>1393</v>
      </c>
      <c r="C266" s="31" t="s">
        <v>1394</v>
      </c>
      <c r="D266" s="31" t="s">
        <v>989</v>
      </c>
      <c r="E266" s="31" t="s">
        <v>530</v>
      </c>
      <c r="F266" s="84">
        <v>97241</v>
      </c>
      <c r="G266" s="32">
        <v>1381.88</v>
      </c>
      <c r="H266" s="32" t="s">
        <v>847</v>
      </c>
    </row>
    <row r="267" spans="1:8" ht="15" customHeight="1">
      <c r="A267" s="83">
        <v>45471</v>
      </c>
      <c r="B267" s="32" t="s">
        <v>1215</v>
      </c>
      <c r="C267" s="31" t="s">
        <v>1216</v>
      </c>
      <c r="D267" s="31" t="s">
        <v>969</v>
      </c>
      <c r="E267" s="31" t="s">
        <v>530</v>
      </c>
      <c r="F267" s="84">
        <v>107600</v>
      </c>
      <c r="G267" s="32">
        <v>71.930000000000007</v>
      </c>
      <c r="H267" s="32" t="s">
        <v>847</v>
      </c>
    </row>
    <row r="268" spans="1:8" ht="15" customHeight="1">
      <c r="A268" s="83">
        <v>45471</v>
      </c>
      <c r="B268" s="32" t="s">
        <v>1034</v>
      </c>
      <c r="C268" s="31" t="s">
        <v>1035</v>
      </c>
      <c r="D268" s="31" t="s">
        <v>989</v>
      </c>
      <c r="E268" s="31" t="s">
        <v>530</v>
      </c>
      <c r="F268" s="84">
        <v>2040117</v>
      </c>
      <c r="G268" s="32">
        <v>35.75</v>
      </c>
      <c r="H268" s="32" t="s">
        <v>847</v>
      </c>
    </row>
    <row r="269" spans="1:8" ht="15" customHeight="1">
      <c r="A269" s="83">
        <v>45471</v>
      </c>
      <c r="B269" s="32" t="s">
        <v>1034</v>
      </c>
      <c r="C269" s="31" t="s">
        <v>1035</v>
      </c>
      <c r="D269" s="31" t="s">
        <v>1036</v>
      </c>
      <c r="E269" s="31" t="s">
        <v>530</v>
      </c>
      <c r="F269" s="84">
        <v>3160045</v>
      </c>
      <c r="G269" s="32">
        <v>35.35</v>
      </c>
      <c r="H269" s="32" t="s">
        <v>847</v>
      </c>
    </row>
    <row r="270" spans="1:8" ht="15" customHeight="1">
      <c r="A270" s="83">
        <v>45471</v>
      </c>
      <c r="B270" s="32" t="s">
        <v>1395</v>
      </c>
      <c r="C270" s="31" t="s">
        <v>1396</v>
      </c>
      <c r="D270" s="31" t="s">
        <v>989</v>
      </c>
      <c r="E270" s="31" t="s">
        <v>530</v>
      </c>
      <c r="F270" s="84">
        <v>519231</v>
      </c>
      <c r="G270" s="32">
        <v>104.67</v>
      </c>
      <c r="H270" s="32" t="s">
        <v>847</v>
      </c>
    </row>
    <row r="271" spans="1:8" ht="15" customHeight="1">
      <c r="A271" s="83">
        <v>45471</v>
      </c>
      <c r="B271" s="32" t="s">
        <v>699</v>
      </c>
      <c r="C271" s="31" t="s">
        <v>1432</v>
      </c>
      <c r="D271" s="31" t="s">
        <v>1433</v>
      </c>
      <c r="E271" s="31" t="s">
        <v>530</v>
      </c>
      <c r="F271" s="84">
        <v>875873</v>
      </c>
      <c r="G271" s="32">
        <v>185.77</v>
      </c>
      <c r="H271" s="32" t="s">
        <v>847</v>
      </c>
    </row>
    <row r="272" spans="1:8" ht="15" customHeight="1">
      <c r="A272" s="83">
        <v>45471</v>
      </c>
      <c r="B272" s="32" t="s">
        <v>1077</v>
      </c>
      <c r="C272" s="31" t="s">
        <v>1078</v>
      </c>
      <c r="D272" s="31" t="s">
        <v>1157</v>
      </c>
      <c r="E272" s="31" t="s">
        <v>530</v>
      </c>
      <c r="F272" s="84">
        <v>28800</v>
      </c>
      <c r="G272" s="32">
        <v>160.81</v>
      </c>
      <c r="H272" s="32" t="s">
        <v>847</v>
      </c>
    </row>
    <row r="273" spans="1:8" ht="15" customHeight="1">
      <c r="A273" s="83">
        <v>45471</v>
      </c>
      <c r="B273" s="32" t="s">
        <v>1397</v>
      </c>
      <c r="C273" s="31" t="s">
        <v>1398</v>
      </c>
      <c r="D273" s="31" t="s">
        <v>1434</v>
      </c>
      <c r="E273" s="31" t="s">
        <v>530</v>
      </c>
      <c r="F273" s="84">
        <v>2000000</v>
      </c>
      <c r="G273" s="32">
        <v>495</v>
      </c>
      <c r="H273" s="32" t="s">
        <v>847</v>
      </c>
    </row>
    <row r="274" spans="1:8" ht="15" customHeight="1">
      <c r="A274" s="83">
        <v>45471</v>
      </c>
      <c r="B274" s="32" t="s">
        <v>1323</v>
      </c>
      <c r="C274" s="31" t="s">
        <v>1400</v>
      </c>
      <c r="D274" s="31" t="s">
        <v>1328</v>
      </c>
      <c r="E274" s="31" t="s">
        <v>530</v>
      </c>
      <c r="F274" s="84">
        <v>1371873</v>
      </c>
      <c r="G274" s="32">
        <v>477.65</v>
      </c>
      <c r="H274" s="32" t="s">
        <v>847</v>
      </c>
    </row>
    <row r="275" spans="1:8" ht="15" customHeight="1">
      <c r="A275" s="83">
        <v>45471</v>
      </c>
      <c r="B275" s="32" t="s">
        <v>1323</v>
      </c>
      <c r="C275" s="31" t="s">
        <v>1400</v>
      </c>
      <c r="D275" s="31" t="s">
        <v>1401</v>
      </c>
      <c r="E275" s="31" t="s">
        <v>530</v>
      </c>
      <c r="F275" s="84">
        <v>340049</v>
      </c>
      <c r="G275" s="32">
        <v>484.8</v>
      </c>
      <c r="H275" s="32" t="s">
        <v>847</v>
      </c>
    </row>
    <row r="276" spans="1:8" ht="15" customHeight="1">
      <c r="A276" s="83">
        <v>45471</v>
      </c>
      <c r="B276" s="32" t="s">
        <v>1323</v>
      </c>
      <c r="C276" s="31" t="s">
        <v>1400</v>
      </c>
      <c r="D276" s="31" t="s">
        <v>1404</v>
      </c>
      <c r="E276" s="31" t="s">
        <v>530</v>
      </c>
      <c r="F276" s="84">
        <v>822333</v>
      </c>
      <c r="G276" s="32">
        <v>494.26</v>
      </c>
      <c r="H276" s="32" t="s">
        <v>847</v>
      </c>
    </row>
    <row r="277" spans="1:8" ht="15" customHeight="1">
      <c r="A277" s="83">
        <v>45471</v>
      </c>
      <c r="B277" s="32" t="s">
        <v>1323</v>
      </c>
      <c r="C277" s="31" t="s">
        <v>1400</v>
      </c>
      <c r="D277" s="31" t="s">
        <v>1327</v>
      </c>
      <c r="E277" s="31" t="s">
        <v>530</v>
      </c>
      <c r="F277" s="84">
        <v>325556</v>
      </c>
      <c r="G277" s="32">
        <v>494.88</v>
      </c>
      <c r="H277" s="32" t="s">
        <v>847</v>
      </c>
    </row>
    <row r="278" spans="1:8" ht="15" customHeight="1">
      <c r="A278" s="83">
        <v>45471</v>
      </c>
      <c r="B278" s="32" t="s">
        <v>1323</v>
      </c>
      <c r="C278" s="31" t="s">
        <v>1400</v>
      </c>
      <c r="D278" s="31" t="s">
        <v>1328</v>
      </c>
      <c r="E278" s="31" t="s">
        <v>530</v>
      </c>
      <c r="F278" s="84">
        <v>2862429</v>
      </c>
      <c r="G278" s="32">
        <v>491.16</v>
      </c>
      <c r="H278" s="32" t="s">
        <v>847</v>
      </c>
    </row>
    <row r="279" spans="1:8" ht="15" customHeight="1">
      <c r="A279" s="83">
        <v>45471</v>
      </c>
      <c r="B279" s="32" t="s">
        <v>1323</v>
      </c>
      <c r="C279" s="31" t="s">
        <v>1400</v>
      </c>
      <c r="D279" s="31" t="s">
        <v>1402</v>
      </c>
      <c r="E279" s="31" t="s">
        <v>530</v>
      </c>
      <c r="F279" s="84">
        <v>504540</v>
      </c>
      <c r="G279" s="32">
        <v>495.59</v>
      </c>
      <c r="H279" s="32" t="s">
        <v>847</v>
      </c>
    </row>
    <row r="280" spans="1:8" ht="15" customHeight="1">
      <c r="A280" s="83">
        <v>45471</v>
      </c>
      <c r="B280" s="32" t="s">
        <v>1079</v>
      </c>
      <c r="C280" s="31" t="s">
        <v>1080</v>
      </c>
      <c r="D280" s="31" t="s">
        <v>1405</v>
      </c>
      <c r="E280" s="31" t="s">
        <v>530</v>
      </c>
      <c r="F280" s="84">
        <v>360216</v>
      </c>
      <c r="G280" s="32">
        <v>5.49</v>
      </c>
      <c r="H280" s="32" t="s">
        <v>847</v>
      </c>
    </row>
    <row r="281" spans="1:8" ht="15" customHeight="1">
      <c r="A281" s="83">
        <v>45471</v>
      </c>
      <c r="B281" s="32" t="s">
        <v>1409</v>
      </c>
      <c r="C281" s="31" t="s">
        <v>1410</v>
      </c>
      <c r="D281" s="31" t="s">
        <v>1411</v>
      </c>
      <c r="E281" s="31" t="s">
        <v>530</v>
      </c>
      <c r="F281" s="84">
        <v>2000000</v>
      </c>
      <c r="G281" s="32">
        <v>1.58</v>
      </c>
      <c r="H281" s="32" t="s">
        <v>847</v>
      </c>
    </row>
    <row r="282" spans="1:8" ht="15" customHeight="1">
      <c r="A282" s="83">
        <v>45471</v>
      </c>
      <c r="B282" s="32" t="s">
        <v>1409</v>
      </c>
      <c r="C282" s="31" t="s">
        <v>1410</v>
      </c>
      <c r="D282" s="31" t="s">
        <v>1435</v>
      </c>
      <c r="E282" s="31" t="s">
        <v>530</v>
      </c>
      <c r="F282" s="84">
        <v>13628134</v>
      </c>
      <c r="G282" s="32">
        <v>1.57</v>
      </c>
      <c r="H282" s="32" t="s">
        <v>847</v>
      </c>
    </row>
    <row r="283" spans="1:8" ht="15" customHeight="1">
      <c r="A283" s="83">
        <v>45471</v>
      </c>
      <c r="B283" s="32" t="s">
        <v>1409</v>
      </c>
      <c r="C283" s="31" t="s">
        <v>1410</v>
      </c>
      <c r="D283" s="31" t="s">
        <v>1356</v>
      </c>
      <c r="E283" s="31" t="s">
        <v>530</v>
      </c>
      <c r="F283" s="84">
        <v>9769818</v>
      </c>
      <c r="G283" s="32">
        <v>1.56</v>
      </c>
      <c r="H283" s="32" t="s">
        <v>847</v>
      </c>
    </row>
    <row r="284" spans="1:8" ht="15" customHeight="1">
      <c r="A284" s="83">
        <v>45471</v>
      </c>
      <c r="B284" s="32" t="s">
        <v>1128</v>
      </c>
      <c r="C284" s="31" t="s">
        <v>1129</v>
      </c>
      <c r="D284" s="31" t="s">
        <v>892</v>
      </c>
      <c r="E284" s="31" t="s">
        <v>530</v>
      </c>
      <c r="F284" s="84">
        <v>627960</v>
      </c>
      <c r="G284" s="32">
        <v>50.03</v>
      </c>
      <c r="H284" s="32" t="s">
        <v>847</v>
      </c>
    </row>
    <row r="285" spans="1:8" ht="15" customHeight="1">
      <c r="A285" s="83">
        <v>45471</v>
      </c>
      <c r="B285" s="32" t="s">
        <v>1128</v>
      </c>
      <c r="C285" s="31" t="s">
        <v>1129</v>
      </c>
      <c r="D285" s="31" t="s">
        <v>989</v>
      </c>
      <c r="E285" s="31" t="s">
        <v>530</v>
      </c>
      <c r="F285" s="84">
        <v>1299632</v>
      </c>
      <c r="G285" s="32">
        <v>49.95</v>
      </c>
      <c r="H285" s="32" t="s">
        <v>847</v>
      </c>
    </row>
    <row r="286" spans="1:8" ht="15" customHeight="1">
      <c r="A286" s="83">
        <v>45471</v>
      </c>
      <c r="B286" s="32" t="s">
        <v>1128</v>
      </c>
      <c r="C286" s="31" t="s">
        <v>1129</v>
      </c>
      <c r="D286" s="31" t="s">
        <v>1130</v>
      </c>
      <c r="E286" s="31" t="s">
        <v>530</v>
      </c>
      <c r="F286" s="84">
        <v>4283206</v>
      </c>
      <c r="G286" s="32">
        <v>49.99</v>
      </c>
      <c r="H286" s="32" t="s">
        <v>847</v>
      </c>
    </row>
    <row r="287" spans="1:8" ht="15" customHeight="1">
      <c r="A287" s="83">
        <v>45471</v>
      </c>
      <c r="B287" s="32" t="s">
        <v>1414</v>
      </c>
      <c r="C287" s="31" t="s">
        <v>1415</v>
      </c>
      <c r="D287" s="31" t="s">
        <v>1436</v>
      </c>
      <c r="E287" s="31" t="s">
        <v>530</v>
      </c>
      <c r="F287" s="84">
        <v>5596134</v>
      </c>
      <c r="G287" s="32">
        <v>44.97</v>
      </c>
      <c r="H287" s="32" t="s">
        <v>847</v>
      </c>
    </row>
    <row r="288" spans="1:8" ht="15" customHeight="1">
      <c r="A288" s="83">
        <v>45471</v>
      </c>
      <c r="B288" s="32" t="s">
        <v>1217</v>
      </c>
      <c r="C288" s="31" t="s">
        <v>1218</v>
      </c>
      <c r="D288" s="31" t="s">
        <v>1219</v>
      </c>
      <c r="E288" s="31" t="s">
        <v>530</v>
      </c>
      <c r="F288" s="84">
        <v>20000</v>
      </c>
      <c r="G288" s="32">
        <v>239.4</v>
      </c>
      <c r="H288" s="32" t="s">
        <v>847</v>
      </c>
    </row>
    <row r="289" spans="1:8" ht="15" customHeight="1">
      <c r="A289" s="83">
        <v>45471</v>
      </c>
      <c r="B289" s="32" t="s">
        <v>1217</v>
      </c>
      <c r="C289" s="31" t="s">
        <v>1218</v>
      </c>
      <c r="D289" s="31" t="s">
        <v>1038</v>
      </c>
      <c r="E289" s="31" t="s">
        <v>530</v>
      </c>
      <c r="F289" s="84">
        <v>15000</v>
      </c>
      <c r="G289" s="32">
        <v>239.4</v>
      </c>
      <c r="H289" s="32" t="s">
        <v>847</v>
      </c>
    </row>
    <row r="290" spans="1:8" ht="15" customHeight="1">
      <c r="A290" s="83">
        <v>45471</v>
      </c>
      <c r="B290" s="32" t="s">
        <v>1217</v>
      </c>
      <c r="C290" s="31" t="s">
        <v>1218</v>
      </c>
      <c r="D290" s="31" t="s">
        <v>1070</v>
      </c>
      <c r="E290" s="31" t="s">
        <v>530</v>
      </c>
      <c r="F290" s="84">
        <v>11000</v>
      </c>
      <c r="G290" s="32">
        <v>243.27</v>
      </c>
      <c r="H290" s="32" t="s">
        <v>847</v>
      </c>
    </row>
    <row r="291" spans="1:8" ht="15" customHeight="1">
      <c r="A291" s="83">
        <v>45471</v>
      </c>
      <c r="B291" s="32" t="s">
        <v>1221</v>
      </c>
      <c r="C291" s="31" t="s">
        <v>1222</v>
      </c>
      <c r="D291" s="31" t="s">
        <v>1123</v>
      </c>
      <c r="E291" s="31" t="s">
        <v>530</v>
      </c>
      <c r="F291" s="84">
        <v>91200</v>
      </c>
      <c r="G291" s="32">
        <v>220.4</v>
      </c>
      <c r="H291" s="32" t="s">
        <v>847</v>
      </c>
    </row>
    <row r="292" spans="1:8" ht="15" customHeight="1">
      <c r="A292" s="83">
        <v>45471</v>
      </c>
      <c r="B292" s="32" t="s">
        <v>1221</v>
      </c>
      <c r="C292" s="31" t="s">
        <v>1222</v>
      </c>
      <c r="D292" s="31" t="s">
        <v>969</v>
      </c>
      <c r="E292" s="31" t="s">
        <v>530</v>
      </c>
      <c r="F292" s="84">
        <v>92400</v>
      </c>
      <c r="G292" s="32">
        <v>218.76</v>
      </c>
      <c r="H292" s="32" t="s">
        <v>847</v>
      </c>
    </row>
    <row r="293" spans="1:8" ht="15" customHeight="1">
      <c r="A293" s="83">
        <v>45471</v>
      </c>
      <c r="B293" s="32" t="s">
        <v>1418</v>
      </c>
      <c r="C293" s="31" t="s">
        <v>1419</v>
      </c>
      <c r="D293" s="31" t="s">
        <v>1420</v>
      </c>
      <c r="E293" s="31" t="s">
        <v>530</v>
      </c>
      <c r="F293" s="84">
        <v>213276</v>
      </c>
      <c r="G293" s="32">
        <v>393.36</v>
      </c>
      <c r="H293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4"/>
  <sheetViews>
    <sheetView zoomScale="70" zoomScaleNormal="70" workbookViewId="0">
      <selection activeCell="T14" sqref="T1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45474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49">
        <v>1</v>
      </c>
      <c r="B10" s="350">
        <v>45373</v>
      </c>
      <c r="C10" s="351"/>
      <c r="D10" s="352" t="s">
        <v>224</v>
      </c>
      <c r="E10" s="353" t="s">
        <v>850</v>
      </c>
      <c r="F10" s="354">
        <v>3802</v>
      </c>
      <c r="G10" s="355">
        <v>3612</v>
      </c>
      <c r="H10" s="354">
        <v>3840</v>
      </c>
      <c r="I10" s="354" t="s">
        <v>851</v>
      </c>
      <c r="J10" s="356" t="s">
        <v>1059</v>
      </c>
      <c r="K10" s="356">
        <f t="shared" ref="K10" si="0">H10-F10</f>
        <v>38</v>
      </c>
      <c r="L10" s="357">
        <f t="shared" ref="L10" si="1">(F10*-0.3)/100</f>
        <v>-11.405999999999999</v>
      </c>
      <c r="M10" s="358">
        <f t="shared" ref="M10" si="2">(K10+L10)/F10</f>
        <v>6.9947396107311946E-3</v>
      </c>
      <c r="N10" s="356" t="s">
        <v>564</v>
      </c>
      <c r="O10" s="359">
        <v>45461</v>
      </c>
      <c r="P10" s="360"/>
      <c r="Q10" s="228"/>
      <c r="R10" s="54" t="s">
        <v>853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852</v>
      </c>
      <c r="J11" s="247" t="s">
        <v>988</v>
      </c>
      <c r="K11" s="247">
        <f t="shared" ref="K11" si="3">H11-F11</f>
        <v>76</v>
      </c>
      <c r="L11" s="261">
        <f t="shared" ref="L11" si="4">(F11*-0.3)/100</f>
        <v>-3.9509999999999996</v>
      </c>
      <c r="M11" s="262">
        <f t="shared" ref="M11" si="5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853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943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424.9</v>
      </c>
      <c r="Q12" s="228"/>
      <c r="R12" s="54" t="s">
        <v>853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860</v>
      </c>
      <c r="J13" s="247" t="s">
        <v>941</v>
      </c>
      <c r="K13" s="247">
        <f t="shared" ref="K13" si="6">H13-F13</f>
        <v>117.5</v>
      </c>
      <c r="L13" s="261">
        <f t="shared" ref="L13" si="7">(F13*-0.3)/100</f>
        <v>-6.9225000000000003</v>
      </c>
      <c r="M13" s="262">
        <f t="shared" ref="M13" si="8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853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893</v>
      </c>
      <c r="J14" s="247" t="s">
        <v>913</v>
      </c>
      <c r="K14" s="247">
        <f t="shared" ref="K14:K16" si="9">H14-F14</f>
        <v>34.5</v>
      </c>
      <c r="L14" s="261">
        <f t="shared" ref="L14:L15" si="10">(F14*-0.3)/100</f>
        <v>-1.8840000000000001</v>
      </c>
      <c r="M14" s="262">
        <f t="shared" ref="M14:M16" si="11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853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894</v>
      </c>
      <c r="J15" s="310" t="s">
        <v>932</v>
      </c>
      <c r="K15" s="310">
        <f t="shared" si="9"/>
        <v>-200</v>
      </c>
      <c r="L15" s="319">
        <f t="shared" si="10"/>
        <v>-7.71</v>
      </c>
      <c r="M15" s="320">
        <f t="shared" si="11"/>
        <v>-8.0821011673151755E-2</v>
      </c>
      <c r="N15" s="310" t="s">
        <v>557</v>
      </c>
      <c r="O15" s="321">
        <v>45447</v>
      </c>
      <c r="P15" s="313"/>
      <c r="Q15" s="228"/>
      <c r="R15" s="54" t="s">
        <v>853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898</v>
      </c>
      <c r="J16" s="247" t="s">
        <v>1017</v>
      </c>
      <c r="K16" s="247">
        <f t="shared" si="9"/>
        <v>42.5</v>
      </c>
      <c r="L16" s="261">
        <f>(F16*-0.3)/100</f>
        <v>-3.0674999999999999</v>
      </c>
      <c r="M16" s="262">
        <f t="shared" si="11"/>
        <v>3.8564792176039114E-2</v>
      </c>
      <c r="N16" s="247" t="s">
        <v>547</v>
      </c>
      <c r="O16" s="263">
        <v>45453</v>
      </c>
      <c r="P16" s="264"/>
      <c r="Q16" s="228"/>
      <c r="R16" s="54" t="s">
        <v>853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899</v>
      </c>
      <c r="J17" s="247" t="s">
        <v>912</v>
      </c>
      <c r="K17" s="247">
        <f t="shared" ref="K17" si="12">H17-F17</f>
        <v>95</v>
      </c>
      <c r="L17" s="261">
        <f t="shared" ref="L17" si="13">(F17*-0.3)/100</f>
        <v>-8.58</v>
      </c>
      <c r="M17" s="262">
        <f t="shared" ref="M17" si="14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853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900</v>
      </c>
      <c r="J18" s="247" t="s">
        <v>911</v>
      </c>
      <c r="K18" s="247">
        <f t="shared" ref="K18:K19" si="15">H18-F18</f>
        <v>17.5</v>
      </c>
      <c r="L18" s="261">
        <f t="shared" ref="L18:L19" si="16">(F18*-0.3)/100</f>
        <v>-0.59699999999999998</v>
      </c>
      <c r="M18" s="262">
        <f t="shared" ref="M18:M19" si="17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854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914</v>
      </c>
      <c r="J19" s="310" t="s">
        <v>933</v>
      </c>
      <c r="K19" s="310">
        <f t="shared" si="15"/>
        <v>-31</v>
      </c>
      <c r="L19" s="319">
        <f t="shared" si="16"/>
        <v>-1.6829999999999998</v>
      </c>
      <c r="M19" s="320">
        <f t="shared" si="17"/>
        <v>-5.8258467023172902E-2</v>
      </c>
      <c r="N19" s="310" t="s">
        <v>557</v>
      </c>
      <c r="O19" s="321">
        <v>45447</v>
      </c>
      <c r="P19" s="313"/>
      <c r="Q19" s="228"/>
      <c r="R19" s="54" t="s">
        <v>853</v>
      </c>
    </row>
    <row r="20" spans="1:18" ht="15" customHeight="1">
      <c r="A20" s="265">
        <v>11</v>
      </c>
      <c r="B20" s="266">
        <v>45447</v>
      </c>
      <c r="C20" s="267"/>
      <c r="D20" s="268" t="s">
        <v>206</v>
      </c>
      <c r="E20" s="269" t="s">
        <v>545</v>
      </c>
      <c r="F20" s="248">
        <v>2865</v>
      </c>
      <c r="G20" s="249">
        <v>2740</v>
      </c>
      <c r="H20" s="248">
        <v>3030</v>
      </c>
      <c r="I20" s="248" t="s">
        <v>926</v>
      </c>
      <c r="J20" s="247" t="s">
        <v>1159</v>
      </c>
      <c r="K20" s="247">
        <f t="shared" ref="K20" si="18">H20-F20</f>
        <v>165</v>
      </c>
      <c r="L20" s="261">
        <f t="shared" ref="L20" si="19">(F20*-0.3)/100</f>
        <v>-8.5950000000000006</v>
      </c>
      <c r="M20" s="262">
        <f t="shared" ref="M20" si="20">(K20+L20)/F20</f>
        <v>5.4591623036649217E-2</v>
      </c>
      <c r="N20" s="247" t="s">
        <v>547</v>
      </c>
      <c r="O20" s="263">
        <v>45470</v>
      </c>
      <c r="P20" s="264"/>
      <c r="Q20" s="228"/>
      <c r="R20" s="54" t="s">
        <v>853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931</v>
      </c>
      <c r="J21" s="247" t="s">
        <v>937</v>
      </c>
      <c r="K21" s="247">
        <f t="shared" ref="K21" si="21">H21-F21</f>
        <v>65</v>
      </c>
      <c r="L21" s="261">
        <f t="shared" ref="L21" si="22">(F21*-0.3)/100</f>
        <v>-4.5599999999999996</v>
      </c>
      <c r="M21" s="262">
        <f t="shared" ref="M21" si="23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853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934</v>
      </c>
      <c r="J22" s="310" t="s">
        <v>942</v>
      </c>
      <c r="K22" s="310">
        <f t="shared" ref="K22:K23" si="24">H22-F22</f>
        <v>-27.5</v>
      </c>
      <c r="L22" s="319">
        <f t="shared" ref="L22" si="25">(F22*-0.3)/100</f>
        <v>-1.4025000000000001</v>
      </c>
      <c r="M22" s="320">
        <f t="shared" ref="M22:M23" si="26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853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944</v>
      </c>
      <c r="J23" s="247" t="s">
        <v>1016</v>
      </c>
      <c r="K23" s="247">
        <f t="shared" si="24"/>
        <v>6.25</v>
      </c>
      <c r="L23" s="261">
        <f>(F23*-0.3)/100</f>
        <v>-0.47475000000000001</v>
      </c>
      <c r="M23" s="262">
        <f t="shared" si="26"/>
        <v>3.6494470774091625E-2</v>
      </c>
      <c r="N23" s="247" t="s">
        <v>547</v>
      </c>
      <c r="O23" s="263">
        <v>45453</v>
      </c>
      <c r="P23" s="264"/>
      <c r="Q23" s="228"/>
      <c r="R23" s="54" t="s">
        <v>853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945</v>
      </c>
      <c r="J24" s="247" t="s">
        <v>946</v>
      </c>
      <c r="K24" s="247">
        <f t="shared" ref="K24" si="27">H24-F24</f>
        <v>19</v>
      </c>
      <c r="L24" s="261">
        <f>(F24*-0.03)/100</f>
        <v>-7.1849999999999997E-2</v>
      </c>
      <c r="M24" s="262">
        <f t="shared" ref="M24" si="28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853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951</v>
      </c>
      <c r="J25" s="247" t="s">
        <v>954</v>
      </c>
      <c r="K25" s="247">
        <f t="shared" ref="K25" si="29">H25-F25</f>
        <v>77.5</v>
      </c>
      <c r="L25" s="261">
        <f>(F25*-0.03)/100</f>
        <v>-0.42749999999999999</v>
      </c>
      <c r="M25" s="262">
        <f t="shared" ref="M25" si="30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853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959</v>
      </c>
      <c r="J26" s="247" t="s">
        <v>690</v>
      </c>
      <c r="K26" s="247">
        <f t="shared" ref="K26" si="31">H26-F26</f>
        <v>145</v>
      </c>
      <c r="L26" s="261">
        <f>(F26*-0.3)/100</f>
        <v>-7.47</v>
      </c>
      <c r="M26" s="262">
        <f t="shared" ref="M26" si="32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853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960</v>
      </c>
      <c r="J27" s="247" t="s">
        <v>1008</v>
      </c>
      <c r="K27" s="247">
        <f t="shared" ref="K27" si="33">H27-F27</f>
        <v>43</v>
      </c>
      <c r="L27" s="261">
        <f>(F27*-0.3)/100</f>
        <v>-1.9469999999999998</v>
      </c>
      <c r="M27" s="262">
        <f t="shared" ref="M27" si="34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853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986</v>
      </c>
      <c r="J28" s="247" t="s">
        <v>1011</v>
      </c>
      <c r="K28" s="247">
        <f t="shared" ref="K28" si="35">H28-F28</f>
        <v>14</v>
      </c>
      <c r="L28" s="261">
        <f>(F28*-0.3)/100</f>
        <v>-0.80399999999999994</v>
      </c>
      <c r="M28" s="262">
        <f t="shared" ref="M28" si="36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853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1014</v>
      </c>
      <c r="G29" s="185">
        <v>1045</v>
      </c>
      <c r="H29" s="183"/>
      <c r="I29" s="183" t="s">
        <v>1015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1097.45</v>
      </c>
      <c r="Q29" s="333"/>
      <c r="R29" s="54" t="s">
        <v>853</v>
      </c>
    </row>
    <row r="30" spans="1:18" ht="15" customHeight="1">
      <c r="A30" s="265">
        <v>21</v>
      </c>
      <c r="B30" s="266">
        <v>45449</v>
      </c>
      <c r="C30" s="267"/>
      <c r="D30" s="268" t="s">
        <v>416</v>
      </c>
      <c r="E30" s="269" t="s">
        <v>545</v>
      </c>
      <c r="F30" s="248">
        <v>1470</v>
      </c>
      <c r="G30" s="249">
        <v>1340</v>
      </c>
      <c r="H30" s="248">
        <v>1557.5</v>
      </c>
      <c r="I30" s="248" t="s">
        <v>987</v>
      </c>
      <c r="J30" s="247" t="s">
        <v>990</v>
      </c>
      <c r="K30" s="247">
        <f t="shared" ref="K30" si="37">H30-F30</f>
        <v>87.5</v>
      </c>
      <c r="L30" s="261">
        <f>(F30*-0.3)/100</f>
        <v>-4.41</v>
      </c>
      <c r="M30" s="262">
        <f t="shared" ref="M30" si="38">(K30+L30)/F30</f>
        <v>5.6523809523809525E-2</v>
      </c>
      <c r="N30" s="247" t="s">
        <v>547</v>
      </c>
      <c r="O30" s="263">
        <v>45463</v>
      </c>
      <c r="P30" s="264"/>
      <c r="Q30" s="228"/>
      <c r="R30" s="54" t="s">
        <v>853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1007</v>
      </c>
      <c r="J31" s="247" t="s">
        <v>1041</v>
      </c>
      <c r="K31" s="247">
        <f t="shared" ref="K31" si="39">H31-F31</f>
        <v>102.5</v>
      </c>
      <c r="L31" s="261">
        <f>(F31*-0.3)/100</f>
        <v>-6.8849999999999998</v>
      </c>
      <c r="M31" s="262">
        <f t="shared" ref="M31" si="40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855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1009</v>
      </c>
      <c r="G32" s="185">
        <v>890</v>
      </c>
      <c r="H32" s="183"/>
      <c r="I32" s="183" t="s">
        <v>1010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989.75</v>
      </c>
      <c r="Q32" s="228"/>
      <c r="R32" s="54" t="s">
        <v>854</v>
      </c>
    </row>
    <row r="33" spans="1:18" ht="15" customHeight="1">
      <c r="A33" s="265">
        <v>24</v>
      </c>
      <c r="B33" s="266">
        <v>45454</v>
      </c>
      <c r="C33" s="267"/>
      <c r="D33" s="268" t="s">
        <v>39</v>
      </c>
      <c r="E33" s="269" t="s">
        <v>545</v>
      </c>
      <c r="F33" s="248">
        <v>660</v>
      </c>
      <c r="G33" s="249">
        <v>615</v>
      </c>
      <c r="H33" s="248">
        <v>693.5</v>
      </c>
      <c r="I33" s="248" t="s">
        <v>1026</v>
      </c>
      <c r="J33" s="247" t="s">
        <v>1062</v>
      </c>
      <c r="K33" s="247">
        <f t="shared" ref="K33" si="41">H33-F33</f>
        <v>33.5</v>
      </c>
      <c r="L33" s="261">
        <f>(F33*-0.3)/100</f>
        <v>-1.98</v>
      </c>
      <c r="M33" s="262">
        <f t="shared" ref="M33" si="42">(K33+L33)/F33</f>
        <v>4.7757575757575756E-2</v>
      </c>
      <c r="N33" s="247" t="s">
        <v>547</v>
      </c>
      <c r="O33" s="263">
        <v>45462</v>
      </c>
      <c r="P33" s="264"/>
      <c r="Q33" s="228"/>
      <c r="R33" s="54" t="s">
        <v>853</v>
      </c>
    </row>
    <row r="34" spans="1:18" ht="15" customHeight="1">
      <c r="A34" s="265">
        <v>25</v>
      </c>
      <c r="B34" s="266">
        <v>45454</v>
      </c>
      <c r="C34" s="267"/>
      <c r="D34" s="268" t="s">
        <v>345</v>
      </c>
      <c r="E34" s="269" t="s">
        <v>545</v>
      </c>
      <c r="F34" s="248">
        <v>201</v>
      </c>
      <c r="G34" s="249">
        <v>189</v>
      </c>
      <c r="H34" s="248">
        <v>211.5</v>
      </c>
      <c r="I34" s="248" t="s">
        <v>1027</v>
      </c>
      <c r="J34" s="247" t="s">
        <v>1071</v>
      </c>
      <c r="K34" s="247">
        <f t="shared" ref="K34" si="43">H34-F34</f>
        <v>10.5</v>
      </c>
      <c r="L34" s="261">
        <f>(F34*-0.3)/100</f>
        <v>-0.60299999999999998</v>
      </c>
      <c r="M34" s="262">
        <f t="shared" ref="M34" si="44">(K34+L34)/F34</f>
        <v>4.9238805970149256E-2</v>
      </c>
      <c r="N34" s="247" t="s">
        <v>547</v>
      </c>
      <c r="O34" s="263">
        <v>45463</v>
      </c>
      <c r="P34" s="264"/>
      <c r="Q34" s="228"/>
      <c r="R34" s="54" t="s">
        <v>853</v>
      </c>
    </row>
    <row r="35" spans="1:18" ht="15" customHeight="1">
      <c r="A35" s="265">
        <v>26</v>
      </c>
      <c r="B35" s="266">
        <v>45456</v>
      </c>
      <c r="C35" s="267"/>
      <c r="D35" s="268" t="s">
        <v>811</v>
      </c>
      <c r="E35" s="269" t="s">
        <v>545</v>
      </c>
      <c r="F35" s="248">
        <v>1395</v>
      </c>
      <c r="G35" s="249">
        <v>1290</v>
      </c>
      <c r="H35" s="248">
        <v>1471</v>
      </c>
      <c r="I35" s="248" t="s">
        <v>951</v>
      </c>
      <c r="J35" s="247" t="s">
        <v>988</v>
      </c>
      <c r="K35" s="247">
        <f t="shared" ref="K35" si="45">H35-F35</f>
        <v>76</v>
      </c>
      <c r="L35" s="261">
        <f>(F35*-0.3)/100</f>
        <v>-4.1849999999999996</v>
      </c>
      <c r="M35" s="262">
        <f t="shared" ref="M35" si="46">(K35+L35)/F35</f>
        <v>5.1480286738351255E-2</v>
      </c>
      <c r="N35" s="247" t="s">
        <v>547</v>
      </c>
      <c r="O35" s="263">
        <v>45470</v>
      </c>
      <c r="P35" s="264"/>
      <c r="Q35" s="228"/>
      <c r="R35" s="54" t="s">
        <v>853</v>
      </c>
    </row>
    <row r="36" spans="1:18" ht="15" customHeight="1">
      <c r="A36" s="265">
        <v>27</v>
      </c>
      <c r="B36" s="266">
        <v>45457</v>
      </c>
      <c r="C36" s="267"/>
      <c r="D36" s="268" t="s">
        <v>235</v>
      </c>
      <c r="E36" s="269" t="s">
        <v>545</v>
      </c>
      <c r="F36" s="248">
        <v>478</v>
      </c>
      <c r="G36" s="249">
        <v>438</v>
      </c>
      <c r="H36" s="248">
        <v>509.5</v>
      </c>
      <c r="I36" s="248" t="s">
        <v>1049</v>
      </c>
      <c r="J36" s="247" t="s">
        <v>1168</v>
      </c>
      <c r="K36" s="247">
        <f t="shared" ref="K36" si="47">H36-F36</f>
        <v>31.5</v>
      </c>
      <c r="L36" s="261">
        <f>(F36*-0.3)/100</f>
        <v>-1.4340000000000002</v>
      </c>
      <c r="M36" s="262">
        <f t="shared" ref="M36" si="48">(K36+L36)/F36</f>
        <v>6.2899581589958162E-2</v>
      </c>
      <c r="N36" s="247" t="s">
        <v>547</v>
      </c>
      <c r="O36" s="263">
        <v>45470</v>
      </c>
      <c r="P36" s="264"/>
      <c r="Q36" s="228"/>
      <c r="R36" s="54" t="s">
        <v>853</v>
      </c>
    </row>
    <row r="37" spans="1:18" ht="15" customHeight="1">
      <c r="A37" s="265">
        <v>28</v>
      </c>
      <c r="B37" s="266">
        <v>45461</v>
      </c>
      <c r="C37" s="267"/>
      <c r="D37" s="268" t="s">
        <v>1012</v>
      </c>
      <c r="E37" s="269" t="s">
        <v>545</v>
      </c>
      <c r="F37" s="248">
        <v>1240</v>
      </c>
      <c r="G37" s="249">
        <v>1150</v>
      </c>
      <c r="H37" s="248">
        <v>1309</v>
      </c>
      <c r="I37" s="248" t="s">
        <v>1058</v>
      </c>
      <c r="J37" s="247" t="s">
        <v>1105</v>
      </c>
      <c r="K37" s="247">
        <f t="shared" ref="K37" si="49">H37-F37</f>
        <v>69</v>
      </c>
      <c r="L37" s="261">
        <f>(F37*-0.3)/100</f>
        <v>-3.72</v>
      </c>
      <c r="M37" s="262">
        <f t="shared" ref="M37" si="50">(K37+L37)/F37</f>
        <v>5.2645161290322581E-2</v>
      </c>
      <c r="N37" s="247" t="s">
        <v>547</v>
      </c>
      <c r="O37" s="263">
        <v>45468</v>
      </c>
      <c r="P37" s="264"/>
      <c r="Q37" s="228"/>
      <c r="R37" s="54" t="s">
        <v>853</v>
      </c>
    </row>
    <row r="38" spans="1:18" ht="15" customHeight="1">
      <c r="A38" s="187">
        <v>29</v>
      </c>
      <c r="B38" s="184">
        <v>45462</v>
      </c>
      <c r="C38" s="188"/>
      <c r="D38" s="192" t="s">
        <v>139</v>
      </c>
      <c r="E38" s="189" t="s">
        <v>545</v>
      </c>
      <c r="F38" s="183" t="s">
        <v>1063</v>
      </c>
      <c r="G38" s="185">
        <v>113</v>
      </c>
      <c r="H38" s="183"/>
      <c r="I38" s="183" t="s">
        <v>1064</v>
      </c>
      <c r="J38" s="185" t="s">
        <v>546</v>
      </c>
      <c r="K38" s="185"/>
      <c r="L38" s="186"/>
      <c r="M38" s="190"/>
      <c r="N38" s="185"/>
      <c r="O38" s="191"/>
      <c r="P38" s="186">
        <f>VLOOKUP(D38,'MidCap Intra'!$B$11:$C$571,2,0)</f>
        <v>122.16</v>
      </c>
      <c r="Q38" s="228"/>
      <c r="R38" s="54" t="s">
        <v>853</v>
      </c>
    </row>
    <row r="39" spans="1:18" ht="15" customHeight="1">
      <c r="A39" s="265">
        <v>30</v>
      </c>
      <c r="B39" s="266">
        <v>45462</v>
      </c>
      <c r="C39" s="267"/>
      <c r="D39" s="268" t="s">
        <v>418</v>
      </c>
      <c r="E39" s="269" t="s">
        <v>545</v>
      </c>
      <c r="F39" s="248">
        <v>1355</v>
      </c>
      <c r="G39" s="249">
        <v>1265</v>
      </c>
      <c r="H39" s="248">
        <v>1435</v>
      </c>
      <c r="I39" s="248" t="s">
        <v>1067</v>
      </c>
      <c r="J39" s="247" t="s">
        <v>973</v>
      </c>
      <c r="K39" s="247">
        <f t="shared" ref="K39" si="51">H39-F39</f>
        <v>80</v>
      </c>
      <c r="L39" s="261">
        <f>(F39*-0.3)/100</f>
        <v>-4.0650000000000004</v>
      </c>
      <c r="M39" s="262">
        <f t="shared" ref="M39" si="52">(K39+L39)/F39</f>
        <v>5.6040590405904062E-2</v>
      </c>
      <c r="N39" s="247" t="s">
        <v>547</v>
      </c>
      <c r="O39" s="263">
        <v>45468</v>
      </c>
      <c r="P39" s="264"/>
      <c r="Q39" s="228"/>
      <c r="R39" s="54" t="s">
        <v>853</v>
      </c>
    </row>
    <row r="40" spans="1:18" ht="15" customHeight="1">
      <c r="A40" s="187">
        <v>31</v>
      </c>
      <c r="B40" s="184">
        <v>45463</v>
      </c>
      <c r="C40" s="188"/>
      <c r="D40" s="192" t="s">
        <v>92</v>
      </c>
      <c r="E40" s="189" t="s">
        <v>545</v>
      </c>
      <c r="F40" s="183" t="s">
        <v>1072</v>
      </c>
      <c r="G40" s="185">
        <v>448</v>
      </c>
      <c r="H40" s="183"/>
      <c r="I40" s="183" t="s">
        <v>1073</v>
      </c>
      <c r="J40" s="185" t="s">
        <v>546</v>
      </c>
      <c r="K40" s="185"/>
      <c r="L40" s="186"/>
      <c r="M40" s="190"/>
      <c r="N40" s="185"/>
      <c r="O40" s="191"/>
      <c r="P40" s="186">
        <f>VLOOKUP(D40,'MidCap Intra'!$B$11:$C$571,2,0)</f>
        <v>473.15</v>
      </c>
      <c r="Q40" s="228"/>
      <c r="R40" s="54" t="s">
        <v>853</v>
      </c>
    </row>
    <row r="41" spans="1:18" ht="15" customHeight="1">
      <c r="A41" s="187">
        <v>32</v>
      </c>
      <c r="B41" s="184">
        <v>45463</v>
      </c>
      <c r="C41" s="188"/>
      <c r="D41" s="192" t="s">
        <v>385</v>
      </c>
      <c r="E41" s="189" t="s">
        <v>545</v>
      </c>
      <c r="F41" s="183" t="s">
        <v>1074</v>
      </c>
      <c r="G41" s="185">
        <v>3180</v>
      </c>
      <c r="H41" s="183"/>
      <c r="I41" s="183" t="s">
        <v>1075</v>
      </c>
      <c r="J41" s="185" t="s">
        <v>546</v>
      </c>
      <c r="K41" s="185"/>
      <c r="L41" s="186"/>
      <c r="M41" s="190"/>
      <c r="N41" s="185"/>
      <c r="O41" s="191"/>
      <c r="P41" s="186">
        <f>VLOOKUP(D41,'MidCap Intra'!$B$11:$C$571,2,0)</f>
        <v>3192.35</v>
      </c>
      <c r="Q41" s="228"/>
      <c r="R41" s="54" t="s">
        <v>853</v>
      </c>
    </row>
    <row r="42" spans="1:18" ht="15" customHeight="1">
      <c r="A42" s="187">
        <v>33</v>
      </c>
      <c r="B42" s="184">
        <v>45464</v>
      </c>
      <c r="C42" s="188"/>
      <c r="D42" s="192" t="s">
        <v>93</v>
      </c>
      <c r="E42" s="189" t="s">
        <v>545</v>
      </c>
      <c r="F42" s="183" t="s">
        <v>1081</v>
      </c>
      <c r="G42" s="185">
        <v>5145</v>
      </c>
      <c r="H42" s="183"/>
      <c r="I42" s="183" t="s">
        <v>1082</v>
      </c>
      <c r="J42" s="185" t="s">
        <v>546</v>
      </c>
      <c r="K42" s="185"/>
      <c r="L42" s="186"/>
      <c r="M42" s="190"/>
      <c r="N42" s="185"/>
      <c r="O42" s="191"/>
      <c r="P42" s="186">
        <f>VLOOKUP(D42,'MidCap Intra'!$B$11:$C$571,2,0)</f>
        <v>5458.8</v>
      </c>
      <c r="Q42" s="228"/>
      <c r="R42" s="54" t="s">
        <v>853</v>
      </c>
    </row>
    <row r="43" spans="1:18" ht="15" customHeight="1">
      <c r="A43" s="314">
        <v>34</v>
      </c>
      <c r="B43" s="315">
        <v>45464</v>
      </c>
      <c r="C43" s="316"/>
      <c r="D43" s="317" t="s">
        <v>116</v>
      </c>
      <c r="E43" s="318" t="s">
        <v>545</v>
      </c>
      <c r="F43" s="308">
        <v>711</v>
      </c>
      <c r="G43" s="309">
        <v>675</v>
      </c>
      <c r="H43" s="308">
        <v>672.5</v>
      </c>
      <c r="I43" s="308" t="s">
        <v>1089</v>
      </c>
      <c r="J43" s="310" t="s">
        <v>1169</v>
      </c>
      <c r="K43" s="310">
        <f t="shared" ref="K43" si="53">H43-F43</f>
        <v>-38.5</v>
      </c>
      <c r="L43" s="319">
        <f t="shared" ref="L43" si="54">(F43*-0.3)/100</f>
        <v>-2.133</v>
      </c>
      <c r="M43" s="320">
        <f t="shared" ref="M43" si="55">(K43+L43)/F43</f>
        <v>-5.714908579465542E-2</v>
      </c>
      <c r="N43" s="310" t="s">
        <v>557</v>
      </c>
      <c r="O43" s="321">
        <v>45470</v>
      </c>
      <c r="P43" s="313"/>
      <c r="Q43" s="228"/>
      <c r="R43" s="54" t="s">
        <v>853</v>
      </c>
    </row>
    <row r="44" spans="1:18" ht="15" customHeight="1">
      <c r="A44" s="187">
        <v>35</v>
      </c>
      <c r="B44" s="184">
        <v>45468</v>
      </c>
      <c r="C44" s="188"/>
      <c r="D44" s="192" t="s">
        <v>390</v>
      </c>
      <c r="E44" s="189" t="s">
        <v>545</v>
      </c>
      <c r="F44" s="183" t="s">
        <v>1106</v>
      </c>
      <c r="G44" s="185">
        <v>795</v>
      </c>
      <c r="H44" s="183"/>
      <c r="I44" s="183" t="s">
        <v>1107</v>
      </c>
      <c r="J44" s="185" t="s">
        <v>546</v>
      </c>
      <c r="K44" s="185"/>
      <c r="L44" s="186"/>
      <c r="M44" s="190"/>
      <c r="N44" s="185"/>
      <c r="O44" s="191"/>
      <c r="P44" s="186">
        <f>VLOOKUP(D44,'MidCap Intra'!$B$11:$C$571,2,0)</f>
        <v>817.3</v>
      </c>
      <c r="Q44" s="228"/>
      <c r="R44" s="54" t="s">
        <v>853</v>
      </c>
    </row>
    <row r="45" spans="1:18" ht="15" customHeight="1">
      <c r="A45" s="187">
        <v>36</v>
      </c>
      <c r="B45" s="184">
        <v>45469</v>
      </c>
      <c r="C45" s="188"/>
      <c r="D45" s="192" t="s">
        <v>298</v>
      </c>
      <c r="E45" s="189" t="s">
        <v>545</v>
      </c>
      <c r="F45" s="183" t="s">
        <v>1131</v>
      </c>
      <c r="G45" s="185">
        <v>1480</v>
      </c>
      <c r="H45" s="183"/>
      <c r="I45" s="183" t="s">
        <v>1132</v>
      </c>
      <c r="J45" s="185" t="s">
        <v>546</v>
      </c>
      <c r="K45" s="185"/>
      <c r="L45" s="186"/>
      <c r="M45" s="190"/>
      <c r="N45" s="185"/>
      <c r="O45" s="191"/>
      <c r="P45" s="186">
        <f>VLOOKUP(D45,'MidCap Intra'!$B$11:$C$571,2,0)</f>
        <v>1629.5</v>
      </c>
      <c r="Q45" s="228"/>
      <c r="R45" s="54" t="s">
        <v>853</v>
      </c>
    </row>
    <row r="46" spans="1:18" ht="15" customHeight="1">
      <c r="A46" s="187">
        <v>37</v>
      </c>
      <c r="B46" s="184">
        <v>45470</v>
      </c>
      <c r="C46" s="188"/>
      <c r="D46" s="192" t="s">
        <v>65</v>
      </c>
      <c r="E46" s="189" t="s">
        <v>545</v>
      </c>
      <c r="F46" s="183" t="s">
        <v>1163</v>
      </c>
      <c r="G46" s="185">
        <v>8900</v>
      </c>
      <c r="H46" s="183"/>
      <c r="I46" s="183" t="s">
        <v>1164</v>
      </c>
      <c r="J46" s="185" t="s">
        <v>546</v>
      </c>
      <c r="K46" s="185"/>
      <c r="L46" s="186"/>
      <c r="M46" s="190"/>
      <c r="N46" s="185"/>
      <c r="O46" s="191"/>
      <c r="P46" s="186">
        <f>VLOOKUP(D46,'MidCap Intra'!$B$11:$C$571,2,0)</f>
        <v>9501.65</v>
      </c>
      <c r="Q46" s="228"/>
      <c r="R46" s="54" t="s">
        <v>853</v>
      </c>
    </row>
    <row r="47" spans="1:18" ht="15" customHeight="1">
      <c r="A47" s="187">
        <v>38</v>
      </c>
      <c r="B47" s="184">
        <v>45470</v>
      </c>
      <c r="C47" s="188"/>
      <c r="D47" s="192" t="s">
        <v>1165</v>
      </c>
      <c r="E47" s="189" t="s">
        <v>545</v>
      </c>
      <c r="F47" s="183" t="s">
        <v>1166</v>
      </c>
      <c r="G47" s="185">
        <v>135</v>
      </c>
      <c r="H47" s="183"/>
      <c r="I47" s="183" t="s">
        <v>1167</v>
      </c>
      <c r="J47" s="185" t="s">
        <v>546</v>
      </c>
      <c r="K47" s="185"/>
      <c r="L47" s="186"/>
      <c r="M47" s="190"/>
      <c r="N47" s="185"/>
      <c r="O47" s="191"/>
      <c r="P47" s="186"/>
      <c r="Q47" s="228"/>
      <c r="R47" s="54" t="s">
        <v>854</v>
      </c>
    </row>
    <row r="48" spans="1:18" ht="15" customHeight="1">
      <c r="A48" s="187">
        <v>39</v>
      </c>
      <c r="B48" s="184">
        <v>45470</v>
      </c>
      <c r="C48" s="188"/>
      <c r="D48" s="192" t="s">
        <v>149</v>
      </c>
      <c r="E48" s="189" t="s">
        <v>545</v>
      </c>
      <c r="F48" s="183" t="s">
        <v>1178</v>
      </c>
      <c r="G48" s="185">
        <v>1470</v>
      </c>
      <c r="H48" s="183"/>
      <c r="I48" s="183" t="s">
        <v>1179</v>
      </c>
      <c r="J48" s="185" t="s">
        <v>546</v>
      </c>
      <c r="K48" s="185"/>
      <c r="L48" s="186"/>
      <c r="M48" s="190"/>
      <c r="N48" s="185"/>
      <c r="O48" s="191"/>
      <c r="P48" s="186">
        <f>VLOOKUP(D48,'MidCap Intra'!$B$11:$C$571,2,0)</f>
        <v>1566.75</v>
      </c>
      <c r="Q48" s="228"/>
      <c r="R48" s="54" t="s">
        <v>853</v>
      </c>
    </row>
    <row r="49" spans="1:38" ht="15" customHeight="1">
      <c r="A49" s="187"/>
      <c r="B49" s="184"/>
      <c r="C49" s="188"/>
      <c r="D49" s="192"/>
      <c r="E49" s="189"/>
      <c r="F49" s="183"/>
      <c r="G49" s="185"/>
      <c r="H49" s="183"/>
      <c r="I49" s="183"/>
      <c r="J49" s="185"/>
      <c r="K49" s="185"/>
      <c r="L49" s="186"/>
      <c r="M49" s="190"/>
      <c r="N49" s="185"/>
      <c r="O49" s="191"/>
      <c r="P49" s="186"/>
      <c r="Q49" s="228"/>
    </row>
    <row r="50" spans="1:38" ht="15" customHeight="1">
      <c r="A50" s="187"/>
      <c r="B50" s="184"/>
      <c r="C50" s="188"/>
      <c r="D50" s="192"/>
      <c r="E50" s="189"/>
      <c r="F50" s="183"/>
      <c r="G50" s="185"/>
      <c r="H50" s="183"/>
      <c r="I50" s="183"/>
      <c r="J50" s="185"/>
      <c r="K50" s="185"/>
      <c r="L50" s="186"/>
      <c r="M50" s="190"/>
      <c r="N50" s="185"/>
      <c r="O50" s="191"/>
      <c r="P50" s="186"/>
      <c r="Q50" s="228"/>
    </row>
    <row r="51" spans="1:38" ht="15" customHeight="1">
      <c r="A51" s="285"/>
      <c r="B51" s="285"/>
      <c r="C51" s="188"/>
      <c r="D51" s="192"/>
      <c r="E51" s="189"/>
      <c r="F51" s="183"/>
      <c r="G51" s="185"/>
      <c r="H51" s="183"/>
      <c r="I51" s="183"/>
      <c r="J51" s="185"/>
      <c r="K51" s="185"/>
      <c r="L51" s="186"/>
      <c r="M51" s="190"/>
      <c r="N51" s="185"/>
      <c r="O51" s="191"/>
      <c r="P51" s="186"/>
      <c r="Q51" s="228"/>
    </row>
    <row r="52" spans="1:38" ht="15" customHeight="1">
      <c r="G52" s="54"/>
      <c r="H52" s="54"/>
      <c r="I52" s="54"/>
      <c r="J52" s="54"/>
      <c r="K52" s="54"/>
      <c r="L52" s="54"/>
      <c r="M52" s="54"/>
      <c r="N52" s="54"/>
      <c r="O52" s="54"/>
      <c r="P52" s="54"/>
    </row>
    <row r="53" spans="1:38" ht="14.25" customHeight="1">
      <c r="A53" s="96"/>
      <c r="B53" s="97"/>
      <c r="C53" s="98"/>
      <c r="D53" s="99"/>
      <c r="E53" s="100"/>
      <c r="F53" s="100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102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" customHeight="1">
      <c r="A54" s="103" t="s">
        <v>548</v>
      </c>
      <c r="B54" s="104"/>
      <c r="C54" s="105"/>
      <c r="E54" s="106"/>
      <c r="F54" s="106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" customHeight="1">
      <c r="A55" s="107" t="s">
        <v>549</v>
      </c>
      <c r="B55" s="103"/>
      <c r="C55" s="103"/>
      <c r="D55" s="103"/>
      <c r="E55" s="37"/>
      <c r="F55" s="108" t="s">
        <v>550</v>
      </c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" customHeight="1">
      <c r="A56" s="103" t="s">
        <v>551</v>
      </c>
      <c r="B56" s="103"/>
      <c r="C56" s="103"/>
      <c r="D56" s="103" t="s">
        <v>552</v>
      </c>
      <c r="E56" s="6"/>
      <c r="F56" s="108" t="s">
        <v>553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2" customHeight="1">
      <c r="A57" s="103"/>
      <c r="B57" s="103"/>
      <c r="C57" s="103"/>
      <c r="D57" s="103"/>
      <c r="E57" s="6"/>
      <c r="F57" s="6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2" customHeight="1">
      <c r="A58" s="196"/>
      <c r="B58" s="196"/>
      <c r="C58" s="196"/>
      <c r="D58" s="196"/>
      <c r="E58" s="197"/>
      <c r="F58" s="19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4.25" customHeight="1">
      <c r="A59" s="103"/>
      <c r="B59" s="103"/>
      <c r="C59" s="103"/>
      <c r="D59" s="103"/>
      <c r="E59" s="6"/>
      <c r="F59" s="6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2.75" customHeight="1">
      <c r="A60" s="115" t="s">
        <v>558</v>
      </c>
      <c r="B60" s="115"/>
      <c r="C60" s="115"/>
      <c r="D60" s="115"/>
      <c r="E60" s="6"/>
      <c r="F60" s="6"/>
      <c r="G60" s="54"/>
      <c r="H60" s="54"/>
      <c r="I60" s="54"/>
      <c r="J60" s="54"/>
      <c r="K60" s="54"/>
      <c r="L60" s="54"/>
      <c r="M60" s="54"/>
      <c r="N60" s="54"/>
      <c r="O60" s="54"/>
      <c r="P60" s="54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38.25" customHeight="1">
      <c r="A61" s="93" t="s">
        <v>16</v>
      </c>
      <c r="B61" s="93" t="s">
        <v>521</v>
      </c>
      <c r="C61" s="93"/>
      <c r="D61" s="94" t="s">
        <v>532</v>
      </c>
      <c r="E61" s="93" t="s">
        <v>533</v>
      </c>
      <c r="F61" s="93" t="s">
        <v>534</v>
      </c>
      <c r="G61" s="93" t="s">
        <v>554</v>
      </c>
      <c r="H61" s="93" t="s">
        <v>536</v>
      </c>
      <c r="I61" s="193" t="s">
        <v>537</v>
      </c>
      <c r="J61" s="195" t="s">
        <v>538</v>
      </c>
      <c r="K61" s="194" t="s">
        <v>559</v>
      </c>
      <c r="L61" s="95" t="s">
        <v>540</v>
      </c>
      <c r="M61" s="116" t="s">
        <v>560</v>
      </c>
      <c r="N61" s="93" t="s">
        <v>561</v>
      </c>
      <c r="O61" s="92" t="s">
        <v>542</v>
      </c>
      <c r="P61" s="260" t="s">
        <v>543</v>
      </c>
      <c r="Q61" s="230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2.75" customHeight="1">
      <c r="A62" s="303">
        <v>1</v>
      </c>
      <c r="B62" s="304">
        <v>45446</v>
      </c>
      <c r="C62" s="305"/>
      <c r="D62" s="305" t="s">
        <v>896</v>
      </c>
      <c r="E62" s="303" t="s">
        <v>556</v>
      </c>
      <c r="F62" s="303">
        <v>12550</v>
      </c>
      <c r="G62" s="303">
        <v>12300</v>
      </c>
      <c r="H62" s="303">
        <v>12300</v>
      </c>
      <c r="I62" s="306" t="s">
        <v>915</v>
      </c>
      <c r="J62" s="297" t="s">
        <v>928</v>
      </c>
      <c r="K62" s="298">
        <f t="shared" ref="K62:K70" si="56">H62-F62</f>
        <v>-250</v>
      </c>
      <c r="L62" s="299">
        <f t="shared" ref="L62" si="57">(H62*N62)*0.03%</f>
        <v>184.49999999999997</v>
      </c>
      <c r="M62" s="300">
        <f t="shared" ref="M62" si="58">(K62*N62)-L62</f>
        <v>-12684.5</v>
      </c>
      <c r="N62" s="298">
        <v>50</v>
      </c>
      <c r="O62" s="301" t="s">
        <v>557</v>
      </c>
      <c r="P62" s="302">
        <v>45447</v>
      </c>
      <c r="Q62" s="226"/>
      <c r="R62" s="54" t="s">
        <v>854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03">
        <v>2</v>
      </c>
      <c r="B63" s="304">
        <v>45446</v>
      </c>
      <c r="C63" s="305"/>
      <c r="D63" s="305" t="s">
        <v>916</v>
      </c>
      <c r="E63" s="303" t="s">
        <v>556</v>
      </c>
      <c r="F63" s="303">
        <v>2381.5</v>
      </c>
      <c r="G63" s="303">
        <v>2355</v>
      </c>
      <c r="H63" s="303">
        <v>2355</v>
      </c>
      <c r="I63" s="306" t="s">
        <v>917</v>
      </c>
      <c r="J63" s="297" t="s">
        <v>927</v>
      </c>
      <c r="K63" s="298">
        <f t="shared" si="56"/>
        <v>-26.5</v>
      </c>
      <c r="L63" s="299">
        <f t="shared" ref="L63" si="59">(H63*N63)*0.03%</f>
        <v>337.00049999999999</v>
      </c>
      <c r="M63" s="300">
        <f t="shared" ref="M63" si="60">(K63*N63)-L63</f>
        <v>-12977.5005</v>
      </c>
      <c r="N63" s="298">
        <v>477</v>
      </c>
      <c r="O63" s="301" t="s">
        <v>557</v>
      </c>
      <c r="P63" s="302">
        <v>45447</v>
      </c>
      <c r="Q63" s="226"/>
      <c r="R63" s="54" t="s">
        <v>855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03">
        <v>3</v>
      </c>
      <c r="B64" s="304">
        <v>45446</v>
      </c>
      <c r="C64" s="305"/>
      <c r="D64" s="305" t="s">
        <v>918</v>
      </c>
      <c r="E64" s="303" t="s">
        <v>556</v>
      </c>
      <c r="F64" s="303">
        <v>3879.5</v>
      </c>
      <c r="G64" s="303">
        <v>3810</v>
      </c>
      <c r="H64" s="303">
        <v>3755</v>
      </c>
      <c r="I64" s="306" t="s">
        <v>919</v>
      </c>
      <c r="J64" s="297" t="s">
        <v>935</v>
      </c>
      <c r="K64" s="298">
        <f t="shared" si="56"/>
        <v>-124.5</v>
      </c>
      <c r="L64" s="299">
        <f t="shared" ref="L64" si="61">(H64*N64)*0.03%</f>
        <v>168.97499999999999</v>
      </c>
      <c r="M64" s="300">
        <f t="shared" ref="M64" si="62">(K64*N64)-L64</f>
        <v>-18843.974999999999</v>
      </c>
      <c r="N64" s="298">
        <v>150</v>
      </c>
      <c r="O64" s="301" t="s">
        <v>557</v>
      </c>
      <c r="P64" s="302">
        <v>45447</v>
      </c>
      <c r="Q64" s="226"/>
      <c r="R64" s="54" t="s">
        <v>853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22">
        <v>4</v>
      </c>
      <c r="B65" s="324">
        <v>45448</v>
      </c>
      <c r="C65" s="296"/>
      <c r="D65" s="296" t="s">
        <v>948</v>
      </c>
      <c r="E65" s="322" t="s">
        <v>556</v>
      </c>
      <c r="F65" s="322">
        <v>3260</v>
      </c>
      <c r="G65" s="322">
        <v>3195</v>
      </c>
      <c r="H65" s="322">
        <v>3322.5</v>
      </c>
      <c r="I65" s="322" t="s">
        <v>949</v>
      </c>
      <c r="J65" s="325" t="s">
        <v>950</v>
      </c>
      <c r="K65" s="326">
        <f t="shared" si="56"/>
        <v>62.5</v>
      </c>
      <c r="L65" s="327">
        <f t="shared" ref="L65" si="63">(H65*N65)*0.03%</f>
        <v>174.43124999999998</v>
      </c>
      <c r="M65" s="328">
        <f t="shared" ref="M65" si="64">(K65*N65)-L65</f>
        <v>10763.06875</v>
      </c>
      <c r="N65" s="326">
        <v>175</v>
      </c>
      <c r="O65" s="329" t="s">
        <v>547</v>
      </c>
      <c r="P65" s="330">
        <v>45448</v>
      </c>
      <c r="Q65" s="226"/>
      <c r="R65" s="54" t="s">
        <v>855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22">
        <v>5</v>
      </c>
      <c r="B66" s="324">
        <v>45448</v>
      </c>
      <c r="C66" s="296"/>
      <c r="D66" s="296" t="s">
        <v>955</v>
      </c>
      <c r="E66" s="322" t="s">
        <v>556</v>
      </c>
      <c r="F66" s="322">
        <v>5835</v>
      </c>
      <c r="G66" s="322">
        <v>5740</v>
      </c>
      <c r="H66" s="322">
        <v>5915</v>
      </c>
      <c r="I66" s="323" t="s">
        <v>956</v>
      </c>
      <c r="J66" s="325" t="s">
        <v>973</v>
      </c>
      <c r="K66" s="326">
        <f t="shared" si="56"/>
        <v>80</v>
      </c>
      <c r="L66" s="327">
        <f t="shared" ref="L66" si="65">(H66*N66)*0.03%</f>
        <v>221.81249999999997</v>
      </c>
      <c r="M66" s="328">
        <f t="shared" ref="M66" si="66">(K66*N66)-L66</f>
        <v>9778.1875</v>
      </c>
      <c r="N66" s="326">
        <v>125</v>
      </c>
      <c r="O66" s="329" t="s">
        <v>547</v>
      </c>
      <c r="P66" s="330">
        <v>45449</v>
      </c>
      <c r="Q66" s="226"/>
      <c r="R66" s="54" t="s">
        <v>855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22">
        <v>6</v>
      </c>
      <c r="B67" s="324">
        <v>45448</v>
      </c>
      <c r="C67" s="296"/>
      <c r="D67" s="296" t="s">
        <v>957</v>
      </c>
      <c r="E67" s="322" t="s">
        <v>556</v>
      </c>
      <c r="F67" s="322">
        <v>2067.5</v>
      </c>
      <c r="G67" s="322">
        <v>2035</v>
      </c>
      <c r="H67" s="322">
        <v>2093</v>
      </c>
      <c r="I67" s="323" t="s">
        <v>958</v>
      </c>
      <c r="J67" s="325" t="s">
        <v>961</v>
      </c>
      <c r="K67" s="326">
        <f t="shared" si="56"/>
        <v>25.5</v>
      </c>
      <c r="L67" s="327">
        <f t="shared" ref="L67" si="67">(H67*N67)*0.03%</f>
        <v>230.43929999999997</v>
      </c>
      <c r="M67" s="328">
        <f t="shared" ref="M67" si="68">(K67*N67)-L67</f>
        <v>9128.0607</v>
      </c>
      <c r="N67" s="326">
        <v>367</v>
      </c>
      <c r="O67" s="329" t="s">
        <v>547</v>
      </c>
      <c r="P67" s="330">
        <v>45448</v>
      </c>
      <c r="Q67" s="226"/>
      <c r="R67" s="54" t="s">
        <v>855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22">
        <v>7</v>
      </c>
      <c r="B68" s="324">
        <v>45448</v>
      </c>
      <c r="C68" s="296"/>
      <c r="D68" s="296" t="s">
        <v>962</v>
      </c>
      <c r="E68" s="322" t="s">
        <v>556</v>
      </c>
      <c r="F68" s="322">
        <v>1787.5</v>
      </c>
      <c r="G68" s="322">
        <v>1762</v>
      </c>
      <c r="H68" s="322">
        <v>1809.5</v>
      </c>
      <c r="I68" s="323" t="s">
        <v>963</v>
      </c>
      <c r="J68" s="325" t="s">
        <v>964</v>
      </c>
      <c r="K68" s="326">
        <f t="shared" si="56"/>
        <v>22</v>
      </c>
      <c r="L68" s="327">
        <f t="shared" ref="L68" si="69">(H68*N68)*0.03%</f>
        <v>271.42499999999995</v>
      </c>
      <c r="M68" s="328">
        <f t="shared" ref="M68" si="70">(K68*N68)-L68</f>
        <v>10728.575000000001</v>
      </c>
      <c r="N68" s="326">
        <v>500</v>
      </c>
      <c r="O68" s="329" t="s">
        <v>547</v>
      </c>
      <c r="P68" s="330">
        <v>45448</v>
      </c>
      <c r="Q68" s="226"/>
      <c r="R68" s="54" t="s">
        <v>855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22">
        <v>8</v>
      </c>
      <c r="B69" s="324">
        <v>45448</v>
      </c>
      <c r="C69" s="296"/>
      <c r="D69" s="296" t="s">
        <v>965</v>
      </c>
      <c r="E69" s="322" t="s">
        <v>556</v>
      </c>
      <c r="F69" s="322">
        <v>3755</v>
      </c>
      <c r="G69" s="322">
        <v>3690</v>
      </c>
      <c r="H69" s="322">
        <v>3802.5</v>
      </c>
      <c r="I69" s="323" t="s">
        <v>967</v>
      </c>
      <c r="J69" s="325" t="s">
        <v>566</v>
      </c>
      <c r="K69" s="326">
        <f t="shared" si="56"/>
        <v>47.5</v>
      </c>
      <c r="L69" s="327">
        <f t="shared" ref="L69" si="71">(H69*N69)*0.03%</f>
        <v>199.63124999999999</v>
      </c>
      <c r="M69" s="328">
        <f t="shared" ref="M69" si="72">(K69*N69)-L69</f>
        <v>8112.8687499999996</v>
      </c>
      <c r="N69" s="326">
        <v>175</v>
      </c>
      <c r="O69" s="329" t="s">
        <v>547</v>
      </c>
      <c r="P69" s="330">
        <v>45449</v>
      </c>
      <c r="Q69" s="226"/>
      <c r="R69" s="54" t="s">
        <v>855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03">
        <v>9</v>
      </c>
      <c r="B70" s="304">
        <v>45448</v>
      </c>
      <c r="C70" s="305"/>
      <c r="D70" s="305" t="s">
        <v>966</v>
      </c>
      <c r="E70" s="303" t="s">
        <v>556</v>
      </c>
      <c r="F70" s="303">
        <v>5500</v>
      </c>
      <c r="G70" s="303">
        <v>5440</v>
      </c>
      <c r="H70" s="303">
        <v>5440</v>
      </c>
      <c r="I70" s="306" t="s">
        <v>968</v>
      </c>
      <c r="J70" s="297" t="s">
        <v>970</v>
      </c>
      <c r="K70" s="298">
        <f t="shared" si="56"/>
        <v>-60</v>
      </c>
      <c r="L70" s="299">
        <f t="shared" ref="L70:L71" si="73">(H70*N70)*0.03%</f>
        <v>326.39999999999998</v>
      </c>
      <c r="M70" s="300">
        <f t="shared" ref="M70:M71" si="74">(K70*N70)-L70</f>
        <v>-12326.4</v>
      </c>
      <c r="N70" s="298">
        <v>200</v>
      </c>
      <c r="O70" s="301" t="s">
        <v>557</v>
      </c>
      <c r="P70" s="302">
        <v>45449</v>
      </c>
      <c r="Q70" s="226"/>
      <c r="R70" s="54" t="s">
        <v>855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22">
        <v>10</v>
      </c>
      <c r="B71" s="324">
        <v>45449</v>
      </c>
      <c r="C71" s="296"/>
      <c r="D71" s="296" t="s">
        <v>971</v>
      </c>
      <c r="E71" s="322" t="s">
        <v>556</v>
      </c>
      <c r="F71" s="322">
        <v>27200</v>
      </c>
      <c r="G71" s="322">
        <v>26700</v>
      </c>
      <c r="H71" s="322">
        <v>27590</v>
      </c>
      <c r="I71" s="323" t="s">
        <v>972</v>
      </c>
      <c r="J71" s="325" t="s">
        <v>1001</v>
      </c>
      <c r="K71" s="326">
        <f t="shared" ref="K71" si="75">H71-F71</f>
        <v>390</v>
      </c>
      <c r="L71" s="327">
        <f t="shared" si="73"/>
        <v>165.54</v>
      </c>
      <c r="M71" s="328">
        <f t="shared" si="74"/>
        <v>7634.46</v>
      </c>
      <c r="N71" s="326">
        <v>20</v>
      </c>
      <c r="O71" s="329" t="s">
        <v>547</v>
      </c>
      <c r="P71" s="330">
        <v>45450</v>
      </c>
      <c r="Q71" s="226"/>
      <c r="R71" s="54" t="s">
        <v>854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322">
        <v>11</v>
      </c>
      <c r="B72" s="324">
        <v>45449</v>
      </c>
      <c r="C72" s="296"/>
      <c r="D72" s="296" t="s">
        <v>974</v>
      </c>
      <c r="E72" s="322" t="s">
        <v>556</v>
      </c>
      <c r="F72" s="322">
        <v>2795</v>
      </c>
      <c r="G72" s="322">
        <v>2748</v>
      </c>
      <c r="H72" s="322">
        <v>2830</v>
      </c>
      <c r="I72" s="323" t="s">
        <v>975</v>
      </c>
      <c r="J72" s="325" t="s">
        <v>982</v>
      </c>
      <c r="K72" s="326">
        <f t="shared" ref="K72" si="76">H72-F72</f>
        <v>35</v>
      </c>
      <c r="L72" s="327">
        <f t="shared" ref="L72" si="77">(H72*N72)*0.03%</f>
        <v>212.24999999999997</v>
      </c>
      <c r="M72" s="328">
        <f t="shared" ref="M72" si="78">(K72*N72)-L72</f>
        <v>8537.75</v>
      </c>
      <c r="N72" s="326">
        <v>250</v>
      </c>
      <c r="O72" s="329" t="s">
        <v>547</v>
      </c>
      <c r="P72" s="330">
        <v>45450</v>
      </c>
      <c r="Q72" s="226"/>
      <c r="R72" s="54" t="s">
        <v>855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322">
        <v>12</v>
      </c>
      <c r="B73" s="324">
        <v>45449</v>
      </c>
      <c r="C73" s="296"/>
      <c r="D73" s="296" t="s">
        <v>976</v>
      </c>
      <c r="E73" s="322" t="s">
        <v>556</v>
      </c>
      <c r="F73" s="322">
        <v>4665</v>
      </c>
      <c r="G73" s="322">
        <v>4550</v>
      </c>
      <c r="H73" s="322">
        <v>4752.5</v>
      </c>
      <c r="I73" s="323" t="s">
        <v>977</v>
      </c>
      <c r="J73" s="325" t="s">
        <v>990</v>
      </c>
      <c r="K73" s="326">
        <f t="shared" ref="K73" si="79">H73-F73</f>
        <v>87.5</v>
      </c>
      <c r="L73" s="327">
        <f t="shared" ref="L73" si="80">(H73*N73)*0.03%</f>
        <v>142.57499999999999</v>
      </c>
      <c r="M73" s="328">
        <f t="shared" ref="M73" si="81">(K73*N73)-L73</f>
        <v>8607.4249999999993</v>
      </c>
      <c r="N73" s="326">
        <v>100</v>
      </c>
      <c r="O73" s="329" t="s">
        <v>547</v>
      </c>
      <c r="P73" s="330">
        <v>45450</v>
      </c>
      <c r="Q73" s="226"/>
      <c r="R73" s="54" t="s">
        <v>855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22">
        <v>13</v>
      </c>
      <c r="B74" s="324">
        <v>45450</v>
      </c>
      <c r="C74" s="296"/>
      <c r="D74" s="296" t="s">
        <v>998</v>
      </c>
      <c r="E74" s="322" t="s">
        <v>818</v>
      </c>
      <c r="F74" s="322">
        <v>2034</v>
      </c>
      <c r="G74" s="322">
        <v>2060</v>
      </c>
      <c r="H74" s="322">
        <v>2014</v>
      </c>
      <c r="I74" s="323" t="s">
        <v>999</v>
      </c>
      <c r="J74" s="325" t="s">
        <v>1000</v>
      </c>
      <c r="K74" s="326">
        <f>F74-H74</f>
        <v>20</v>
      </c>
      <c r="L74" s="327">
        <f t="shared" ref="L74:L76" si="82">(H74*N74)*0.03%</f>
        <v>241.67999999999998</v>
      </c>
      <c r="M74" s="328">
        <f t="shared" ref="M74:M76" si="83">(K74*N74)-L74</f>
        <v>7758.32</v>
      </c>
      <c r="N74" s="326">
        <v>400</v>
      </c>
      <c r="O74" s="329" t="s">
        <v>547</v>
      </c>
      <c r="P74" s="330">
        <v>45450</v>
      </c>
      <c r="Q74" s="226"/>
      <c r="R74" s="54" t="s">
        <v>854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322">
        <v>14</v>
      </c>
      <c r="B75" s="324">
        <v>45450</v>
      </c>
      <c r="C75" s="296"/>
      <c r="D75" s="296" t="s">
        <v>957</v>
      </c>
      <c r="E75" s="322" t="s">
        <v>556</v>
      </c>
      <c r="F75" s="322">
        <v>2165</v>
      </c>
      <c r="G75" s="322">
        <v>2135</v>
      </c>
      <c r="H75" s="322">
        <v>2175</v>
      </c>
      <c r="I75" s="323" t="s">
        <v>1002</v>
      </c>
      <c r="J75" s="325" t="s">
        <v>1018</v>
      </c>
      <c r="K75" s="326">
        <f t="shared" ref="K75:K76" si="84">H75-F75</f>
        <v>10</v>
      </c>
      <c r="L75" s="327">
        <f t="shared" si="82"/>
        <v>239.46749999999997</v>
      </c>
      <c r="M75" s="328">
        <f t="shared" si="83"/>
        <v>3430.5325000000003</v>
      </c>
      <c r="N75" s="326">
        <v>367</v>
      </c>
      <c r="O75" s="329" t="s">
        <v>547</v>
      </c>
      <c r="P75" s="330">
        <v>45453</v>
      </c>
      <c r="Q75" s="226"/>
      <c r="R75" s="54" t="s">
        <v>855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303">
        <v>15</v>
      </c>
      <c r="B76" s="304">
        <v>45450</v>
      </c>
      <c r="C76" s="305"/>
      <c r="D76" s="305" t="s">
        <v>1003</v>
      </c>
      <c r="E76" s="303" t="s">
        <v>556</v>
      </c>
      <c r="F76" s="303">
        <v>2470</v>
      </c>
      <c r="G76" s="303">
        <v>2430</v>
      </c>
      <c r="H76" s="303">
        <v>2450</v>
      </c>
      <c r="I76" s="306" t="s">
        <v>1004</v>
      </c>
      <c r="J76" s="297" t="s">
        <v>1022</v>
      </c>
      <c r="K76" s="298">
        <f t="shared" si="84"/>
        <v>-20</v>
      </c>
      <c r="L76" s="299">
        <f t="shared" si="82"/>
        <v>202.12499999999997</v>
      </c>
      <c r="M76" s="300">
        <f t="shared" si="83"/>
        <v>-5702.125</v>
      </c>
      <c r="N76" s="298">
        <v>275</v>
      </c>
      <c r="O76" s="301" t="s">
        <v>557</v>
      </c>
      <c r="P76" s="302">
        <v>45453</v>
      </c>
      <c r="Q76" s="226"/>
      <c r="R76" s="54" t="s">
        <v>855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303">
        <v>16</v>
      </c>
      <c r="B77" s="304">
        <v>45450</v>
      </c>
      <c r="C77" s="305"/>
      <c r="D77" s="305" t="s">
        <v>1005</v>
      </c>
      <c r="E77" s="303" t="s">
        <v>556</v>
      </c>
      <c r="F77" s="303">
        <v>484</v>
      </c>
      <c r="G77" s="303">
        <v>477</v>
      </c>
      <c r="H77" s="303">
        <v>477.5</v>
      </c>
      <c r="I77" s="306" t="s">
        <v>1006</v>
      </c>
      <c r="J77" s="297" t="s">
        <v>1019</v>
      </c>
      <c r="K77" s="298">
        <f t="shared" ref="K77:K79" si="85">H77-F77</f>
        <v>-6.5</v>
      </c>
      <c r="L77" s="299">
        <f t="shared" ref="L77:L79" si="86">(H77*N77)*0.03%</f>
        <v>214.87499999999997</v>
      </c>
      <c r="M77" s="300">
        <f t="shared" ref="M77:M79" si="87">(K77*N77)-L77</f>
        <v>-9964.875</v>
      </c>
      <c r="N77" s="298">
        <v>1500</v>
      </c>
      <c r="O77" s="301" t="s">
        <v>557</v>
      </c>
      <c r="P77" s="302">
        <v>45453</v>
      </c>
      <c r="Q77" s="226"/>
      <c r="R77" s="54" t="s">
        <v>853</v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248">
        <v>17</v>
      </c>
      <c r="B78" s="292">
        <v>45453</v>
      </c>
      <c r="C78" s="295"/>
      <c r="D78" s="295" t="s">
        <v>1020</v>
      </c>
      <c r="E78" s="248" t="s">
        <v>556</v>
      </c>
      <c r="F78" s="248">
        <v>3627.5</v>
      </c>
      <c r="G78" s="248">
        <v>3580</v>
      </c>
      <c r="H78" s="248">
        <v>3662.5</v>
      </c>
      <c r="I78" s="249" t="s">
        <v>1021</v>
      </c>
      <c r="J78" s="335" t="s">
        <v>982</v>
      </c>
      <c r="K78" s="326">
        <f t="shared" si="85"/>
        <v>35</v>
      </c>
      <c r="L78" s="327">
        <f t="shared" si="86"/>
        <v>274.6875</v>
      </c>
      <c r="M78" s="328">
        <f t="shared" si="87"/>
        <v>8475.3125</v>
      </c>
      <c r="N78" s="326">
        <v>250</v>
      </c>
      <c r="O78" s="329" t="s">
        <v>547</v>
      </c>
      <c r="P78" s="330">
        <v>45454</v>
      </c>
      <c r="Q78" s="226"/>
      <c r="R78" s="54" t="s">
        <v>855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248">
        <v>18</v>
      </c>
      <c r="B79" s="292">
        <v>45454</v>
      </c>
      <c r="C79" s="295"/>
      <c r="D79" s="295" t="s">
        <v>1020</v>
      </c>
      <c r="E79" s="248" t="s">
        <v>556</v>
      </c>
      <c r="F79" s="248">
        <v>3615.5</v>
      </c>
      <c r="G79" s="248">
        <v>3568</v>
      </c>
      <c r="H79" s="248">
        <v>3652.5</v>
      </c>
      <c r="I79" s="249" t="s">
        <v>1028</v>
      </c>
      <c r="J79" s="335" t="s">
        <v>1029</v>
      </c>
      <c r="K79" s="326">
        <f t="shared" si="85"/>
        <v>37</v>
      </c>
      <c r="L79" s="327">
        <f t="shared" si="86"/>
        <v>273.9375</v>
      </c>
      <c r="M79" s="328">
        <f t="shared" si="87"/>
        <v>8976.0625</v>
      </c>
      <c r="N79" s="326">
        <v>250</v>
      </c>
      <c r="O79" s="329" t="s">
        <v>547</v>
      </c>
      <c r="P79" s="330">
        <v>45454</v>
      </c>
      <c r="Q79" s="226"/>
      <c r="R79" s="54" t="s">
        <v>855</v>
      </c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336">
        <v>19</v>
      </c>
      <c r="B80" s="337">
        <v>45454</v>
      </c>
      <c r="C80" s="305"/>
      <c r="D80" s="305" t="s">
        <v>1030</v>
      </c>
      <c r="E80" s="336" t="s">
        <v>556</v>
      </c>
      <c r="F80" s="336">
        <v>3182.5</v>
      </c>
      <c r="G80" s="336">
        <v>3135</v>
      </c>
      <c r="H80" s="336">
        <v>3135</v>
      </c>
      <c r="I80" s="338" t="s">
        <v>1031</v>
      </c>
      <c r="J80" s="297" t="s">
        <v>1037</v>
      </c>
      <c r="K80" s="298">
        <f t="shared" ref="K80" si="88">H80-F80</f>
        <v>-47.5</v>
      </c>
      <c r="L80" s="299">
        <f t="shared" ref="L80" si="89">(H80*N80)*0.03%</f>
        <v>235.12499999999997</v>
      </c>
      <c r="M80" s="300">
        <f t="shared" ref="M80" si="90">(K80*N80)-L80</f>
        <v>-12110.125</v>
      </c>
      <c r="N80" s="298">
        <v>250</v>
      </c>
      <c r="O80" s="301" t="s">
        <v>557</v>
      </c>
      <c r="P80" s="302">
        <v>45455</v>
      </c>
      <c r="Q80" s="226"/>
      <c r="R80" s="54" t="s">
        <v>855</v>
      </c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ht="12.75" customHeight="1">
      <c r="A81" s="339">
        <v>20</v>
      </c>
      <c r="B81" s="340">
        <v>45454</v>
      </c>
      <c r="C81" s="305"/>
      <c r="D81" s="305" t="s">
        <v>1032</v>
      </c>
      <c r="E81" s="339" t="s">
        <v>556</v>
      </c>
      <c r="F81" s="339">
        <v>2957.5</v>
      </c>
      <c r="G81" s="339">
        <v>2925</v>
      </c>
      <c r="H81" s="339">
        <v>2925</v>
      </c>
      <c r="I81" s="341" t="s">
        <v>1033</v>
      </c>
      <c r="J81" s="297" t="s">
        <v>1039</v>
      </c>
      <c r="K81" s="298">
        <f t="shared" ref="K81:K82" si="91">H81-F81</f>
        <v>-32.5</v>
      </c>
      <c r="L81" s="299">
        <f t="shared" ref="L81:L82" si="92">(H81*N81)*0.03%</f>
        <v>307.125</v>
      </c>
      <c r="M81" s="300">
        <f t="shared" ref="M81:M82" si="93">(K81*N81)-L81</f>
        <v>-11682.125</v>
      </c>
      <c r="N81" s="298">
        <v>350</v>
      </c>
      <c r="O81" s="301" t="s">
        <v>557</v>
      </c>
      <c r="P81" s="302">
        <v>45456</v>
      </c>
      <c r="Q81" s="226"/>
      <c r="R81" s="54" t="s">
        <v>855</v>
      </c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 ht="12.75" customHeight="1">
      <c r="A82" s="248">
        <v>21</v>
      </c>
      <c r="B82" s="292">
        <v>45461</v>
      </c>
      <c r="C82" s="295"/>
      <c r="D82" s="295" t="s">
        <v>955</v>
      </c>
      <c r="E82" s="248" t="s">
        <v>556</v>
      </c>
      <c r="F82" s="248">
        <v>5985</v>
      </c>
      <c r="G82" s="248">
        <v>5885</v>
      </c>
      <c r="H82" s="248">
        <v>6050</v>
      </c>
      <c r="I82" s="249" t="s">
        <v>1055</v>
      </c>
      <c r="J82" s="335" t="s">
        <v>937</v>
      </c>
      <c r="K82" s="326">
        <f t="shared" si="91"/>
        <v>65</v>
      </c>
      <c r="L82" s="327">
        <f t="shared" si="92"/>
        <v>226.87499999999997</v>
      </c>
      <c r="M82" s="328">
        <f t="shared" si="93"/>
        <v>7898.125</v>
      </c>
      <c r="N82" s="326">
        <v>125</v>
      </c>
      <c r="O82" s="329" t="s">
        <v>547</v>
      </c>
      <c r="P82" s="330">
        <v>45464</v>
      </c>
      <c r="Q82" s="226"/>
      <c r="R82" s="54" t="s">
        <v>855</v>
      </c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118"/>
      <c r="AK82" s="118"/>
      <c r="AL82" s="118"/>
    </row>
    <row r="83" spans="1:38" ht="12.75" customHeight="1">
      <c r="A83" s="308">
        <v>22</v>
      </c>
      <c r="B83" s="331">
        <v>45461</v>
      </c>
      <c r="C83" s="307"/>
      <c r="D83" s="307" t="s">
        <v>896</v>
      </c>
      <c r="E83" s="308" t="s">
        <v>556</v>
      </c>
      <c r="F83" s="308">
        <v>12610</v>
      </c>
      <c r="G83" s="308">
        <v>12375</v>
      </c>
      <c r="H83" s="308">
        <v>12375</v>
      </c>
      <c r="I83" s="309" t="s">
        <v>1056</v>
      </c>
      <c r="J83" s="297" t="s">
        <v>1066</v>
      </c>
      <c r="K83" s="298">
        <f t="shared" ref="K83" si="94">H83-F83</f>
        <v>-235</v>
      </c>
      <c r="L83" s="299">
        <f t="shared" ref="L83" si="95">(H83*N83)*0.03%</f>
        <v>185.62499999999997</v>
      </c>
      <c r="M83" s="300">
        <f t="shared" ref="M83" si="96">(K83*N83)-L83</f>
        <v>-11935.625</v>
      </c>
      <c r="N83" s="298">
        <v>50</v>
      </c>
      <c r="O83" s="301" t="s">
        <v>557</v>
      </c>
      <c r="P83" s="302">
        <v>45462</v>
      </c>
      <c r="Q83" s="226"/>
      <c r="R83" s="54" t="s">
        <v>854</v>
      </c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2.75" customHeight="1">
      <c r="A84" s="308">
        <v>23</v>
      </c>
      <c r="B84" s="331">
        <v>45461</v>
      </c>
      <c r="C84" s="307"/>
      <c r="D84" s="307" t="s">
        <v>957</v>
      </c>
      <c r="E84" s="308" t="s">
        <v>556</v>
      </c>
      <c r="F84" s="308">
        <v>2260</v>
      </c>
      <c r="G84" s="308">
        <v>2230</v>
      </c>
      <c r="H84" s="308">
        <v>2230</v>
      </c>
      <c r="I84" s="309" t="s">
        <v>1057</v>
      </c>
      <c r="J84" s="297" t="s">
        <v>992</v>
      </c>
      <c r="K84" s="298">
        <f t="shared" ref="K84:K85" si="97">H84-F84</f>
        <v>-30</v>
      </c>
      <c r="L84" s="299">
        <f t="shared" ref="L84:L85" si="98">(H84*N84)*0.03%</f>
        <v>245.52299999999997</v>
      </c>
      <c r="M84" s="300">
        <f t="shared" ref="M84:M85" si="99">(K84*N84)-L84</f>
        <v>-11255.522999999999</v>
      </c>
      <c r="N84" s="298">
        <v>367</v>
      </c>
      <c r="O84" s="301" t="s">
        <v>557</v>
      </c>
      <c r="P84" s="302">
        <v>45462</v>
      </c>
      <c r="Q84" s="226"/>
      <c r="R84" s="54" t="s">
        <v>855</v>
      </c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118"/>
      <c r="AK84" s="118"/>
      <c r="AL84" s="118"/>
    </row>
    <row r="85" spans="1:38" ht="12.75" customHeight="1">
      <c r="A85" s="248">
        <v>24</v>
      </c>
      <c r="B85" s="292">
        <v>45462</v>
      </c>
      <c r="C85" s="295"/>
      <c r="D85" s="295" t="s">
        <v>1068</v>
      </c>
      <c r="E85" s="248" t="s">
        <v>556</v>
      </c>
      <c r="F85" s="248">
        <v>51260</v>
      </c>
      <c r="G85" s="248">
        <v>50900</v>
      </c>
      <c r="H85" s="248">
        <v>51625</v>
      </c>
      <c r="I85" s="249" t="s">
        <v>1069</v>
      </c>
      <c r="J85" s="335" t="s">
        <v>1076</v>
      </c>
      <c r="K85" s="326">
        <f t="shared" si="97"/>
        <v>365</v>
      </c>
      <c r="L85" s="327">
        <f t="shared" si="98"/>
        <v>232.31249999999997</v>
      </c>
      <c r="M85" s="328">
        <f t="shared" si="99"/>
        <v>5242.6875</v>
      </c>
      <c r="N85" s="326">
        <v>15</v>
      </c>
      <c r="O85" s="329" t="s">
        <v>547</v>
      </c>
      <c r="P85" s="330">
        <v>45463</v>
      </c>
      <c r="Q85" s="226"/>
      <c r="R85" s="54" t="s">
        <v>853</v>
      </c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118"/>
      <c r="AK85" s="118"/>
      <c r="AL85" s="118"/>
    </row>
    <row r="86" spans="1:38" ht="12.75" customHeight="1">
      <c r="A86" s="308">
        <v>25</v>
      </c>
      <c r="B86" s="331">
        <v>45464</v>
      </c>
      <c r="C86" s="307"/>
      <c r="D86" s="307" t="s">
        <v>1083</v>
      </c>
      <c r="E86" s="308" t="s">
        <v>556</v>
      </c>
      <c r="F86" s="308">
        <v>698</v>
      </c>
      <c r="G86" s="308">
        <v>685.5</v>
      </c>
      <c r="H86" s="308">
        <v>688.5</v>
      </c>
      <c r="I86" s="309" t="s">
        <v>1084</v>
      </c>
      <c r="J86" s="297" t="s">
        <v>1088</v>
      </c>
      <c r="K86" s="298">
        <f t="shared" ref="K86:K87" si="100">H86-F86</f>
        <v>-9.5</v>
      </c>
      <c r="L86" s="299">
        <f t="shared" ref="L86:L87" si="101">(H86*N86)*0.03%</f>
        <v>206.54999999999998</v>
      </c>
      <c r="M86" s="300">
        <f t="shared" ref="M86:M87" si="102">(K86*N86)-L86</f>
        <v>-9706.5499999999993</v>
      </c>
      <c r="N86" s="298">
        <v>1000</v>
      </c>
      <c r="O86" s="301" t="s">
        <v>557</v>
      </c>
      <c r="P86" s="302">
        <v>45464</v>
      </c>
      <c r="Q86" s="226"/>
      <c r="R86" s="54" t="s">
        <v>855</v>
      </c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118"/>
      <c r="AK86" s="118"/>
      <c r="AL86" s="118"/>
    </row>
    <row r="87" spans="1:38" ht="12.75" customHeight="1">
      <c r="A87" s="248">
        <v>26</v>
      </c>
      <c r="B87" s="292">
        <v>45467</v>
      </c>
      <c r="C87" s="295"/>
      <c r="D87" s="295" t="s">
        <v>1091</v>
      </c>
      <c r="E87" s="248" t="s">
        <v>556</v>
      </c>
      <c r="F87" s="248">
        <v>1088</v>
      </c>
      <c r="G87" s="248">
        <v>1064</v>
      </c>
      <c r="H87" s="248">
        <v>1106.25</v>
      </c>
      <c r="I87" s="249" t="s">
        <v>1092</v>
      </c>
      <c r="J87" s="335" t="s">
        <v>1100</v>
      </c>
      <c r="K87" s="326">
        <f t="shared" si="100"/>
        <v>18.25</v>
      </c>
      <c r="L87" s="327">
        <f t="shared" si="101"/>
        <v>149.34375</v>
      </c>
      <c r="M87" s="328">
        <f t="shared" si="102"/>
        <v>8063.15625</v>
      </c>
      <c r="N87" s="326">
        <v>450</v>
      </c>
      <c r="O87" s="329" t="s">
        <v>547</v>
      </c>
      <c r="P87" s="330">
        <v>45467</v>
      </c>
      <c r="Q87" s="226"/>
      <c r="R87" s="54" t="s">
        <v>853</v>
      </c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118"/>
      <c r="AK87" s="118"/>
      <c r="AL87" s="118"/>
    </row>
    <row r="88" spans="1:38" ht="12.75" customHeight="1">
      <c r="A88" s="248">
        <v>27</v>
      </c>
      <c r="B88" s="292">
        <v>45467</v>
      </c>
      <c r="C88" s="295"/>
      <c r="D88" s="295" t="s">
        <v>1068</v>
      </c>
      <c r="E88" s="248" t="s">
        <v>556</v>
      </c>
      <c r="F88" s="248">
        <v>51225</v>
      </c>
      <c r="G88" s="248">
        <v>50900</v>
      </c>
      <c r="H88" s="248">
        <v>51500</v>
      </c>
      <c r="I88" s="249" t="s">
        <v>1093</v>
      </c>
      <c r="J88" s="335" t="s">
        <v>1096</v>
      </c>
      <c r="K88" s="326">
        <f t="shared" ref="K88" si="103">H88-F88</f>
        <v>275</v>
      </c>
      <c r="L88" s="327">
        <f t="shared" ref="L88" si="104">(H88*N88)*0.03%</f>
        <v>231.74999999999997</v>
      </c>
      <c r="M88" s="328">
        <f t="shared" ref="M88" si="105">(K88*N88)-L88</f>
        <v>3893.25</v>
      </c>
      <c r="N88" s="326">
        <v>15</v>
      </c>
      <c r="O88" s="329" t="s">
        <v>547</v>
      </c>
      <c r="P88" s="330">
        <v>45467</v>
      </c>
      <c r="Q88" s="226"/>
      <c r="R88" s="54" t="s">
        <v>853</v>
      </c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118"/>
      <c r="AK88" s="118"/>
      <c r="AL88" s="118"/>
    </row>
    <row r="89" spans="1:38" ht="12.75" customHeight="1">
      <c r="A89" s="248">
        <v>28</v>
      </c>
      <c r="B89" s="292">
        <v>45467</v>
      </c>
      <c r="C89" s="295"/>
      <c r="D89" s="295" t="s">
        <v>1094</v>
      </c>
      <c r="E89" s="248" t="s">
        <v>556</v>
      </c>
      <c r="F89" s="248">
        <v>533</v>
      </c>
      <c r="G89" s="248">
        <v>523</v>
      </c>
      <c r="H89" s="248">
        <v>539.5</v>
      </c>
      <c r="I89" s="249" t="s">
        <v>1095</v>
      </c>
      <c r="J89" s="335" t="s">
        <v>1097</v>
      </c>
      <c r="K89" s="326">
        <f t="shared" ref="K89" si="106">H89-F89</f>
        <v>6.5</v>
      </c>
      <c r="L89" s="327">
        <f t="shared" ref="L89" si="107">(H89*N89)*0.03%</f>
        <v>202.31249999999997</v>
      </c>
      <c r="M89" s="328">
        <f t="shared" ref="M89" si="108">(K89*N89)-L89</f>
        <v>7922.6875</v>
      </c>
      <c r="N89" s="326">
        <v>1250</v>
      </c>
      <c r="O89" s="329" t="s">
        <v>547</v>
      </c>
      <c r="P89" s="330">
        <v>45467</v>
      </c>
      <c r="Q89" s="226"/>
      <c r="R89" s="54" t="s">
        <v>855</v>
      </c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118"/>
      <c r="AK89" s="118"/>
      <c r="AL89" s="118"/>
    </row>
    <row r="90" spans="1:38" ht="12.75" customHeight="1">
      <c r="A90" s="248">
        <v>29</v>
      </c>
      <c r="B90" s="292">
        <v>45467</v>
      </c>
      <c r="C90" s="295"/>
      <c r="D90" s="295" t="s">
        <v>1098</v>
      </c>
      <c r="E90" s="248" t="s">
        <v>556</v>
      </c>
      <c r="F90" s="248">
        <v>2062</v>
      </c>
      <c r="G90" s="248">
        <v>2034</v>
      </c>
      <c r="H90" s="248">
        <v>2082</v>
      </c>
      <c r="I90" s="249" t="s">
        <v>1099</v>
      </c>
      <c r="J90" s="335" t="s">
        <v>1000</v>
      </c>
      <c r="K90" s="326">
        <f t="shared" ref="K90" si="109">H90-F90</f>
        <v>20</v>
      </c>
      <c r="L90" s="327">
        <f t="shared" ref="L90" si="110">(H90*N90)*0.03%</f>
        <v>249.83999999999997</v>
      </c>
      <c r="M90" s="328">
        <f t="shared" ref="M90" si="111">(K90*N90)-L90</f>
        <v>7750.16</v>
      </c>
      <c r="N90" s="326">
        <v>400</v>
      </c>
      <c r="O90" s="329" t="s">
        <v>547</v>
      </c>
      <c r="P90" s="330">
        <v>45467</v>
      </c>
      <c r="Q90" s="226"/>
      <c r="R90" s="54" t="s">
        <v>855</v>
      </c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118"/>
      <c r="AK90" s="118"/>
      <c r="AL90" s="118"/>
    </row>
    <row r="91" spans="1:38" ht="12.75" customHeight="1">
      <c r="A91" s="248">
        <v>30</v>
      </c>
      <c r="B91" s="292">
        <v>45467</v>
      </c>
      <c r="C91" s="295"/>
      <c r="D91" s="295" t="s">
        <v>1101</v>
      </c>
      <c r="E91" s="248" t="s">
        <v>556</v>
      </c>
      <c r="F91" s="248">
        <v>1520</v>
      </c>
      <c r="G91" s="248">
        <v>1500</v>
      </c>
      <c r="H91" s="248">
        <v>1530</v>
      </c>
      <c r="I91" s="249" t="s">
        <v>1102</v>
      </c>
      <c r="J91" s="335" t="s">
        <v>1018</v>
      </c>
      <c r="K91" s="326">
        <f t="shared" ref="K91" si="112">H91-F91</f>
        <v>10</v>
      </c>
      <c r="L91" s="327">
        <f t="shared" ref="L91" si="113">(H91*N91)*0.03%</f>
        <v>275.39999999999998</v>
      </c>
      <c r="M91" s="328">
        <f t="shared" ref="M91" si="114">(K91*N91)-L91</f>
        <v>5724.6</v>
      </c>
      <c r="N91" s="326">
        <v>600</v>
      </c>
      <c r="O91" s="329" t="s">
        <v>547</v>
      </c>
      <c r="P91" s="330">
        <v>45468</v>
      </c>
      <c r="Q91" s="226"/>
      <c r="R91" s="54" t="s">
        <v>855</v>
      </c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118"/>
      <c r="AK91" s="118"/>
      <c r="AL91" s="118"/>
    </row>
    <row r="92" spans="1:38" ht="12.75" customHeight="1">
      <c r="A92" s="248">
        <v>31</v>
      </c>
      <c r="B92" s="292">
        <v>45468</v>
      </c>
      <c r="C92" s="295"/>
      <c r="D92" s="295" t="s">
        <v>1108</v>
      </c>
      <c r="E92" s="248" t="s">
        <v>556</v>
      </c>
      <c r="F92" s="248">
        <v>3582.5</v>
      </c>
      <c r="G92" s="248">
        <v>3500</v>
      </c>
      <c r="H92" s="248">
        <v>3642</v>
      </c>
      <c r="I92" s="249" t="s">
        <v>1109</v>
      </c>
      <c r="J92" s="335" t="s">
        <v>1133</v>
      </c>
      <c r="K92" s="326">
        <f t="shared" ref="K92" si="115">H92-F92</f>
        <v>59.5</v>
      </c>
      <c r="L92" s="327">
        <f t="shared" ref="L92" si="116">(H92*N92)*0.03%</f>
        <v>163.89</v>
      </c>
      <c r="M92" s="328">
        <f t="shared" ref="M92" si="117">(K92*N92)-L92</f>
        <v>8761.11</v>
      </c>
      <c r="N92" s="326">
        <v>150</v>
      </c>
      <c r="O92" s="329" t="s">
        <v>547</v>
      </c>
      <c r="P92" s="330">
        <v>45469</v>
      </c>
      <c r="Q92" s="226"/>
      <c r="R92" s="54" t="s">
        <v>855</v>
      </c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118"/>
      <c r="AK92" s="118"/>
      <c r="AL92" s="118"/>
    </row>
    <row r="93" spans="1:38" ht="12.75" customHeight="1">
      <c r="A93" s="248">
        <v>32</v>
      </c>
      <c r="B93" s="292">
        <v>45468</v>
      </c>
      <c r="C93" s="295"/>
      <c r="D93" s="295" t="s">
        <v>1110</v>
      </c>
      <c r="E93" s="248" t="s">
        <v>556</v>
      </c>
      <c r="F93" s="248">
        <v>2727.5</v>
      </c>
      <c r="G93" s="248">
        <v>2690</v>
      </c>
      <c r="H93" s="248">
        <v>2758</v>
      </c>
      <c r="I93" s="249" t="s">
        <v>1111</v>
      </c>
      <c r="J93" s="335" t="s">
        <v>1134</v>
      </c>
      <c r="K93" s="326">
        <f t="shared" ref="K93" si="118">H93-F93</f>
        <v>30.5</v>
      </c>
      <c r="L93" s="327">
        <f t="shared" ref="L93" si="119">(H93*N93)*0.03%</f>
        <v>248.21999999999997</v>
      </c>
      <c r="M93" s="328">
        <f t="shared" ref="M93" si="120">(K93*N93)-L93</f>
        <v>8901.7800000000007</v>
      </c>
      <c r="N93" s="326">
        <v>300</v>
      </c>
      <c r="O93" s="329" t="s">
        <v>547</v>
      </c>
      <c r="P93" s="330">
        <v>45469</v>
      </c>
      <c r="Q93" s="226"/>
      <c r="R93" s="54" t="s">
        <v>855</v>
      </c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118"/>
      <c r="AK93" s="118"/>
      <c r="AL93" s="118"/>
    </row>
    <row r="94" spans="1:38" ht="12.75" customHeight="1">
      <c r="A94" s="248">
        <v>33</v>
      </c>
      <c r="B94" s="292">
        <v>45469</v>
      </c>
      <c r="C94" s="295"/>
      <c r="D94" s="295" t="s">
        <v>1135</v>
      </c>
      <c r="E94" s="248" t="s">
        <v>556</v>
      </c>
      <c r="F94" s="248">
        <v>23680</v>
      </c>
      <c r="G94" s="248">
        <v>22590</v>
      </c>
      <c r="H94" s="248">
        <v>23755</v>
      </c>
      <c r="I94" s="249" t="s">
        <v>1136</v>
      </c>
      <c r="J94" s="335" t="s">
        <v>1137</v>
      </c>
      <c r="K94" s="326">
        <f t="shared" ref="K94" si="121">H94-F94</f>
        <v>75</v>
      </c>
      <c r="L94" s="327">
        <f t="shared" ref="L94" si="122">(H94*N94)*0.03%</f>
        <v>178.16249999999999</v>
      </c>
      <c r="M94" s="328">
        <f t="shared" ref="M94" si="123">(K94*N94)-L94</f>
        <v>1696.8375000000001</v>
      </c>
      <c r="N94" s="326">
        <v>25</v>
      </c>
      <c r="O94" s="329" t="s">
        <v>547</v>
      </c>
      <c r="P94" s="330">
        <v>45469</v>
      </c>
      <c r="Q94" s="226"/>
      <c r="R94" s="54" t="s">
        <v>853</v>
      </c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118"/>
      <c r="AK94" s="118"/>
      <c r="AL94" s="118"/>
    </row>
    <row r="95" spans="1:38" ht="12.75" customHeight="1">
      <c r="A95" s="248">
        <v>34</v>
      </c>
      <c r="B95" s="292">
        <v>45470</v>
      </c>
      <c r="C95" s="295"/>
      <c r="D95" s="295" t="s">
        <v>1160</v>
      </c>
      <c r="E95" s="248" t="s">
        <v>556</v>
      </c>
      <c r="F95" s="248">
        <v>3052.5</v>
      </c>
      <c r="G95" s="248">
        <v>3013</v>
      </c>
      <c r="H95" s="248">
        <v>3120</v>
      </c>
      <c r="I95" s="249" t="s">
        <v>1161</v>
      </c>
      <c r="J95" s="335" t="s">
        <v>775</v>
      </c>
      <c r="K95" s="326">
        <f t="shared" ref="K95" si="124">H95-F95</f>
        <v>67.5</v>
      </c>
      <c r="L95" s="327">
        <f t="shared" ref="L95" si="125">(H95*N95)*0.03%</f>
        <v>233.99999999999997</v>
      </c>
      <c r="M95" s="328">
        <f t="shared" ref="M95" si="126">(K95*N95)-L95</f>
        <v>16641</v>
      </c>
      <c r="N95" s="326">
        <v>250</v>
      </c>
      <c r="O95" s="329" t="s">
        <v>547</v>
      </c>
      <c r="P95" s="330">
        <v>45471</v>
      </c>
      <c r="Q95" s="226"/>
      <c r="R95" s="54" t="s">
        <v>853</v>
      </c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118"/>
      <c r="AK95" s="118"/>
      <c r="AL95" s="118"/>
    </row>
    <row r="96" spans="1:38" ht="12.75" customHeight="1">
      <c r="A96" s="248">
        <v>35</v>
      </c>
      <c r="B96" s="292">
        <v>45470</v>
      </c>
      <c r="C96" s="295"/>
      <c r="D96" s="295" t="s">
        <v>1171</v>
      </c>
      <c r="E96" s="248" t="s">
        <v>556</v>
      </c>
      <c r="F96" s="248">
        <v>3920</v>
      </c>
      <c r="G96" s="248">
        <v>3850</v>
      </c>
      <c r="H96" s="248">
        <v>3970</v>
      </c>
      <c r="I96" s="249" t="s">
        <v>1172</v>
      </c>
      <c r="J96" s="335" t="s">
        <v>1226</v>
      </c>
      <c r="K96" s="326">
        <f t="shared" ref="K96" si="127">H96-F96</f>
        <v>50</v>
      </c>
      <c r="L96" s="327">
        <f t="shared" ref="L96" si="128">(H96*N96)*0.03%</f>
        <v>208.42499999999998</v>
      </c>
      <c r="M96" s="328">
        <f t="shared" ref="M96" si="129">(K96*N96)-L96</f>
        <v>8541.5750000000007</v>
      </c>
      <c r="N96" s="326">
        <v>175</v>
      </c>
      <c r="O96" s="329" t="s">
        <v>547</v>
      </c>
      <c r="P96" s="330">
        <v>45471</v>
      </c>
      <c r="Q96" s="226"/>
      <c r="R96" s="54" t="s">
        <v>853</v>
      </c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118"/>
      <c r="AK96" s="118"/>
      <c r="AL96" s="118"/>
    </row>
    <row r="97" spans="1:38" ht="12.75" customHeight="1">
      <c r="A97" s="183">
        <v>36</v>
      </c>
      <c r="B97" s="231">
        <v>45470</v>
      </c>
      <c r="C97" s="227"/>
      <c r="D97" s="227" t="s">
        <v>1173</v>
      </c>
      <c r="E97" s="183" t="s">
        <v>556</v>
      </c>
      <c r="F97" s="183">
        <v>2472.5</v>
      </c>
      <c r="G97" s="183">
        <v>2435</v>
      </c>
      <c r="H97" s="183"/>
      <c r="I97" s="185" t="s">
        <v>1174</v>
      </c>
      <c r="J97" s="185" t="s">
        <v>546</v>
      </c>
      <c r="K97" s="183"/>
      <c r="L97" s="186"/>
      <c r="M97" s="277"/>
      <c r="N97" s="183"/>
      <c r="O97" s="185"/>
      <c r="P97" s="231"/>
      <c r="Q97" s="226"/>
      <c r="R97" s="54" t="s">
        <v>853</v>
      </c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118"/>
      <c r="AK97" s="118"/>
      <c r="AL97" s="118"/>
    </row>
    <row r="98" spans="1:38" ht="12.75" customHeight="1">
      <c r="A98" s="183">
        <v>37</v>
      </c>
      <c r="B98" s="231">
        <v>45472</v>
      </c>
      <c r="C98" s="227"/>
      <c r="D98" s="227" t="s">
        <v>1171</v>
      </c>
      <c r="E98" s="183" t="s">
        <v>556</v>
      </c>
      <c r="F98" s="183">
        <v>3917.5</v>
      </c>
      <c r="G98" s="183">
        <v>3848</v>
      </c>
      <c r="H98" s="183"/>
      <c r="I98" s="185" t="s">
        <v>1172</v>
      </c>
      <c r="J98" s="185" t="s">
        <v>546</v>
      </c>
      <c r="K98" s="183"/>
      <c r="L98" s="186"/>
      <c r="M98" s="277"/>
      <c r="N98" s="183"/>
      <c r="O98" s="185"/>
      <c r="P98" s="231"/>
      <c r="Q98" s="226"/>
      <c r="R98" s="54" t="s">
        <v>855</v>
      </c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118"/>
      <c r="AK98" s="118"/>
      <c r="AL98" s="118"/>
    </row>
    <row r="99" spans="1:38" ht="12.75" customHeight="1">
      <c r="A99" s="183"/>
      <c r="B99" s="231"/>
      <c r="C99" s="227"/>
      <c r="D99" s="227"/>
      <c r="E99" s="183"/>
      <c r="F99" s="183"/>
      <c r="G99" s="183"/>
      <c r="H99" s="183"/>
      <c r="I99" s="185"/>
      <c r="J99" s="185"/>
      <c r="K99" s="183"/>
      <c r="L99" s="186"/>
      <c r="M99" s="277"/>
      <c r="N99" s="183"/>
      <c r="O99" s="185"/>
      <c r="P99" s="231"/>
      <c r="Q99" s="226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118"/>
      <c r="AK99" s="118"/>
      <c r="AL99" s="118"/>
    </row>
    <row r="100" spans="1:38" s="272" customFormat="1" ht="12.75" customHeight="1">
      <c r="A100" s="183"/>
      <c r="B100" s="231"/>
      <c r="C100" s="227"/>
      <c r="D100" s="227"/>
      <c r="E100" s="183"/>
      <c r="F100" s="183"/>
      <c r="G100" s="183"/>
      <c r="H100" s="183"/>
      <c r="I100" s="185"/>
      <c r="J100" s="185"/>
      <c r="K100" s="183"/>
      <c r="L100" s="186"/>
      <c r="M100" s="277"/>
      <c r="N100" s="183"/>
      <c r="O100" s="185"/>
      <c r="P100" s="231"/>
      <c r="Q100" s="226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1"/>
      <c r="AK100" s="271"/>
      <c r="AL100" s="271"/>
    </row>
    <row r="101" spans="1:38" s="272" customFormat="1" ht="15" customHeight="1">
      <c r="A101" s="271"/>
      <c r="B101" s="226"/>
      <c r="C101" s="273"/>
      <c r="D101" s="273"/>
      <c r="E101" s="271"/>
      <c r="F101" s="271"/>
      <c r="G101" s="271"/>
      <c r="H101" s="271"/>
      <c r="I101" s="274"/>
      <c r="J101" s="274"/>
      <c r="K101" s="271"/>
      <c r="L101" s="275"/>
      <c r="M101" s="276"/>
      <c r="N101" s="271"/>
      <c r="O101" s="274"/>
      <c r="P101" s="226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</row>
    <row r="102" spans="1:38" ht="12.75" customHeight="1">
      <c r="A102" s="118"/>
      <c r="B102" s="120"/>
      <c r="C102" s="117"/>
      <c r="D102" s="117"/>
      <c r="E102" s="118"/>
      <c r="F102" s="118"/>
      <c r="G102" s="118"/>
      <c r="H102" s="121"/>
      <c r="I102" s="121"/>
      <c r="J102" s="121"/>
      <c r="K102" s="117"/>
      <c r="L102" s="118"/>
      <c r="M102" s="118"/>
      <c r="N102" s="118"/>
      <c r="O102" s="121"/>
      <c r="P102" s="121"/>
      <c r="Q102" s="121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118"/>
      <c r="AK102" s="118"/>
      <c r="AL102" s="118"/>
    </row>
    <row r="103" spans="1:38">
      <c r="A103" s="122" t="s">
        <v>562</v>
      </c>
      <c r="B103" s="122"/>
      <c r="C103" s="122"/>
      <c r="D103" s="122"/>
      <c r="E103" s="123"/>
      <c r="F103" s="101"/>
      <c r="G103" s="101"/>
      <c r="H103" s="101"/>
      <c r="I103" s="101"/>
      <c r="J103" s="1"/>
      <c r="K103" s="6"/>
      <c r="L103" s="6"/>
      <c r="M103" s="6"/>
      <c r="N103" s="1"/>
      <c r="O103" s="1"/>
      <c r="P103" s="37"/>
      <c r="Q103" s="37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37"/>
      <c r="AK103" s="37"/>
      <c r="AL103" s="37"/>
    </row>
    <row r="104" spans="1:38" ht="38.25">
      <c r="A104" s="93" t="s">
        <v>16</v>
      </c>
      <c r="B104" s="93" t="s">
        <v>521</v>
      </c>
      <c r="C104" s="93"/>
      <c r="D104" s="94" t="s">
        <v>532</v>
      </c>
      <c r="E104" s="93" t="s">
        <v>533</v>
      </c>
      <c r="F104" s="93" t="s">
        <v>534</v>
      </c>
      <c r="G104" s="93" t="s">
        <v>554</v>
      </c>
      <c r="H104" s="93" t="s">
        <v>536</v>
      </c>
      <c r="I104" s="93" t="s">
        <v>537</v>
      </c>
      <c r="J104" s="92" t="s">
        <v>538</v>
      </c>
      <c r="K104" s="92" t="s">
        <v>563</v>
      </c>
      <c r="L104" s="95" t="s">
        <v>540</v>
      </c>
      <c r="M104" s="116" t="s">
        <v>560</v>
      </c>
      <c r="N104" s="93" t="s">
        <v>561</v>
      </c>
      <c r="O104" s="93" t="s">
        <v>542</v>
      </c>
      <c r="P104" s="94" t="s">
        <v>543</v>
      </c>
      <c r="Q104" s="229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37"/>
      <c r="AK104" s="37"/>
      <c r="AL104" s="37"/>
    </row>
    <row r="105" spans="1:38" ht="12.75" customHeight="1">
      <c r="A105" s="377">
        <v>1</v>
      </c>
      <c r="B105" s="375">
        <v>45443</v>
      </c>
      <c r="C105" s="295"/>
      <c r="D105" s="296" t="s">
        <v>901</v>
      </c>
      <c r="E105" s="248" t="s">
        <v>556</v>
      </c>
      <c r="F105" s="248">
        <v>335</v>
      </c>
      <c r="G105" s="248"/>
      <c r="H105" s="248">
        <v>535</v>
      </c>
      <c r="I105" s="249"/>
      <c r="J105" s="379" t="s">
        <v>937</v>
      </c>
      <c r="K105" s="248">
        <f>H105-F105</f>
        <v>200</v>
      </c>
      <c r="L105" s="264">
        <v>50</v>
      </c>
      <c r="M105" s="393">
        <f>(65*25)-100</f>
        <v>1525</v>
      </c>
      <c r="N105" s="377">
        <v>25</v>
      </c>
      <c r="O105" s="379" t="s">
        <v>547</v>
      </c>
      <c r="P105" s="375">
        <v>45447</v>
      </c>
      <c r="Q105" s="226"/>
      <c r="R105" s="54" t="s">
        <v>853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378"/>
      <c r="B106" s="376"/>
      <c r="C106" s="295"/>
      <c r="D106" s="296" t="s">
        <v>902</v>
      </c>
      <c r="E106" s="248" t="s">
        <v>818</v>
      </c>
      <c r="F106" s="248">
        <v>180</v>
      </c>
      <c r="G106" s="248"/>
      <c r="H106" s="248">
        <v>315</v>
      </c>
      <c r="I106" s="249"/>
      <c r="J106" s="380"/>
      <c r="K106" s="248">
        <f>F106-H106</f>
        <v>-135</v>
      </c>
      <c r="L106" s="264">
        <v>50</v>
      </c>
      <c r="M106" s="394"/>
      <c r="N106" s="378"/>
      <c r="O106" s="380"/>
      <c r="P106" s="376"/>
      <c r="Q106" s="226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83">
        <v>2</v>
      </c>
      <c r="B107" s="387">
        <v>45443</v>
      </c>
      <c r="C107" s="307"/>
      <c r="D107" s="305" t="s">
        <v>903</v>
      </c>
      <c r="E107" s="308" t="s">
        <v>818</v>
      </c>
      <c r="F107" s="308">
        <v>325</v>
      </c>
      <c r="G107" s="308"/>
      <c r="H107" s="308">
        <v>205</v>
      </c>
      <c r="I107" s="309"/>
      <c r="J107" s="389" t="s">
        <v>929</v>
      </c>
      <c r="K107" s="310">
        <f>F107-H107</f>
        <v>120</v>
      </c>
      <c r="L107" s="311">
        <v>50</v>
      </c>
      <c r="M107" s="391">
        <v>-500</v>
      </c>
      <c r="N107" s="398">
        <v>40</v>
      </c>
      <c r="O107" s="389" t="s">
        <v>557</v>
      </c>
      <c r="P107" s="387">
        <v>45447</v>
      </c>
      <c r="Q107" s="226"/>
      <c r="R107" s="54" t="s">
        <v>855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395"/>
      <c r="B108" s="396"/>
      <c r="C108" s="307"/>
      <c r="D108" s="305" t="s">
        <v>905</v>
      </c>
      <c r="E108" s="308" t="s">
        <v>818</v>
      </c>
      <c r="F108" s="308">
        <v>360</v>
      </c>
      <c r="G108" s="308"/>
      <c r="H108" s="308">
        <v>500</v>
      </c>
      <c r="I108" s="309"/>
      <c r="J108" s="397"/>
      <c r="K108" s="310">
        <f>F108-H108</f>
        <v>-140</v>
      </c>
      <c r="L108" s="311">
        <v>50</v>
      </c>
      <c r="M108" s="401"/>
      <c r="N108" s="399"/>
      <c r="O108" s="397"/>
      <c r="P108" s="396"/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395"/>
      <c r="B109" s="396"/>
      <c r="C109" s="307"/>
      <c r="D109" s="305" t="s">
        <v>904</v>
      </c>
      <c r="E109" s="308" t="s">
        <v>556</v>
      </c>
      <c r="F109" s="308">
        <v>202.5</v>
      </c>
      <c r="G109" s="308"/>
      <c r="H109" s="308">
        <v>125</v>
      </c>
      <c r="I109" s="309"/>
      <c r="J109" s="397"/>
      <c r="K109" s="310">
        <f>H109-F109</f>
        <v>-77.5</v>
      </c>
      <c r="L109" s="311">
        <v>50</v>
      </c>
      <c r="M109" s="401"/>
      <c r="N109" s="399"/>
      <c r="O109" s="397"/>
      <c r="P109" s="396"/>
      <c r="Q109" s="226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384"/>
      <c r="B110" s="388"/>
      <c r="C110" s="307"/>
      <c r="D110" s="305" t="s">
        <v>906</v>
      </c>
      <c r="E110" s="308" t="s">
        <v>556</v>
      </c>
      <c r="F110" s="308">
        <v>232.5</v>
      </c>
      <c r="G110" s="308"/>
      <c r="H110" s="308">
        <v>322.5</v>
      </c>
      <c r="I110" s="309"/>
      <c r="J110" s="390"/>
      <c r="K110" s="310">
        <f>H110-F110</f>
        <v>90</v>
      </c>
      <c r="L110" s="311">
        <v>50</v>
      </c>
      <c r="M110" s="392"/>
      <c r="N110" s="400"/>
      <c r="O110" s="390"/>
      <c r="P110" s="388"/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377">
        <v>3</v>
      </c>
      <c r="B111" s="375">
        <v>45443</v>
      </c>
      <c r="C111" s="295"/>
      <c r="D111" s="296" t="s">
        <v>907</v>
      </c>
      <c r="E111" s="248" t="s">
        <v>556</v>
      </c>
      <c r="F111" s="248">
        <v>29.5</v>
      </c>
      <c r="G111" s="248"/>
      <c r="H111" s="248">
        <v>31.5</v>
      </c>
      <c r="I111" s="249"/>
      <c r="J111" s="379" t="s">
        <v>936</v>
      </c>
      <c r="K111" s="248">
        <f>H111-F111</f>
        <v>2</v>
      </c>
      <c r="L111" s="264">
        <v>50</v>
      </c>
      <c r="M111" s="393">
        <f>(2.25*450)-100</f>
        <v>912.5</v>
      </c>
      <c r="N111" s="377">
        <v>450</v>
      </c>
      <c r="O111" s="379" t="s">
        <v>547</v>
      </c>
      <c r="P111" s="375">
        <v>45447</v>
      </c>
      <c r="Q111" s="226"/>
      <c r="R111" s="54" t="s">
        <v>853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378"/>
      <c r="B112" s="376"/>
      <c r="C112" s="295"/>
      <c r="D112" s="296" t="s">
        <v>908</v>
      </c>
      <c r="E112" s="248" t="s">
        <v>818</v>
      </c>
      <c r="F112" s="248">
        <v>15.25</v>
      </c>
      <c r="G112" s="248"/>
      <c r="H112" s="248">
        <v>15</v>
      </c>
      <c r="I112" s="249"/>
      <c r="J112" s="380"/>
      <c r="K112" s="248">
        <f>F112-H112</f>
        <v>0.25</v>
      </c>
      <c r="L112" s="264">
        <v>50</v>
      </c>
      <c r="M112" s="394"/>
      <c r="N112" s="378"/>
      <c r="O112" s="380"/>
      <c r="P112" s="376"/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383">
        <v>4</v>
      </c>
      <c r="B113" s="387">
        <v>45443</v>
      </c>
      <c r="C113" s="307"/>
      <c r="D113" s="305" t="s">
        <v>909</v>
      </c>
      <c r="E113" s="308" t="s">
        <v>556</v>
      </c>
      <c r="F113" s="308">
        <v>147.5</v>
      </c>
      <c r="G113" s="308"/>
      <c r="H113" s="308">
        <v>0</v>
      </c>
      <c r="I113" s="309"/>
      <c r="J113" s="385" t="s">
        <v>930</v>
      </c>
      <c r="K113" s="308">
        <f>H113-F113</f>
        <v>-147.5</v>
      </c>
      <c r="L113" s="313">
        <v>50</v>
      </c>
      <c r="M113" s="381">
        <f>-(45*75)-100</f>
        <v>-3475</v>
      </c>
      <c r="N113" s="383">
        <v>75</v>
      </c>
      <c r="O113" s="385" t="s">
        <v>557</v>
      </c>
      <c r="P113" s="387">
        <v>45446</v>
      </c>
      <c r="Q113" s="226"/>
      <c r="R113" s="54" t="s">
        <v>855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384"/>
      <c r="B114" s="388"/>
      <c r="C114" s="307"/>
      <c r="D114" s="305" t="s">
        <v>910</v>
      </c>
      <c r="E114" s="308" t="s">
        <v>818</v>
      </c>
      <c r="F114" s="308">
        <v>102.5</v>
      </c>
      <c r="G114" s="308"/>
      <c r="H114" s="308">
        <v>0</v>
      </c>
      <c r="I114" s="309"/>
      <c r="J114" s="386"/>
      <c r="K114" s="308">
        <f>F114-H114</f>
        <v>102.5</v>
      </c>
      <c r="L114" s="313">
        <v>50</v>
      </c>
      <c r="M114" s="382"/>
      <c r="N114" s="384"/>
      <c r="O114" s="386"/>
      <c r="P114" s="388"/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383">
        <v>5</v>
      </c>
      <c r="B115" s="387">
        <v>45446</v>
      </c>
      <c r="C115" s="307"/>
      <c r="D115" s="305" t="s">
        <v>920</v>
      </c>
      <c r="E115" s="308" t="s">
        <v>556</v>
      </c>
      <c r="F115" s="308">
        <v>96</v>
      </c>
      <c r="G115" s="308"/>
      <c r="H115" s="308">
        <v>21</v>
      </c>
      <c r="I115" s="309"/>
      <c r="J115" s="389" t="s">
        <v>992</v>
      </c>
      <c r="K115" s="310">
        <f>H115-F115</f>
        <v>-75</v>
      </c>
      <c r="L115" s="311">
        <v>50</v>
      </c>
      <c r="M115" s="391">
        <v>-7600</v>
      </c>
      <c r="N115" s="310">
        <v>250</v>
      </c>
      <c r="O115" s="385" t="s">
        <v>557</v>
      </c>
      <c r="P115" s="387">
        <v>45450</v>
      </c>
      <c r="Q115" s="226"/>
      <c r="R115" s="54" t="s">
        <v>853</v>
      </c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384"/>
      <c r="B116" s="388"/>
      <c r="C116" s="307"/>
      <c r="D116" s="305" t="s">
        <v>921</v>
      </c>
      <c r="E116" s="308" t="s">
        <v>818</v>
      </c>
      <c r="F116" s="308">
        <v>64</v>
      </c>
      <c r="G116" s="308"/>
      <c r="H116" s="308">
        <v>19</v>
      </c>
      <c r="I116" s="309"/>
      <c r="J116" s="390"/>
      <c r="K116" s="310">
        <f>F116-H116</f>
        <v>45</v>
      </c>
      <c r="L116" s="311">
        <v>50</v>
      </c>
      <c r="M116" s="392"/>
      <c r="N116" s="310">
        <v>250</v>
      </c>
      <c r="O116" s="386"/>
      <c r="P116" s="388"/>
      <c r="Q116" s="226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293">
        <v>6</v>
      </c>
      <c r="B117" s="294">
        <v>45446</v>
      </c>
      <c r="C117" s="295"/>
      <c r="D117" s="296" t="s">
        <v>922</v>
      </c>
      <c r="E117" s="248" t="s">
        <v>818</v>
      </c>
      <c r="F117" s="248">
        <v>165</v>
      </c>
      <c r="G117" s="248">
        <v>265</v>
      </c>
      <c r="H117" s="248">
        <v>55</v>
      </c>
      <c r="I117" s="249" t="s">
        <v>923</v>
      </c>
      <c r="J117" s="289" t="s">
        <v>925</v>
      </c>
      <c r="K117" s="247">
        <f>F117-H117</f>
        <v>110</v>
      </c>
      <c r="L117" s="290">
        <v>50</v>
      </c>
      <c r="M117" s="291">
        <f>(K117*N117)-L117</f>
        <v>2700</v>
      </c>
      <c r="N117" s="247">
        <v>25</v>
      </c>
      <c r="O117" s="289" t="s">
        <v>547</v>
      </c>
      <c r="P117" s="292">
        <v>45447</v>
      </c>
      <c r="Q117" s="226"/>
      <c r="R117" s="54" t="s">
        <v>853</v>
      </c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383">
        <v>7</v>
      </c>
      <c r="B118" s="387">
        <v>45447</v>
      </c>
      <c r="C118" s="307"/>
      <c r="D118" s="305" t="s">
        <v>938</v>
      </c>
      <c r="E118" s="308" t="s">
        <v>556</v>
      </c>
      <c r="F118" s="308">
        <v>285</v>
      </c>
      <c r="G118" s="308"/>
      <c r="H118" s="308">
        <v>0</v>
      </c>
      <c r="I118" s="309"/>
      <c r="J118" s="385" t="s">
        <v>940</v>
      </c>
      <c r="K118" s="308">
        <v>-285</v>
      </c>
      <c r="L118" s="313">
        <v>25</v>
      </c>
      <c r="M118" s="391">
        <v>-6375</v>
      </c>
      <c r="N118" s="310">
        <v>40</v>
      </c>
      <c r="O118" s="385" t="s">
        <v>557</v>
      </c>
      <c r="P118" s="387">
        <v>45447</v>
      </c>
      <c r="Q118" s="226"/>
      <c r="R118" s="54" t="s">
        <v>855</v>
      </c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384"/>
      <c r="B119" s="388"/>
      <c r="C119" s="307"/>
      <c r="D119" s="307" t="s">
        <v>939</v>
      </c>
      <c r="E119" s="308" t="s">
        <v>818</v>
      </c>
      <c r="F119" s="308">
        <v>140</v>
      </c>
      <c r="G119" s="308"/>
      <c r="H119" s="308">
        <v>12.5</v>
      </c>
      <c r="I119" s="309"/>
      <c r="J119" s="386"/>
      <c r="K119" s="310">
        <f>F119-H119</f>
        <v>127.5</v>
      </c>
      <c r="L119" s="311">
        <v>50</v>
      </c>
      <c r="M119" s="392"/>
      <c r="N119" s="310">
        <v>40</v>
      </c>
      <c r="O119" s="386"/>
      <c r="P119" s="388"/>
      <c r="Q119" s="226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377">
        <v>8</v>
      </c>
      <c r="B120" s="375">
        <v>45417</v>
      </c>
      <c r="C120" s="295"/>
      <c r="D120" s="295" t="s">
        <v>952</v>
      </c>
      <c r="E120" s="248" t="s">
        <v>556</v>
      </c>
      <c r="F120" s="248">
        <v>270</v>
      </c>
      <c r="G120" s="248"/>
      <c r="H120" s="248">
        <v>332.5</v>
      </c>
      <c r="I120" s="249"/>
      <c r="J120" s="402" t="s">
        <v>991</v>
      </c>
      <c r="K120" s="247">
        <f>H120-F120</f>
        <v>62.5</v>
      </c>
      <c r="L120" s="290">
        <v>50</v>
      </c>
      <c r="M120" s="404">
        <v>2525</v>
      </c>
      <c r="N120" s="247">
        <v>50</v>
      </c>
      <c r="O120" s="402" t="s">
        <v>547</v>
      </c>
      <c r="P120" s="375">
        <v>45450</v>
      </c>
      <c r="Q120" s="226"/>
      <c r="R120" s="54" t="s">
        <v>853</v>
      </c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378"/>
      <c r="B121" s="376"/>
      <c r="C121" s="295"/>
      <c r="D121" s="295" t="s">
        <v>953</v>
      </c>
      <c r="E121" s="248" t="s">
        <v>818</v>
      </c>
      <c r="F121" s="248">
        <v>130</v>
      </c>
      <c r="G121" s="248"/>
      <c r="H121" s="248">
        <v>140</v>
      </c>
      <c r="I121" s="249"/>
      <c r="J121" s="403"/>
      <c r="K121" s="247">
        <f>F121-H121</f>
        <v>-10</v>
      </c>
      <c r="L121" s="290">
        <v>50</v>
      </c>
      <c r="M121" s="405"/>
      <c r="N121" s="247">
        <v>50</v>
      </c>
      <c r="O121" s="403"/>
      <c r="P121" s="376"/>
      <c r="Q121" s="226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377">
        <v>9</v>
      </c>
      <c r="B122" s="375">
        <v>45449</v>
      </c>
      <c r="C122" s="295"/>
      <c r="D122" s="295" t="s">
        <v>978</v>
      </c>
      <c r="E122" s="248" t="s">
        <v>556</v>
      </c>
      <c r="F122" s="248">
        <v>255</v>
      </c>
      <c r="G122" s="248"/>
      <c r="H122" s="248">
        <v>262.5</v>
      </c>
      <c r="I122" s="249"/>
      <c r="J122" s="402" t="s">
        <v>985</v>
      </c>
      <c r="K122" s="247">
        <f>H122-F122</f>
        <v>7.5</v>
      </c>
      <c r="L122" s="290">
        <v>50</v>
      </c>
      <c r="M122" s="404">
        <v>1085</v>
      </c>
      <c r="N122" s="247">
        <v>25</v>
      </c>
      <c r="O122" s="402" t="s">
        <v>547</v>
      </c>
      <c r="P122" s="375">
        <v>45449</v>
      </c>
      <c r="Q122" s="226"/>
      <c r="R122" s="54" t="s">
        <v>853</v>
      </c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378"/>
      <c r="B123" s="376"/>
      <c r="C123" s="295"/>
      <c r="D123" s="295" t="s">
        <v>979</v>
      </c>
      <c r="E123" s="248" t="s">
        <v>818</v>
      </c>
      <c r="F123" s="248">
        <v>40</v>
      </c>
      <c r="G123" s="248"/>
      <c r="H123" s="248">
        <v>0.1</v>
      </c>
      <c r="I123" s="249"/>
      <c r="J123" s="403"/>
      <c r="K123" s="247">
        <f>F123-H123</f>
        <v>39.9</v>
      </c>
      <c r="L123" s="290">
        <v>50</v>
      </c>
      <c r="M123" s="405"/>
      <c r="N123" s="247">
        <v>25</v>
      </c>
      <c r="O123" s="403"/>
      <c r="P123" s="376"/>
      <c r="Q123" s="226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248">
        <v>10</v>
      </c>
      <c r="B124" s="292">
        <v>45449</v>
      </c>
      <c r="C124" s="295"/>
      <c r="D124" s="295" t="s">
        <v>980</v>
      </c>
      <c r="E124" s="248" t="s">
        <v>556</v>
      </c>
      <c r="F124" s="248">
        <v>47.5</v>
      </c>
      <c r="G124" s="248">
        <v>0</v>
      </c>
      <c r="H124" s="248">
        <v>82.5</v>
      </c>
      <c r="I124" s="249" t="s">
        <v>981</v>
      </c>
      <c r="J124" s="289" t="s">
        <v>982</v>
      </c>
      <c r="K124" s="247">
        <f>H124-F124</f>
        <v>35</v>
      </c>
      <c r="L124" s="290">
        <v>50</v>
      </c>
      <c r="M124" s="291">
        <f>(K124*N124)-L124</f>
        <v>825</v>
      </c>
      <c r="N124" s="247">
        <v>25</v>
      </c>
      <c r="O124" s="289" t="s">
        <v>547</v>
      </c>
      <c r="P124" s="292">
        <v>45449</v>
      </c>
      <c r="Q124" s="226"/>
      <c r="R124" s="54" t="s">
        <v>855</v>
      </c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ht="12.75" customHeight="1">
      <c r="A125" s="248">
        <v>11</v>
      </c>
      <c r="B125" s="292">
        <v>45449</v>
      </c>
      <c r="C125" s="295"/>
      <c r="D125" s="295" t="s">
        <v>980</v>
      </c>
      <c r="E125" s="248" t="s">
        <v>556</v>
      </c>
      <c r="F125" s="248">
        <v>32</v>
      </c>
      <c r="G125" s="248">
        <v>0</v>
      </c>
      <c r="H125" s="248">
        <v>56</v>
      </c>
      <c r="I125" s="249" t="s">
        <v>983</v>
      </c>
      <c r="J125" s="289" t="s">
        <v>984</v>
      </c>
      <c r="K125" s="247">
        <f>H125-F125</f>
        <v>24</v>
      </c>
      <c r="L125" s="290">
        <v>50</v>
      </c>
      <c r="M125" s="291">
        <f>(K125*N125)-L125</f>
        <v>550</v>
      </c>
      <c r="N125" s="247">
        <v>25</v>
      </c>
      <c r="O125" s="289" t="s">
        <v>547</v>
      </c>
      <c r="P125" s="292">
        <v>45449</v>
      </c>
      <c r="Q125" s="226"/>
      <c r="R125" s="54" t="s">
        <v>855</v>
      </c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119"/>
      <c r="AH125" s="117"/>
      <c r="AI125" s="117"/>
      <c r="AJ125" s="118"/>
      <c r="AK125" s="118"/>
      <c r="AL125" s="118"/>
    </row>
    <row r="126" spans="1:38" ht="12.75" customHeight="1">
      <c r="A126" s="383">
        <v>12</v>
      </c>
      <c r="B126" s="387">
        <v>45450</v>
      </c>
      <c r="C126" s="307"/>
      <c r="D126" s="307" t="s">
        <v>993</v>
      </c>
      <c r="E126" s="308" t="s">
        <v>556</v>
      </c>
      <c r="F126" s="308">
        <v>332.5</v>
      </c>
      <c r="G126" s="308"/>
      <c r="H126" s="308">
        <v>42.5</v>
      </c>
      <c r="I126" s="309"/>
      <c r="J126" s="389" t="s">
        <v>1065</v>
      </c>
      <c r="K126" s="310">
        <f>H126-F126</f>
        <v>-290</v>
      </c>
      <c r="L126" s="311">
        <v>50</v>
      </c>
      <c r="M126" s="391">
        <v>-3325</v>
      </c>
      <c r="N126" s="310">
        <v>25</v>
      </c>
      <c r="O126" s="389" t="s">
        <v>557</v>
      </c>
      <c r="P126" s="387">
        <v>45462</v>
      </c>
      <c r="Q126" s="226"/>
      <c r="R126" s="54" t="s">
        <v>853</v>
      </c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119"/>
      <c r="AH126" s="117"/>
      <c r="AI126" s="117"/>
      <c r="AJ126" s="118"/>
      <c r="AK126" s="118"/>
      <c r="AL126" s="118"/>
    </row>
    <row r="127" spans="1:38" ht="12.75" customHeight="1">
      <c r="A127" s="384"/>
      <c r="B127" s="388"/>
      <c r="C127" s="307"/>
      <c r="D127" s="307" t="s">
        <v>994</v>
      </c>
      <c r="E127" s="308" t="s">
        <v>818</v>
      </c>
      <c r="F127" s="308">
        <v>170</v>
      </c>
      <c r="G127" s="308"/>
      <c r="H127" s="308">
        <v>9</v>
      </c>
      <c r="I127" s="309"/>
      <c r="J127" s="390"/>
      <c r="K127" s="310">
        <f>F127-H127</f>
        <v>161</v>
      </c>
      <c r="L127" s="311">
        <v>50</v>
      </c>
      <c r="M127" s="392"/>
      <c r="N127" s="310">
        <v>25</v>
      </c>
      <c r="O127" s="390"/>
      <c r="P127" s="388"/>
      <c r="Q127" s="226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119"/>
      <c r="AH127" s="117"/>
      <c r="AI127" s="117"/>
      <c r="AJ127" s="118"/>
      <c r="AK127" s="118"/>
      <c r="AL127" s="118"/>
    </row>
    <row r="128" spans="1:38" ht="12.75" customHeight="1">
      <c r="A128" s="308">
        <v>13</v>
      </c>
      <c r="B128" s="331">
        <v>45450</v>
      </c>
      <c r="C128" s="307"/>
      <c r="D128" s="307" t="s">
        <v>995</v>
      </c>
      <c r="E128" s="308" t="s">
        <v>556</v>
      </c>
      <c r="F128" s="308">
        <v>222.5</v>
      </c>
      <c r="G128" s="308">
        <v>120</v>
      </c>
      <c r="H128" s="308">
        <v>172.5</v>
      </c>
      <c r="I128" s="309" t="s">
        <v>996</v>
      </c>
      <c r="J128" s="332" t="s">
        <v>997</v>
      </c>
      <c r="K128" s="310">
        <f>H128-F128</f>
        <v>-50</v>
      </c>
      <c r="L128" s="311">
        <v>50</v>
      </c>
      <c r="M128" s="312">
        <f>(K128*N128)-L128</f>
        <v>-1300</v>
      </c>
      <c r="N128" s="310">
        <v>25</v>
      </c>
      <c r="O128" s="332" t="s">
        <v>557</v>
      </c>
      <c r="P128" s="331">
        <v>45450</v>
      </c>
      <c r="Q128" s="226"/>
      <c r="R128" s="54" t="s">
        <v>855</v>
      </c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  <c r="AG128" s="119"/>
      <c r="AH128" s="117"/>
      <c r="AI128" s="117"/>
      <c r="AJ128" s="118"/>
      <c r="AK128" s="118"/>
      <c r="AL128" s="118"/>
    </row>
    <row r="129" spans="1:38" ht="12.75" customHeight="1">
      <c r="A129" s="377">
        <v>14</v>
      </c>
      <c r="B129" s="375">
        <v>45453</v>
      </c>
      <c r="C129" s="295"/>
      <c r="D129" s="295" t="s">
        <v>1023</v>
      </c>
      <c r="E129" s="248" t="s">
        <v>556</v>
      </c>
      <c r="F129" s="248">
        <v>440</v>
      </c>
      <c r="G129" s="248"/>
      <c r="H129" s="248">
        <v>495</v>
      </c>
      <c r="I129" s="249"/>
      <c r="J129" s="402" t="s">
        <v>973</v>
      </c>
      <c r="K129" s="247">
        <f>H129-F129</f>
        <v>55</v>
      </c>
      <c r="L129" s="290">
        <v>50</v>
      </c>
      <c r="M129" s="404">
        <f>(80*15)-100</f>
        <v>1100</v>
      </c>
      <c r="N129" s="247">
        <v>15</v>
      </c>
      <c r="O129" s="402" t="s">
        <v>547</v>
      </c>
      <c r="P129" s="375">
        <v>45453</v>
      </c>
      <c r="Q129" s="226"/>
      <c r="R129" s="54" t="s">
        <v>853</v>
      </c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  <c r="AG129" s="119"/>
      <c r="AH129" s="117"/>
      <c r="AI129" s="117"/>
      <c r="AJ129" s="118"/>
      <c r="AK129" s="118"/>
      <c r="AL129" s="118"/>
    </row>
    <row r="130" spans="1:38" ht="12.75" customHeight="1">
      <c r="A130" s="378"/>
      <c r="B130" s="376"/>
      <c r="C130" s="295"/>
      <c r="D130" s="295" t="s">
        <v>1024</v>
      </c>
      <c r="E130" s="248" t="s">
        <v>818</v>
      </c>
      <c r="F130" s="248">
        <v>80</v>
      </c>
      <c r="G130" s="248"/>
      <c r="H130" s="248">
        <v>55</v>
      </c>
      <c r="I130" s="249"/>
      <c r="J130" s="403"/>
      <c r="K130" s="247">
        <f>F130-H130</f>
        <v>25</v>
      </c>
      <c r="L130" s="290">
        <v>50</v>
      </c>
      <c r="M130" s="405"/>
      <c r="N130" s="247">
        <v>15</v>
      </c>
      <c r="O130" s="403"/>
      <c r="P130" s="376"/>
      <c r="Q130" s="226"/>
      <c r="R130" s="54" t="s">
        <v>853</v>
      </c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  <c r="AG130" s="119"/>
      <c r="AH130" s="117"/>
      <c r="AI130" s="117"/>
      <c r="AJ130" s="118"/>
      <c r="AK130" s="118"/>
      <c r="AL130" s="118"/>
    </row>
    <row r="131" spans="1:38" ht="12.75" customHeight="1">
      <c r="A131" s="248">
        <v>15</v>
      </c>
      <c r="B131" s="292">
        <v>45456</v>
      </c>
      <c r="C131" s="295"/>
      <c r="D131" s="295" t="s">
        <v>1040</v>
      </c>
      <c r="E131" s="248" t="s">
        <v>556</v>
      </c>
      <c r="F131" s="248">
        <v>50</v>
      </c>
      <c r="G131" s="248">
        <v>0</v>
      </c>
      <c r="H131" s="248">
        <v>72.5</v>
      </c>
      <c r="I131" s="249" t="s">
        <v>981</v>
      </c>
      <c r="J131" s="289" t="s">
        <v>1045</v>
      </c>
      <c r="K131" s="247">
        <f t="shared" ref="K131:K136" si="130">H131-F131</f>
        <v>22.5</v>
      </c>
      <c r="L131" s="290">
        <v>50</v>
      </c>
      <c r="M131" s="291">
        <f t="shared" ref="M131:M136" si="131">(K131*N131)-L131</f>
        <v>512.5</v>
      </c>
      <c r="N131" s="247">
        <v>25</v>
      </c>
      <c r="O131" s="289" t="s">
        <v>547</v>
      </c>
      <c r="P131" s="292">
        <v>45456</v>
      </c>
      <c r="Q131" s="226"/>
      <c r="R131" s="54" t="s">
        <v>855</v>
      </c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  <c r="AG131" s="119"/>
      <c r="AH131" s="117"/>
      <c r="AI131" s="117"/>
      <c r="AJ131" s="118"/>
      <c r="AK131" s="118"/>
      <c r="AL131" s="118"/>
    </row>
    <row r="132" spans="1:38" ht="12.75" customHeight="1">
      <c r="A132" s="248">
        <v>16</v>
      </c>
      <c r="B132" s="292">
        <v>45456</v>
      </c>
      <c r="C132" s="295"/>
      <c r="D132" s="295" t="s">
        <v>1023</v>
      </c>
      <c r="E132" s="248" t="s">
        <v>556</v>
      </c>
      <c r="F132" s="248">
        <v>200</v>
      </c>
      <c r="G132" s="248">
        <v>80</v>
      </c>
      <c r="H132" s="248">
        <v>237.5</v>
      </c>
      <c r="I132" s="249" t="s">
        <v>1042</v>
      </c>
      <c r="J132" s="289" t="s">
        <v>1044</v>
      </c>
      <c r="K132" s="247">
        <f t="shared" si="130"/>
        <v>37.5</v>
      </c>
      <c r="L132" s="290">
        <v>50</v>
      </c>
      <c r="M132" s="291">
        <f t="shared" si="131"/>
        <v>512.5</v>
      </c>
      <c r="N132" s="247">
        <v>15</v>
      </c>
      <c r="O132" s="289" t="s">
        <v>547</v>
      </c>
      <c r="P132" s="292">
        <v>45456</v>
      </c>
      <c r="Q132" s="226"/>
      <c r="R132" s="54" t="s">
        <v>855</v>
      </c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  <c r="AG132" s="119"/>
      <c r="AH132" s="117"/>
      <c r="AI132" s="117"/>
      <c r="AJ132" s="118"/>
      <c r="AK132" s="118"/>
      <c r="AL132" s="118"/>
    </row>
    <row r="133" spans="1:38" ht="12.75" customHeight="1">
      <c r="A133" s="308">
        <v>17</v>
      </c>
      <c r="B133" s="331">
        <v>45456</v>
      </c>
      <c r="C133" s="307"/>
      <c r="D133" s="307" t="s">
        <v>1040</v>
      </c>
      <c r="E133" s="308" t="s">
        <v>556</v>
      </c>
      <c r="F133" s="308">
        <v>28</v>
      </c>
      <c r="G133" s="308">
        <v>0</v>
      </c>
      <c r="H133" s="308">
        <v>10</v>
      </c>
      <c r="I133" s="309" t="s">
        <v>983</v>
      </c>
      <c r="J133" s="332" t="s">
        <v>1043</v>
      </c>
      <c r="K133" s="310">
        <f t="shared" si="130"/>
        <v>-18</v>
      </c>
      <c r="L133" s="311">
        <v>50</v>
      </c>
      <c r="M133" s="312">
        <f t="shared" si="131"/>
        <v>-500</v>
      </c>
      <c r="N133" s="310">
        <v>25</v>
      </c>
      <c r="O133" s="332" t="s">
        <v>557</v>
      </c>
      <c r="P133" s="331">
        <v>45456</v>
      </c>
      <c r="Q133" s="226"/>
      <c r="R133" s="54" t="s">
        <v>855</v>
      </c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  <c r="AG133" s="119"/>
      <c r="AH133" s="117"/>
      <c r="AI133" s="117"/>
      <c r="AJ133" s="118"/>
      <c r="AK133" s="118"/>
      <c r="AL133" s="118"/>
    </row>
    <row r="134" spans="1:38" ht="12.75" customHeight="1">
      <c r="A134" s="248">
        <v>18</v>
      </c>
      <c r="B134" s="292">
        <v>45457</v>
      </c>
      <c r="C134" s="295"/>
      <c r="D134" s="295" t="s">
        <v>1047</v>
      </c>
      <c r="E134" s="248" t="s">
        <v>556</v>
      </c>
      <c r="F134" s="248">
        <v>320</v>
      </c>
      <c r="G134" s="248">
        <v>180</v>
      </c>
      <c r="H134" s="248">
        <v>385</v>
      </c>
      <c r="I134" s="249" t="s">
        <v>1048</v>
      </c>
      <c r="J134" s="289" t="s">
        <v>937</v>
      </c>
      <c r="K134" s="247">
        <f t="shared" si="130"/>
        <v>65</v>
      </c>
      <c r="L134" s="290">
        <v>50</v>
      </c>
      <c r="M134" s="291">
        <f t="shared" si="131"/>
        <v>925</v>
      </c>
      <c r="N134" s="247">
        <v>15</v>
      </c>
      <c r="O134" s="289" t="s">
        <v>547</v>
      </c>
      <c r="P134" s="292">
        <v>45457</v>
      </c>
      <c r="Q134" s="226"/>
      <c r="R134" s="54" t="s">
        <v>855</v>
      </c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  <c r="AG134" s="119"/>
      <c r="AH134" s="117"/>
      <c r="AI134" s="117"/>
      <c r="AJ134" s="118"/>
      <c r="AK134" s="118"/>
      <c r="AL134" s="118"/>
    </row>
    <row r="135" spans="1:38" ht="12.75" customHeight="1">
      <c r="A135" s="308">
        <v>19</v>
      </c>
      <c r="B135" s="331">
        <v>45457</v>
      </c>
      <c r="C135" s="307"/>
      <c r="D135" s="307" t="s">
        <v>1050</v>
      </c>
      <c r="E135" s="308" t="s">
        <v>556</v>
      </c>
      <c r="F135" s="308">
        <v>300</v>
      </c>
      <c r="G135" s="308">
        <v>170</v>
      </c>
      <c r="H135" s="308">
        <v>180</v>
      </c>
      <c r="I135" s="309" t="s">
        <v>1051</v>
      </c>
      <c r="J135" s="332" t="s">
        <v>1060</v>
      </c>
      <c r="K135" s="310">
        <f t="shared" si="130"/>
        <v>-120</v>
      </c>
      <c r="L135" s="311">
        <v>50</v>
      </c>
      <c r="M135" s="312">
        <f t="shared" si="131"/>
        <v>-1850</v>
      </c>
      <c r="N135" s="310">
        <v>15</v>
      </c>
      <c r="O135" s="332" t="s">
        <v>557</v>
      </c>
      <c r="P135" s="331">
        <v>45461</v>
      </c>
      <c r="Q135" s="226"/>
      <c r="R135" s="54" t="s">
        <v>855</v>
      </c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  <c r="AE135" s="54"/>
      <c r="AF135" s="37"/>
      <c r="AG135" s="119"/>
      <c r="AH135" s="117"/>
      <c r="AI135" s="117"/>
      <c r="AJ135" s="118"/>
      <c r="AK135" s="118"/>
      <c r="AL135" s="118"/>
    </row>
    <row r="136" spans="1:38" ht="12.75" customHeight="1">
      <c r="A136" s="308">
        <v>20</v>
      </c>
      <c r="B136" s="331">
        <v>45457</v>
      </c>
      <c r="C136" s="307"/>
      <c r="D136" s="307" t="s">
        <v>1052</v>
      </c>
      <c r="E136" s="308" t="s">
        <v>556</v>
      </c>
      <c r="F136" s="308">
        <v>100</v>
      </c>
      <c r="G136" s="308">
        <v>50</v>
      </c>
      <c r="H136" s="308">
        <v>84.5</v>
      </c>
      <c r="I136" s="309" t="s">
        <v>1053</v>
      </c>
      <c r="J136" s="332" t="s">
        <v>1054</v>
      </c>
      <c r="K136" s="310">
        <f t="shared" si="130"/>
        <v>-15.5</v>
      </c>
      <c r="L136" s="311">
        <v>50</v>
      </c>
      <c r="M136" s="312">
        <f t="shared" si="131"/>
        <v>-437.5</v>
      </c>
      <c r="N136" s="310">
        <v>25</v>
      </c>
      <c r="O136" s="332" t="s">
        <v>557</v>
      </c>
      <c r="P136" s="331">
        <v>45457</v>
      </c>
      <c r="Q136" s="226"/>
      <c r="R136" s="54" t="s">
        <v>855</v>
      </c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  <c r="AE136" s="54"/>
      <c r="AF136" s="37"/>
      <c r="AG136" s="119"/>
      <c r="AH136" s="117"/>
      <c r="AI136" s="117"/>
      <c r="AJ136" s="118"/>
      <c r="AK136" s="118"/>
      <c r="AL136" s="118"/>
    </row>
    <row r="137" spans="1:38" ht="12.75" customHeight="1">
      <c r="A137" s="308">
        <v>21</v>
      </c>
      <c r="B137" s="331">
        <v>45464</v>
      </c>
      <c r="C137" s="307"/>
      <c r="D137" s="307" t="s">
        <v>1087</v>
      </c>
      <c r="E137" s="308" t="s">
        <v>556</v>
      </c>
      <c r="F137" s="308">
        <v>300</v>
      </c>
      <c r="G137" s="308">
        <v>170</v>
      </c>
      <c r="H137" s="308">
        <v>170</v>
      </c>
      <c r="I137" s="309" t="s">
        <v>1051</v>
      </c>
      <c r="J137" s="332" t="s">
        <v>1090</v>
      </c>
      <c r="K137" s="310">
        <f t="shared" ref="K137" si="132">H137-F137</f>
        <v>-130</v>
      </c>
      <c r="L137" s="311">
        <v>50</v>
      </c>
      <c r="M137" s="312">
        <f t="shared" ref="M137" si="133">(K137*N137)-L137</f>
        <v>-2000</v>
      </c>
      <c r="N137" s="310">
        <v>15</v>
      </c>
      <c r="O137" s="332" t="s">
        <v>557</v>
      </c>
      <c r="P137" s="331">
        <v>45467</v>
      </c>
      <c r="Q137" s="226"/>
      <c r="R137" s="54" t="s">
        <v>853</v>
      </c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  <c r="AE137" s="54"/>
      <c r="AF137" s="37"/>
      <c r="AG137" s="119"/>
      <c r="AH137" s="117"/>
      <c r="AI137" s="117"/>
      <c r="AJ137" s="118"/>
      <c r="AK137" s="118"/>
      <c r="AL137" s="118"/>
    </row>
    <row r="138" spans="1:38" ht="12.75" customHeight="1">
      <c r="A138" s="383">
        <v>22</v>
      </c>
      <c r="B138" s="387">
        <v>45468</v>
      </c>
      <c r="C138" s="307"/>
      <c r="D138" s="307" t="s">
        <v>1112</v>
      </c>
      <c r="E138" s="308" t="s">
        <v>556</v>
      </c>
      <c r="F138" s="308">
        <v>195</v>
      </c>
      <c r="G138" s="308"/>
      <c r="H138" s="308">
        <v>715</v>
      </c>
      <c r="I138" s="309"/>
      <c r="J138" s="389" t="s">
        <v>947</v>
      </c>
      <c r="K138" s="310">
        <f t="shared" ref="K138" si="134">H138-F138</f>
        <v>520</v>
      </c>
      <c r="L138" s="311">
        <v>50</v>
      </c>
      <c r="M138" s="391">
        <v>-1800</v>
      </c>
      <c r="N138" s="310">
        <v>15</v>
      </c>
      <c r="O138" s="389" t="s">
        <v>557</v>
      </c>
      <c r="P138" s="387">
        <v>45469</v>
      </c>
      <c r="Q138" s="226"/>
      <c r="R138" s="54" t="s">
        <v>853</v>
      </c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  <c r="AE138" s="54"/>
      <c r="AF138" s="37"/>
      <c r="AG138" s="119"/>
      <c r="AH138" s="117"/>
      <c r="AI138" s="117"/>
      <c r="AJ138" s="118"/>
      <c r="AK138" s="118"/>
      <c r="AL138" s="118"/>
    </row>
    <row r="139" spans="1:38" ht="12.75" customHeight="1">
      <c r="A139" s="384"/>
      <c r="B139" s="388"/>
      <c r="C139" s="307"/>
      <c r="D139" s="307" t="s">
        <v>1113</v>
      </c>
      <c r="E139" s="308" t="s">
        <v>818</v>
      </c>
      <c r="F139" s="308">
        <v>95</v>
      </c>
      <c r="G139" s="308"/>
      <c r="H139" s="308">
        <v>410</v>
      </c>
      <c r="I139" s="309"/>
      <c r="J139" s="390"/>
      <c r="K139" s="310">
        <v>-630</v>
      </c>
      <c r="L139" s="311">
        <v>100</v>
      </c>
      <c r="M139" s="392"/>
      <c r="N139" s="310">
        <v>30</v>
      </c>
      <c r="O139" s="390"/>
      <c r="P139" s="388"/>
      <c r="Q139" s="226"/>
      <c r="R139" s="54" t="s">
        <v>853</v>
      </c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  <c r="AE139" s="54"/>
      <c r="AF139" s="37"/>
      <c r="AG139" s="119"/>
      <c r="AH139" s="117"/>
      <c r="AI139" s="117"/>
      <c r="AJ139" s="118"/>
      <c r="AK139" s="118"/>
      <c r="AL139" s="118"/>
    </row>
    <row r="140" spans="1:38" ht="12.75" customHeight="1">
      <c r="A140" s="248">
        <v>23</v>
      </c>
      <c r="B140" s="292">
        <v>45468</v>
      </c>
      <c r="C140" s="295"/>
      <c r="D140" s="295" t="s">
        <v>1114</v>
      </c>
      <c r="E140" s="248" t="s">
        <v>556</v>
      </c>
      <c r="F140" s="248">
        <v>46.5</v>
      </c>
      <c r="G140" s="248">
        <v>0</v>
      </c>
      <c r="H140" s="248">
        <v>63.5</v>
      </c>
      <c r="I140" s="249" t="s">
        <v>1115</v>
      </c>
      <c r="J140" s="289" t="s">
        <v>1118</v>
      </c>
      <c r="K140" s="247">
        <f t="shared" ref="K140" si="135">H140-F140</f>
        <v>17</v>
      </c>
      <c r="L140" s="290">
        <v>50</v>
      </c>
      <c r="M140" s="291">
        <f t="shared" ref="M140" si="136">(K140*N140)-L140</f>
        <v>630</v>
      </c>
      <c r="N140" s="247">
        <v>40</v>
      </c>
      <c r="O140" s="289" t="s">
        <v>547</v>
      </c>
      <c r="P140" s="292">
        <v>45468</v>
      </c>
      <c r="Q140" s="226"/>
      <c r="R140" s="54" t="s">
        <v>855</v>
      </c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  <c r="AE140" s="54"/>
      <c r="AF140" s="37"/>
      <c r="AG140" s="119"/>
      <c r="AH140" s="117"/>
      <c r="AI140" s="117"/>
      <c r="AJ140" s="118"/>
      <c r="AK140" s="118"/>
      <c r="AL140" s="118"/>
    </row>
    <row r="141" spans="1:38" ht="12.75" customHeight="1">
      <c r="A141" s="248">
        <v>24</v>
      </c>
      <c r="B141" s="292">
        <v>45468</v>
      </c>
      <c r="C141" s="295"/>
      <c r="D141" s="295" t="s">
        <v>1116</v>
      </c>
      <c r="E141" s="248" t="s">
        <v>556</v>
      </c>
      <c r="F141" s="248">
        <v>137.5</v>
      </c>
      <c r="G141" s="248">
        <v>80</v>
      </c>
      <c r="H141" s="248">
        <v>174</v>
      </c>
      <c r="I141" s="249" t="s">
        <v>1117</v>
      </c>
      <c r="J141" s="289" t="s">
        <v>1138</v>
      </c>
      <c r="K141" s="247">
        <f t="shared" ref="K141" si="137">H141-F141</f>
        <v>36.5</v>
      </c>
      <c r="L141" s="290">
        <v>50</v>
      </c>
      <c r="M141" s="291">
        <f t="shared" ref="M141" si="138">(K141*N141)-L141</f>
        <v>862.5</v>
      </c>
      <c r="N141" s="247">
        <v>25</v>
      </c>
      <c r="O141" s="289" t="s">
        <v>547</v>
      </c>
      <c r="P141" s="292">
        <v>45469</v>
      </c>
      <c r="Q141" s="226"/>
      <c r="R141" s="54" t="s">
        <v>853</v>
      </c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  <c r="AE141" s="54"/>
      <c r="AF141" s="37"/>
      <c r="AG141" s="119"/>
      <c r="AH141" s="117"/>
      <c r="AI141" s="117"/>
      <c r="AJ141" s="118"/>
      <c r="AK141" s="118"/>
      <c r="AL141" s="118"/>
    </row>
    <row r="142" spans="1:38" ht="12.75" customHeight="1">
      <c r="A142" s="248">
        <v>25</v>
      </c>
      <c r="B142" s="292">
        <v>45469</v>
      </c>
      <c r="C142" s="295"/>
      <c r="D142" s="295" t="s">
        <v>1139</v>
      </c>
      <c r="E142" s="248" t="s">
        <v>556</v>
      </c>
      <c r="F142" s="248">
        <v>95</v>
      </c>
      <c r="G142" s="248">
        <v>35</v>
      </c>
      <c r="H142" s="248">
        <v>152.5</v>
      </c>
      <c r="I142" s="249" t="s">
        <v>1140</v>
      </c>
      <c r="J142" s="289" t="s">
        <v>1141</v>
      </c>
      <c r="K142" s="247">
        <f t="shared" ref="K142" si="139">H142-F142</f>
        <v>57.5</v>
      </c>
      <c r="L142" s="290">
        <v>50</v>
      </c>
      <c r="M142" s="291">
        <f t="shared" ref="M142" si="140">(K142*N142)-L142</f>
        <v>812.5</v>
      </c>
      <c r="N142" s="247">
        <v>15</v>
      </c>
      <c r="O142" s="289" t="s">
        <v>547</v>
      </c>
      <c r="P142" s="292">
        <v>45469</v>
      </c>
      <c r="Q142" s="226"/>
      <c r="R142" s="54" t="s">
        <v>853</v>
      </c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  <c r="AE142" s="54"/>
      <c r="AF142" s="37"/>
      <c r="AG142" s="119"/>
      <c r="AH142" s="117"/>
      <c r="AI142" s="117"/>
      <c r="AJ142" s="118"/>
      <c r="AK142" s="118"/>
      <c r="AL142" s="118"/>
    </row>
    <row r="143" spans="1:38" ht="12.75" customHeight="1">
      <c r="A143" s="248">
        <v>26</v>
      </c>
      <c r="B143" s="292">
        <v>45469</v>
      </c>
      <c r="C143" s="295"/>
      <c r="D143" s="295" t="s">
        <v>1142</v>
      </c>
      <c r="E143" s="248" t="s">
        <v>556</v>
      </c>
      <c r="F143" s="248">
        <v>115</v>
      </c>
      <c r="G143" s="248">
        <v>45</v>
      </c>
      <c r="H143" s="248">
        <v>142</v>
      </c>
      <c r="I143" s="249" t="s">
        <v>1140</v>
      </c>
      <c r="J143" s="289" t="s">
        <v>1162</v>
      </c>
      <c r="K143" s="247">
        <f t="shared" ref="K143" si="141">H143-F143</f>
        <v>27</v>
      </c>
      <c r="L143" s="290">
        <v>50</v>
      </c>
      <c r="M143" s="291">
        <f t="shared" ref="M143" si="142">(K143*N143)-L143</f>
        <v>625</v>
      </c>
      <c r="N143" s="247">
        <v>25</v>
      </c>
      <c r="O143" s="289" t="s">
        <v>547</v>
      </c>
      <c r="P143" s="292">
        <v>45470</v>
      </c>
      <c r="Q143" s="226"/>
      <c r="R143" s="54" t="s">
        <v>853</v>
      </c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  <c r="AE143" s="54"/>
      <c r="AF143" s="37"/>
      <c r="AG143" s="119"/>
      <c r="AH143" s="117"/>
      <c r="AI143" s="117"/>
      <c r="AJ143" s="118"/>
      <c r="AK143" s="118"/>
      <c r="AL143" s="118"/>
    </row>
    <row r="144" spans="1:38" ht="12.75" customHeight="1">
      <c r="A144" s="361">
        <v>27</v>
      </c>
      <c r="B144" s="362">
        <v>45470</v>
      </c>
      <c r="C144" s="295"/>
      <c r="D144" s="295" t="s">
        <v>1176</v>
      </c>
      <c r="E144" s="248" t="s">
        <v>556</v>
      </c>
      <c r="F144" s="248">
        <v>31</v>
      </c>
      <c r="G144" s="248">
        <v>0</v>
      </c>
      <c r="H144" s="248">
        <v>57.5</v>
      </c>
      <c r="I144" s="249" t="s">
        <v>983</v>
      </c>
      <c r="J144" s="289" t="s">
        <v>1177</v>
      </c>
      <c r="K144" s="247">
        <f t="shared" ref="K144" si="143">H144-F144</f>
        <v>26.5</v>
      </c>
      <c r="L144" s="290">
        <v>50</v>
      </c>
      <c r="M144" s="291">
        <f t="shared" ref="M144" si="144">(K144*N144)-L144</f>
        <v>612.5</v>
      </c>
      <c r="N144" s="247">
        <v>25</v>
      </c>
      <c r="O144" s="289" t="s">
        <v>547</v>
      </c>
      <c r="P144" s="292">
        <v>45470</v>
      </c>
      <c r="Q144" s="226"/>
      <c r="R144" s="54" t="s">
        <v>855</v>
      </c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  <c r="AE144" s="54"/>
      <c r="AF144" s="37"/>
      <c r="AG144" s="119"/>
      <c r="AH144" s="117"/>
      <c r="AI144" s="117"/>
      <c r="AJ144" s="118"/>
      <c r="AK144" s="118"/>
      <c r="AL144" s="118"/>
    </row>
    <row r="145" spans="1:38" ht="12.75" customHeight="1">
      <c r="A145" s="377">
        <v>27</v>
      </c>
      <c r="B145" s="375">
        <v>45470</v>
      </c>
      <c r="C145" s="295"/>
      <c r="D145" s="295" t="s">
        <v>1170</v>
      </c>
      <c r="E145" s="248" t="s">
        <v>556</v>
      </c>
      <c r="F145" s="248">
        <v>65</v>
      </c>
      <c r="G145" s="248"/>
      <c r="H145" s="248">
        <v>95</v>
      </c>
      <c r="I145" s="249"/>
      <c r="J145" s="402" t="s">
        <v>1011</v>
      </c>
      <c r="K145" s="247">
        <f t="shared" ref="K145" si="145">H145-F145</f>
        <v>30</v>
      </c>
      <c r="L145" s="290">
        <v>50</v>
      </c>
      <c r="M145" s="291">
        <f t="shared" ref="M145:M147" si="146">(K145*N145)-L145</f>
        <v>7450</v>
      </c>
      <c r="N145" s="247">
        <v>250</v>
      </c>
      <c r="O145" s="402" t="s">
        <v>547</v>
      </c>
      <c r="P145" s="375">
        <v>45471</v>
      </c>
      <c r="Q145" s="226"/>
      <c r="R145" s="54" t="s">
        <v>853</v>
      </c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  <c r="AE145" s="54"/>
      <c r="AF145" s="37"/>
      <c r="AG145" s="119"/>
      <c r="AH145" s="117"/>
      <c r="AI145" s="117"/>
      <c r="AJ145" s="118"/>
      <c r="AK145" s="118"/>
      <c r="AL145" s="118"/>
    </row>
    <row r="146" spans="1:38" ht="12.75" customHeight="1">
      <c r="A146" s="378"/>
      <c r="B146" s="376"/>
      <c r="C146" s="295"/>
      <c r="D146" s="295" t="s">
        <v>1175</v>
      </c>
      <c r="E146" s="248" t="s">
        <v>818</v>
      </c>
      <c r="F146" s="248">
        <v>34</v>
      </c>
      <c r="G146" s="248"/>
      <c r="H146" s="248">
        <v>50</v>
      </c>
      <c r="I146" s="249"/>
      <c r="J146" s="403"/>
      <c r="K146" s="247">
        <f>F146-H146</f>
        <v>-16</v>
      </c>
      <c r="L146" s="290">
        <v>50</v>
      </c>
      <c r="M146" s="291">
        <f t="shared" si="146"/>
        <v>-4050</v>
      </c>
      <c r="N146" s="247">
        <v>250</v>
      </c>
      <c r="O146" s="403"/>
      <c r="P146" s="376"/>
      <c r="Q146" s="226"/>
      <c r="R146" s="54" t="s">
        <v>853</v>
      </c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  <c r="AE146" s="54"/>
      <c r="AF146" s="37"/>
      <c r="AG146" s="119"/>
      <c r="AH146" s="117"/>
      <c r="AI146" s="117"/>
      <c r="AJ146" s="118"/>
      <c r="AK146" s="118"/>
      <c r="AL146" s="118"/>
    </row>
    <row r="147" spans="1:38" ht="12.75" customHeight="1">
      <c r="A147" s="248">
        <v>28</v>
      </c>
      <c r="B147" s="292">
        <v>45471</v>
      </c>
      <c r="C147" s="295"/>
      <c r="D147" s="295" t="s">
        <v>1228</v>
      </c>
      <c r="E147" s="248" t="s">
        <v>556</v>
      </c>
      <c r="F147" s="248">
        <v>142</v>
      </c>
      <c r="G147" s="248">
        <v>110</v>
      </c>
      <c r="H147" s="248">
        <v>163</v>
      </c>
      <c r="I147" s="249" t="s">
        <v>1230</v>
      </c>
      <c r="J147" s="289" t="s">
        <v>565</v>
      </c>
      <c r="K147" s="247">
        <f t="shared" ref="K147" si="147">H147-F147</f>
        <v>21</v>
      </c>
      <c r="L147" s="290">
        <v>50</v>
      </c>
      <c r="M147" s="291">
        <f t="shared" si="146"/>
        <v>475</v>
      </c>
      <c r="N147" s="247">
        <v>25</v>
      </c>
      <c r="O147" s="289" t="s">
        <v>547</v>
      </c>
      <c r="P147" s="292">
        <v>45471</v>
      </c>
      <c r="Q147" s="226"/>
      <c r="R147" s="54" t="s">
        <v>855</v>
      </c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  <c r="AE147" s="54"/>
      <c r="AF147" s="37"/>
      <c r="AG147" s="119"/>
      <c r="AH147" s="117"/>
      <c r="AI147" s="117"/>
      <c r="AJ147" s="118"/>
      <c r="AK147" s="118"/>
      <c r="AL147" s="118"/>
    </row>
    <row r="148" spans="1:38" ht="12.75" customHeight="1">
      <c r="A148" s="343">
        <v>30</v>
      </c>
      <c r="B148" s="344">
        <v>45471</v>
      </c>
      <c r="C148" s="345"/>
      <c r="D148" s="345" t="s">
        <v>1231</v>
      </c>
      <c r="E148" s="343" t="s">
        <v>818</v>
      </c>
      <c r="F148" s="343">
        <v>96</v>
      </c>
      <c r="G148" s="343">
        <v>130</v>
      </c>
      <c r="H148" s="343"/>
      <c r="I148" s="346" t="s">
        <v>1229</v>
      </c>
      <c r="J148" s="346" t="s">
        <v>546</v>
      </c>
      <c r="K148" s="343"/>
      <c r="L148" s="347"/>
      <c r="M148" s="348"/>
      <c r="N148" s="343"/>
      <c r="O148" s="346"/>
      <c r="P148" s="344"/>
      <c r="Q148" s="226"/>
      <c r="R148" s="54" t="s">
        <v>855</v>
      </c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  <c r="AE148" s="54"/>
      <c r="AF148" s="37"/>
      <c r="AG148" s="119"/>
      <c r="AH148" s="117"/>
      <c r="AI148" s="117"/>
      <c r="AJ148" s="118"/>
      <c r="AK148" s="118"/>
      <c r="AL148" s="118"/>
    </row>
    <row r="149" spans="1:38" ht="12.75" customHeight="1">
      <c r="A149" s="343"/>
      <c r="B149" s="344"/>
      <c r="C149" s="345"/>
      <c r="D149" s="345"/>
      <c r="E149" s="343"/>
      <c r="F149" s="343"/>
      <c r="G149" s="343"/>
      <c r="H149" s="343"/>
      <c r="I149" s="346"/>
      <c r="J149" s="346"/>
      <c r="K149" s="343"/>
      <c r="L149" s="347"/>
      <c r="M149" s="348"/>
      <c r="N149" s="343"/>
      <c r="O149" s="346"/>
      <c r="P149" s="344"/>
      <c r="Q149" s="226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  <c r="AE149" s="54"/>
      <c r="AF149" s="37"/>
      <c r="AG149" s="119"/>
      <c r="AH149" s="117"/>
      <c r="AI149" s="117"/>
      <c r="AJ149" s="118"/>
      <c r="AK149" s="118"/>
      <c r="AL149" s="118"/>
    </row>
    <row r="150" spans="1:38" ht="12.75" customHeight="1">
      <c r="A150" s="343"/>
      <c r="B150" s="344"/>
      <c r="C150" s="345"/>
      <c r="D150" s="345"/>
      <c r="E150" s="343"/>
      <c r="F150" s="343"/>
      <c r="G150" s="343"/>
      <c r="H150" s="343"/>
      <c r="I150" s="346"/>
      <c r="J150" s="346"/>
      <c r="K150" s="343"/>
      <c r="L150" s="347"/>
      <c r="M150" s="348"/>
      <c r="N150" s="343"/>
      <c r="O150" s="346"/>
      <c r="P150" s="344"/>
      <c r="Q150" s="226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  <c r="AE150" s="54"/>
      <c r="AF150" s="37"/>
      <c r="AG150" s="119"/>
      <c r="AH150" s="117"/>
      <c r="AI150" s="117"/>
      <c r="AJ150" s="118"/>
      <c r="AK150" s="118"/>
      <c r="AL150" s="118"/>
    </row>
    <row r="151" spans="1:38" s="243" customFormat="1" ht="12.75" customHeight="1">
      <c r="A151" s="343"/>
      <c r="B151" s="344"/>
      <c r="C151" s="345"/>
      <c r="D151" s="345"/>
      <c r="E151" s="343"/>
      <c r="F151" s="343"/>
      <c r="G151" s="343"/>
      <c r="H151" s="343"/>
      <c r="I151" s="346"/>
      <c r="J151" s="346"/>
      <c r="K151" s="343"/>
      <c r="L151" s="347"/>
      <c r="M151" s="348"/>
      <c r="N151" s="343"/>
      <c r="O151" s="346"/>
      <c r="P151" s="344"/>
      <c r="Q151" s="239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  <c r="AE151" s="54"/>
      <c r="AF151" s="37"/>
      <c r="AG151" s="242"/>
      <c r="AH151" s="240"/>
      <c r="AI151" s="240"/>
      <c r="AJ151" s="241"/>
      <c r="AK151" s="241"/>
      <c r="AL151" s="241"/>
    </row>
    <row r="152" spans="1:38" ht="38.25" customHeight="1">
      <c r="A152" s="91" t="s">
        <v>568</v>
      </c>
      <c r="B152" s="124"/>
      <c r="C152" s="124"/>
      <c r="D152" s="125"/>
      <c r="E152" s="109"/>
      <c r="F152" s="6"/>
      <c r="G152" s="6"/>
      <c r="H152" s="110"/>
      <c r="I152" s="126"/>
      <c r="J152" s="1"/>
      <c r="K152" s="6"/>
      <c r="L152" s="6"/>
      <c r="M152" s="6"/>
      <c r="N152" s="1"/>
      <c r="O152" s="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  <c r="AE152" s="54"/>
      <c r="AF152" s="37"/>
      <c r="AG152" s="1"/>
      <c r="AH152" s="1"/>
      <c r="AI152" s="1"/>
      <c r="AJ152" s="6"/>
      <c r="AK152" s="1"/>
    </row>
    <row r="153" spans="1:38" ht="38.25">
      <c r="A153" s="92" t="s">
        <v>16</v>
      </c>
      <c r="B153" s="93" t="s">
        <v>521</v>
      </c>
      <c r="C153" s="93"/>
      <c r="D153" s="94" t="s">
        <v>532</v>
      </c>
      <c r="E153" s="93" t="s">
        <v>533</v>
      </c>
      <c r="F153" s="93" t="s">
        <v>534</v>
      </c>
      <c r="G153" s="93" t="s">
        <v>535</v>
      </c>
      <c r="H153" s="93" t="s">
        <v>536</v>
      </c>
      <c r="I153" s="93" t="s">
        <v>537</v>
      </c>
      <c r="J153" s="92" t="s">
        <v>538</v>
      </c>
      <c r="K153" s="113" t="s">
        <v>555</v>
      </c>
      <c r="L153" s="114" t="s">
        <v>540</v>
      </c>
      <c r="M153" s="95" t="s">
        <v>541</v>
      </c>
      <c r="N153" s="93" t="s">
        <v>542</v>
      </c>
      <c r="O153" s="94" t="s">
        <v>543</v>
      </c>
      <c r="P153" s="193" t="s">
        <v>544</v>
      </c>
      <c r="Q153" s="195" t="s">
        <v>812</v>
      </c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  <c r="AE153" s="54"/>
      <c r="AF153" s="37"/>
      <c r="AG153" s="37"/>
      <c r="AH153" s="37"/>
      <c r="AI153" s="37"/>
      <c r="AJ153" s="37"/>
      <c r="AK153" s="37"/>
      <c r="AL153" s="37"/>
    </row>
    <row r="154" spans="1:38" ht="12.75" customHeight="1">
      <c r="A154" s="183">
        <v>1</v>
      </c>
      <c r="B154" s="184">
        <v>45356</v>
      </c>
      <c r="C154" s="227"/>
      <c r="D154" s="227" t="s">
        <v>295</v>
      </c>
      <c r="E154" s="183" t="s">
        <v>850</v>
      </c>
      <c r="F154" s="288">
        <v>38.94</v>
      </c>
      <c r="G154" s="183">
        <v>34.64</v>
      </c>
      <c r="H154" s="183"/>
      <c r="I154" s="183" t="s">
        <v>897</v>
      </c>
      <c r="J154" s="183" t="s">
        <v>546</v>
      </c>
      <c r="K154" s="183"/>
      <c r="L154" s="245"/>
      <c r="M154" s="246"/>
      <c r="N154" s="183"/>
      <c r="O154" s="231"/>
      <c r="P154" s="186">
        <f>VLOOKUP(D154,'MidCap Intra'!$B$11:$C$571,2,0)</f>
        <v>38.08</v>
      </c>
      <c r="Q154" s="244"/>
      <c r="R154" s="54" t="s">
        <v>853</v>
      </c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  <c r="AE154" s="54"/>
      <c r="AF154" s="37"/>
    </row>
    <row r="155" spans="1:38" ht="12.75" customHeight="1">
      <c r="A155" s="308">
        <v>2</v>
      </c>
      <c r="B155" s="315">
        <v>45390</v>
      </c>
      <c r="C155" s="307"/>
      <c r="D155" s="307" t="s">
        <v>843</v>
      </c>
      <c r="E155" s="308" t="s">
        <v>545</v>
      </c>
      <c r="F155" s="308">
        <v>1880</v>
      </c>
      <c r="G155" s="308">
        <v>1770</v>
      </c>
      <c r="H155" s="308">
        <v>1770</v>
      </c>
      <c r="I155" s="308" t="s">
        <v>841</v>
      </c>
      <c r="J155" s="310" t="s">
        <v>947</v>
      </c>
      <c r="K155" s="310">
        <f t="shared" ref="K155:K156" si="148">H155-F155</f>
        <v>-110</v>
      </c>
      <c r="L155" s="319">
        <f t="shared" ref="L155" si="149">(F155*-0.3)/100</f>
        <v>-5.64</v>
      </c>
      <c r="M155" s="320">
        <f t="shared" ref="M155:M156" si="150">(K155+L155)/F155</f>
        <v>-6.1510638297872337E-2</v>
      </c>
      <c r="N155" s="310" t="s">
        <v>557</v>
      </c>
      <c r="O155" s="321">
        <v>45448</v>
      </c>
      <c r="P155" s="313"/>
      <c r="Q155" s="244"/>
      <c r="R155" s="54" t="s">
        <v>853</v>
      </c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  <c r="AE155" s="54"/>
      <c r="AF155" s="37"/>
    </row>
    <row r="156" spans="1:38" ht="12.75" customHeight="1">
      <c r="A156" s="248">
        <v>3</v>
      </c>
      <c r="B156" s="266">
        <v>45436</v>
      </c>
      <c r="C156" s="295"/>
      <c r="D156" s="295" t="s">
        <v>148</v>
      </c>
      <c r="E156" s="248" t="s">
        <v>545</v>
      </c>
      <c r="F156" s="248">
        <v>332.25</v>
      </c>
      <c r="G156" s="248">
        <v>290</v>
      </c>
      <c r="H156" s="248">
        <v>380</v>
      </c>
      <c r="I156" s="248" t="s">
        <v>895</v>
      </c>
      <c r="J156" s="247" t="s">
        <v>1227</v>
      </c>
      <c r="K156" s="247">
        <f t="shared" si="148"/>
        <v>47.75</v>
      </c>
      <c r="L156" s="261">
        <f>(F156*-0.3)/100</f>
        <v>-0.99675000000000002</v>
      </c>
      <c r="M156" s="262">
        <f t="shared" si="150"/>
        <v>0.1407170805116629</v>
      </c>
      <c r="N156" s="247" t="s">
        <v>547</v>
      </c>
      <c r="O156" s="263">
        <v>45471</v>
      </c>
      <c r="P156" s="264"/>
      <c r="Q156" s="244"/>
      <c r="R156" s="54" t="s">
        <v>853</v>
      </c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  <c r="AE156" s="54"/>
      <c r="AF156" s="37"/>
    </row>
    <row r="157" spans="1:38" ht="12.75" customHeight="1">
      <c r="A157" s="183"/>
      <c r="B157" s="184"/>
      <c r="C157" s="227"/>
      <c r="D157" s="227"/>
      <c r="E157" s="183"/>
      <c r="F157" s="183"/>
      <c r="G157" s="183"/>
      <c r="H157" s="183"/>
      <c r="I157" s="183"/>
      <c r="J157" s="183"/>
      <c r="K157" s="183"/>
      <c r="L157" s="245"/>
      <c r="M157" s="246"/>
      <c r="N157" s="183"/>
      <c r="O157" s="231"/>
      <c r="P157" s="186"/>
      <c r="Q157" s="244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  <c r="AE157" s="54"/>
      <c r="AF157" s="37"/>
    </row>
    <row r="158" spans="1:38" ht="12.75" customHeight="1">
      <c r="A158" s="183"/>
      <c r="B158" s="184"/>
      <c r="C158" s="227"/>
      <c r="D158" s="227"/>
      <c r="E158" s="183"/>
      <c r="F158" s="183"/>
      <c r="G158" s="183"/>
      <c r="H158" s="183"/>
      <c r="I158" s="183"/>
      <c r="J158" s="183"/>
      <c r="K158" s="183"/>
      <c r="L158" s="245"/>
      <c r="M158" s="246"/>
      <c r="N158" s="183"/>
      <c r="O158" s="231"/>
      <c r="P158" s="184"/>
      <c r="Q158" s="244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  <c r="AE158" s="54"/>
      <c r="AF158" s="37"/>
    </row>
    <row r="159" spans="1:38" ht="12.75" customHeight="1">
      <c r="A159" s="103" t="s">
        <v>548</v>
      </c>
      <c r="B159" s="103"/>
      <c r="C159" s="103"/>
      <c r="D159" s="54"/>
      <c r="E159" s="37"/>
      <c r="F159" s="108" t="s">
        <v>550</v>
      </c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  <c r="AE159" s="54"/>
      <c r="AF159" s="37"/>
    </row>
    <row r="160" spans="1:38" ht="12.75" customHeight="1">
      <c r="A160" s="107" t="s">
        <v>549</v>
      </c>
      <c r="B160" s="103"/>
      <c r="C160" s="103"/>
      <c r="D160" s="54"/>
      <c r="E160" s="37"/>
      <c r="F160" s="108" t="s">
        <v>553</v>
      </c>
      <c r="G160" s="54"/>
      <c r="H160" s="54" t="s">
        <v>570</v>
      </c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  <c r="AE160" s="54"/>
      <c r="AF160" s="37"/>
    </row>
    <row r="161" spans="1:32" ht="12.75" customHeight="1">
      <c r="A161" s="54"/>
      <c r="B161" s="54"/>
      <c r="C161" s="103"/>
      <c r="D161" s="54"/>
      <c r="E161" s="37"/>
      <c r="F161" s="108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  <c r="AE161" s="54"/>
      <c r="AF161" s="37"/>
    </row>
    <row r="162" spans="1:32" ht="12.75" customHeight="1">
      <c r="A162" s="54"/>
      <c r="B162" s="54"/>
      <c r="C162" s="103"/>
      <c r="D162" s="54"/>
      <c r="E162" s="37"/>
      <c r="F162" s="108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2" ht="12.75" customHeight="1">
      <c r="A163" s="54"/>
      <c r="B163" s="54"/>
      <c r="C163" s="103"/>
      <c r="D163" s="54"/>
      <c r="E163" s="37"/>
      <c r="F163" s="108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2" ht="12.75" customHeight="1">
      <c r="A164" s="54"/>
      <c r="B164" s="54"/>
      <c r="C164" s="103"/>
      <c r="D164" s="54"/>
      <c r="E164" s="37"/>
      <c r="F164" s="108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2" ht="12.75" customHeight="1">
      <c r="A165" s="54"/>
      <c r="B165" s="54"/>
      <c r="C165" s="103"/>
      <c r="D165" s="54"/>
      <c r="E165" s="37"/>
      <c r="F165" s="108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2" ht="12.75" customHeight="1">
      <c r="A166" s="54"/>
      <c r="B166" s="54"/>
      <c r="C166" s="103"/>
      <c r="D166" s="54"/>
      <c r="E166" s="37"/>
      <c r="F166" s="108"/>
      <c r="G166" s="54"/>
      <c r="H166" s="37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2" ht="12.75" customHeight="1">
      <c r="A167" s="54"/>
      <c r="B167" s="54"/>
      <c r="C167" s="103"/>
      <c r="D167" s="54"/>
      <c r="E167" s="37"/>
      <c r="F167" s="108"/>
      <c r="G167" s="54"/>
      <c r="H167" s="37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2" ht="12.75" customHeight="1">
      <c r="A168" s="54"/>
      <c r="B168" s="54"/>
      <c r="C168" s="97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2" ht="38.25" customHeight="1">
      <c r="A169" s="37"/>
      <c r="B169" s="127" t="s">
        <v>571</v>
      </c>
      <c r="C169" s="127"/>
      <c r="D169" s="54"/>
      <c r="E169" s="127"/>
      <c r="F169" s="6"/>
      <c r="G169" s="6"/>
      <c r="H169" s="111"/>
      <c r="I169" s="6"/>
      <c r="J169" s="111"/>
      <c r="K169" s="112"/>
      <c r="L169" s="6"/>
      <c r="M169" s="6"/>
      <c r="N169" s="1"/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2" ht="12.75" customHeight="1">
      <c r="A170" s="92" t="s">
        <v>16</v>
      </c>
      <c r="B170" s="93" t="s">
        <v>521</v>
      </c>
      <c r="C170" s="93"/>
      <c r="D170" s="94" t="s">
        <v>532</v>
      </c>
      <c r="E170" s="93" t="s">
        <v>533</v>
      </c>
      <c r="F170" s="93" t="s">
        <v>534</v>
      </c>
      <c r="G170" s="93" t="s">
        <v>572</v>
      </c>
      <c r="H170" s="93" t="s">
        <v>573</v>
      </c>
      <c r="I170" s="93" t="s">
        <v>537</v>
      </c>
      <c r="J170" s="128" t="s">
        <v>538</v>
      </c>
      <c r="K170" s="93" t="s">
        <v>539</v>
      </c>
      <c r="L170" s="93" t="s">
        <v>574</v>
      </c>
      <c r="M170" s="93" t="s">
        <v>542</v>
      </c>
      <c r="N170" s="94" t="s">
        <v>543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2" ht="12.75" customHeight="1">
      <c r="A171" s="129">
        <v>1</v>
      </c>
      <c r="B171" s="130">
        <v>41579</v>
      </c>
      <c r="C171" s="130"/>
      <c r="D171" s="131" t="s">
        <v>575</v>
      </c>
      <c r="E171" s="132" t="s">
        <v>545</v>
      </c>
      <c r="F171" s="133">
        <v>82</v>
      </c>
      <c r="G171" s="132" t="s">
        <v>576</v>
      </c>
      <c r="H171" s="132">
        <v>100</v>
      </c>
      <c r="I171" s="134">
        <v>100</v>
      </c>
      <c r="J171" s="135" t="s">
        <v>577</v>
      </c>
      <c r="K171" s="136">
        <f t="shared" ref="K171:K202" si="151">H171-F171</f>
        <v>18</v>
      </c>
      <c r="L171" s="137">
        <f t="shared" ref="L171:L202" si="152">K171/F171</f>
        <v>0.21951219512195122</v>
      </c>
      <c r="M171" s="132" t="s">
        <v>547</v>
      </c>
      <c r="N171" s="138">
        <v>42657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2" ht="12.75" customHeight="1">
      <c r="A172" s="129">
        <v>2</v>
      </c>
      <c r="B172" s="130">
        <v>41794</v>
      </c>
      <c r="C172" s="130"/>
      <c r="D172" s="131" t="s">
        <v>578</v>
      </c>
      <c r="E172" s="132" t="s">
        <v>556</v>
      </c>
      <c r="F172" s="133">
        <v>257</v>
      </c>
      <c r="G172" s="132" t="s">
        <v>576</v>
      </c>
      <c r="H172" s="132">
        <v>300</v>
      </c>
      <c r="I172" s="134">
        <v>300</v>
      </c>
      <c r="J172" s="135" t="s">
        <v>577</v>
      </c>
      <c r="K172" s="136">
        <f t="shared" si="151"/>
        <v>43</v>
      </c>
      <c r="L172" s="137">
        <f t="shared" si="152"/>
        <v>0.16731517509727625</v>
      </c>
      <c r="M172" s="132" t="s">
        <v>547</v>
      </c>
      <c r="N172" s="138">
        <v>41822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2" ht="12.75" customHeight="1">
      <c r="A173" s="129">
        <v>3</v>
      </c>
      <c r="B173" s="130">
        <v>41828</v>
      </c>
      <c r="C173" s="130"/>
      <c r="D173" s="131" t="s">
        <v>579</v>
      </c>
      <c r="E173" s="132" t="s">
        <v>556</v>
      </c>
      <c r="F173" s="133">
        <v>393</v>
      </c>
      <c r="G173" s="132" t="s">
        <v>576</v>
      </c>
      <c r="H173" s="132">
        <v>468</v>
      </c>
      <c r="I173" s="134">
        <v>468</v>
      </c>
      <c r="J173" s="135" t="s">
        <v>577</v>
      </c>
      <c r="K173" s="136">
        <f t="shared" si="151"/>
        <v>75</v>
      </c>
      <c r="L173" s="137">
        <f t="shared" si="152"/>
        <v>0.19083969465648856</v>
      </c>
      <c r="M173" s="132" t="s">
        <v>547</v>
      </c>
      <c r="N173" s="138">
        <v>41863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2" ht="12.75" customHeight="1">
      <c r="A174" s="129">
        <v>4</v>
      </c>
      <c r="B174" s="130">
        <v>41857</v>
      </c>
      <c r="C174" s="130"/>
      <c r="D174" s="131" t="s">
        <v>580</v>
      </c>
      <c r="E174" s="132" t="s">
        <v>556</v>
      </c>
      <c r="F174" s="133">
        <v>205</v>
      </c>
      <c r="G174" s="132" t="s">
        <v>576</v>
      </c>
      <c r="H174" s="132">
        <v>275</v>
      </c>
      <c r="I174" s="134">
        <v>250</v>
      </c>
      <c r="J174" s="135" t="s">
        <v>577</v>
      </c>
      <c r="K174" s="136">
        <f t="shared" si="151"/>
        <v>70</v>
      </c>
      <c r="L174" s="137">
        <f t="shared" si="152"/>
        <v>0.34146341463414637</v>
      </c>
      <c r="M174" s="132" t="s">
        <v>547</v>
      </c>
      <c r="N174" s="138">
        <v>41962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2" ht="12.75" customHeight="1">
      <c r="A175" s="129">
        <v>5</v>
      </c>
      <c r="B175" s="130">
        <v>41886</v>
      </c>
      <c r="C175" s="130"/>
      <c r="D175" s="131" t="s">
        <v>581</v>
      </c>
      <c r="E175" s="132" t="s">
        <v>556</v>
      </c>
      <c r="F175" s="133">
        <v>162</v>
      </c>
      <c r="G175" s="132" t="s">
        <v>576</v>
      </c>
      <c r="H175" s="132">
        <v>190</v>
      </c>
      <c r="I175" s="134">
        <v>190</v>
      </c>
      <c r="J175" s="135" t="s">
        <v>577</v>
      </c>
      <c r="K175" s="136">
        <f t="shared" si="151"/>
        <v>28</v>
      </c>
      <c r="L175" s="137">
        <f t="shared" si="152"/>
        <v>0.1728395061728395</v>
      </c>
      <c r="M175" s="132" t="s">
        <v>547</v>
      </c>
      <c r="N175" s="138">
        <v>42006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2" ht="12.75" customHeight="1">
      <c r="A176" s="129">
        <v>6</v>
      </c>
      <c r="B176" s="130">
        <v>41886</v>
      </c>
      <c r="C176" s="130"/>
      <c r="D176" s="131" t="s">
        <v>582</v>
      </c>
      <c r="E176" s="132" t="s">
        <v>556</v>
      </c>
      <c r="F176" s="133">
        <v>75</v>
      </c>
      <c r="G176" s="132" t="s">
        <v>576</v>
      </c>
      <c r="H176" s="132">
        <v>91.5</v>
      </c>
      <c r="I176" s="134" t="s">
        <v>569</v>
      </c>
      <c r="J176" s="135" t="s">
        <v>583</v>
      </c>
      <c r="K176" s="136">
        <f t="shared" si="151"/>
        <v>16.5</v>
      </c>
      <c r="L176" s="137">
        <f t="shared" si="152"/>
        <v>0.22</v>
      </c>
      <c r="M176" s="132" t="s">
        <v>547</v>
      </c>
      <c r="N176" s="138">
        <v>41954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7</v>
      </c>
      <c r="B177" s="130">
        <v>41913</v>
      </c>
      <c r="C177" s="130"/>
      <c r="D177" s="131" t="s">
        <v>584</v>
      </c>
      <c r="E177" s="132" t="s">
        <v>556</v>
      </c>
      <c r="F177" s="133">
        <v>850</v>
      </c>
      <c r="G177" s="132" t="s">
        <v>576</v>
      </c>
      <c r="H177" s="132">
        <v>982.5</v>
      </c>
      <c r="I177" s="134">
        <v>1050</v>
      </c>
      <c r="J177" s="135" t="s">
        <v>585</v>
      </c>
      <c r="K177" s="136">
        <f t="shared" si="151"/>
        <v>132.5</v>
      </c>
      <c r="L177" s="137">
        <f t="shared" si="152"/>
        <v>0.15588235294117647</v>
      </c>
      <c r="M177" s="132" t="s">
        <v>547</v>
      </c>
      <c r="N177" s="138">
        <v>42039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8</v>
      </c>
      <c r="B178" s="130">
        <v>41913</v>
      </c>
      <c r="C178" s="130"/>
      <c r="D178" s="131" t="s">
        <v>586</v>
      </c>
      <c r="E178" s="132" t="s">
        <v>556</v>
      </c>
      <c r="F178" s="133">
        <v>475</v>
      </c>
      <c r="G178" s="132" t="s">
        <v>576</v>
      </c>
      <c r="H178" s="132">
        <v>515</v>
      </c>
      <c r="I178" s="134">
        <v>600</v>
      </c>
      <c r="J178" s="135" t="s">
        <v>587</v>
      </c>
      <c r="K178" s="136">
        <f t="shared" si="151"/>
        <v>40</v>
      </c>
      <c r="L178" s="137">
        <f t="shared" si="152"/>
        <v>8.4210526315789472E-2</v>
      </c>
      <c r="M178" s="132" t="s">
        <v>547</v>
      </c>
      <c r="N178" s="138">
        <v>41939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9</v>
      </c>
      <c r="B179" s="130">
        <v>41913</v>
      </c>
      <c r="C179" s="130"/>
      <c r="D179" s="131" t="s">
        <v>588</v>
      </c>
      <c r="E179" s="132" t="s">
        <v>556</v>
      </c>
      <c r="F179" s="133">
        <v>86</v>
      </c>
      <c r="G179" s="132" t="s">
        <v>576</v>
      </c>
      <c r="H179" s="132">
        <v>99</v>
      </c>
      <c r="I179" s="134">
        <v>140</v>
      </c>
      <c r="J179" s="135" t="s">
        <v>589</v>
      </c>
      <c r="K179" s="136">
        <f t="shared" si="151"/>
        <v>13</v>
      </c>
      <c r="L179" s="137">
        <f t="shared" si="152"/>
        <v>0.15116279069767441</v>
      </c>
      <c r="M179" s="132" t="s">
        <v>547</v>
      </c>
      <c r="N179" s="138">
        <v>41939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10</v>
      </c>
      <c r="B180" s="130">
        <v>41926</v>
      </c>
      <c r="C180" s="130"/>
      <c r="D180" s="131" t="s">
        <v>590</v>
      </c>
      <c r="E180" s="132" t="s">
        <v>556</v>
      </c>
      <c r="F180" s="133">
        <v>496.6</v>
      </c>
      <c r="G180" s="132" t="s">
        <v>576</v>
      </c>
      <c r="H180" s="132">
        <v>621</v>
      </c>
      <c r="I180" s="134">
        <v>580</v>
      </c>
      <c r="J180" s="135" t="s">
        <v>577</v>
      </c>
      <c r="K180" s="136">
        <f t="shared" si="151"/>
        <v>124.39999999999998</v>
      </c>
      <c r="L180" s="137">
        <f t="shared" si="152"/>
        <v>0.25050342327829234</v>
      </c>
      <c r="M180" s="132" t="s">
        <v>547</v>
      </c>
      <c r="N180" s="138">
        <v>42605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11</v>
      </c>
      <c r="B181" s="130">
        <v>41926</v>
      </c>
      <c r="C181" s="130"/>
      <c r="D181" s="131" t="s">
        <v>591</v>
      </c>
      <c r="E181" s="132" t="s">
        <v>556</v>
      </c>
      <c r="F181" s="133">
        <v>2481.9</v>
      </c>
      <c r="G181" s="132" t="s">
        <v>576</v>
      </c>
      <c r="H181" s="132">
        <v>2840</v>
      </c>
      <c r="I181" s="134">
        <v>2870</v>
      </c>
      <c r="J181" s="135" t="s">
        <v>592</v>
      </c>
      <c r="K181" s="136">
        <f t="shared" si="151"/>
        <v>358.09999999999991</v>
      </c>
      <c r="L181" s="137">
        <f t="shared" si="152"/>
        <v>0.14428462065353154</v>
      </c>
      <c r="M181" s="132" t="s">
        <v>547</v>
      </c>
      <c r="N181" s="138">
        <v>42017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12</v>
      </c>
      <c r="B182" s="130">
        <v>41928</v>
      </c>
      <c r="C182" s="130"/>
      <c r="D182" s="131" t="s">
        <v>593</v>
      </c>
      <c r="E182" s="132" t="s">
        <v>556</v>
      </c>
      <c r="F182" s="133">
        <v>84.5</v>
      </c>
      <c r="G182" s="132" t="s">
        <v>576</v>
      </c>
      <c r="H182" s="132">
        <v>93</v>
      </c>
      <c r="I182" s="134">
        <v>110</v>
      </c>
      <c r="J182" s="135" t="s">
        <v>594</v>
      </c>
      <c r="K182" s="136">
        <f t="shared" si="151"/>
        <v>8.5</v>
      </c>
      <c r="L182" s="137">
        <f t="shared" si="152"/>
        <v>0.10059171597633136</v>
      </c>
      <c r="M182" s="132" t="s">
        <v>547</v>
      </c>
      <c r="N182" s="138">
        <v>41939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13</v>
      </c>
      <c r="B183" s="130">
        <v>41928</v>
      </c>
      <c r="C183" s="130"/>
      <c r="D183" s="131" t="s">
        <v>595</v>
      </c>
      <c r="E183" s="132" t="s">
        <v>556</v>
      </c>
      <c r="F183" s="133">
        <v>401</v>
      </c>
      <c r="G183" s="132" t="s">
        <v>576</v>
      </c>
      <c r="H183" s="132">
        <v>428</v>
      </c>
      <c r="I183" s="134">
        <v>450</v>
      </c>
      <c r="J183" s="135" t="s">
        <v>596</v>
      </c>
      <c r="K183" s="136">
        <f t="shared" si="151"/>
        <v>27</v>
      </c>
      <c r="L183" s="137">
        <f t="shared" si="152"/>
        <v>6.7331670822942641E-2</v>
      </c>
      <c r="M183" s="132" t="s">
        <v>547</v>
      </c>
      <c r="N183" s="138">
        <v>42020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14</v>
      </c>
      <c r="B184" s="130">
        <v>41928</v>
      </c>
      <c r="C184" s="130"/>
      <c r="D184" s="131" t="s">
        <v>597</v>
      </c>
      <c r="E184" s="132" t="s">
        <v>556</v>
      </c>
      <c r="F184" s="133">
        <v>101</v>
      </c>
      <c r="G184" s="132" t="s">
        <v>576</v>
      </c>
      <c r="H184" s="132">
        <v>112</v>
      </c>
      <c r="I184" s="134">
        <v>120</v>
      </c>
      <c r="J184" s="135" t="s">
        <v>598</v>
      </c>
      <c r="K184" s="136">
        <f t="shared" si="151"/>
        <v>11</v>
      </c>
      <c r="L184" s="137">
        <f t="shared" si="152"/>
        <v>0.10891089108910891</v>
      </c>
      <c r="M184" s="132" t="s">
        <v>547</v>
      </c>
      <c r="N184" s="138">
        <v>41939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15</v>
      </c>
      <c r="B185" s="130">
        <v>41954</v>
      </c>
      <c r="C185" s="130"/>
      <c r="D185" s="131" t="s">
        <v>599</v>
      </c>
      <c r="E185" s="132" t="s">
        <v>556</v>
      </c>
      <c r="F185" s="133">
        <v>59</v>
      </c>
      <c r="G185" s="132" t="s">
        <v>576</v>
      </c>
      <c r="H185" s="132">
        <v>76</v>
      </c>
      <c r="I185" s="134">
        <v>76</v>
      </c>
      <c r="J185" s="135" t="s">
        <v>577</v>
      </c>
      <c r="K185" s="136">
        <f t="shared" si="151"/>
        <v>17</v>
      </c>
      <c r="L185" s="137">
        <f t="shared" si="152"/>
        <v>0.28813559322033899</v>
      </c>
      <c r="M185" s="132" t="s">
        <v>547</v>
      </c>
      <c r="N185" s="138">
        <v>43032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16</v>
      </c>
      <c r="B186" s="130">
        <v>41954</v>
      </c>
      <c r="C186" s="130"/>
      <c r="D186" s="131" t="s">
        <v>588</v>
      </c>
      <c r="E186" s="132" t="s">
        <v>556</v>
      </c>
      <c r="F186" s="133">
        <v>99</v>
      </c>
      <c r="G186" s="132" t="s">
        <v>576</v>
      </c>
      <c r="H186" s="132">
        <v>120</v>
      </c>
      <c r="I186" s="134">
        <v>120</v>
      </c>
      <c r="J186" s="135" t="s">
        <v>565</v>
      </c>
      <c r="K186" s="136">
        <f t="shared" si="151"/>
        <v>21</v>
      </c>
      <c r="L186" s="137">
        <f t="shared" si="152"/>
        <v>0.21212121212121213</v>
      </c>
      <c r="M186" s="132" t="s">
        <v>547</v>
      </c>
      <c r="N186" s="138">
        <v>41960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17</v>
      </c>
      <c r="B187" s="130">
        <v>41956</v>
      </c>
      <c r="C187" s="130"/>
      <c r="D187" s="131" t="s">
        <v>600</v>
      </c>
      <c r="E187" s="132" t="s">
        <v>556</v>
      </c>
      <c r="F187" s="133">
        <v>22</v>
      </c>
      <c r="G187" s="132" t="s">
        <v>576</v>
      </c>
      <c r="H187" s="132">
        <v>33.549999999999997</v>
      </c>
      <c r="I187" s="134">
        <v>32</v>
      </c>
      <c r="J187" s="135" t="s">
        <v>601</v>
      </c>
      <c r="K187" s="136">
        <f t="shared" si="151"/>
        <v>11.549999999999997</v>
      </c>
      <c r="L187" s="137">
        <f t="shared" si="152"/>
        <v>0.52499999999999991</v>
      </c>
      <c r="M187" s="132" t="s">
        <v>547</v>
      </c>
      <c r="N187" s="138">
        <v>42188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18</v>
      </c>
      <c r="B188" s="130">
        <v>41976</v>
      </c>
      <c r="C188" s="130"/>
      <c r="D188" s="131" t="s">
        <v>602</v>
      </c>
      <c r="E188" s="132" t="s">
        <v>556</v>
      </c>
      <c r="F188" s="133">
        <v>440</v>
      </c>
      <c r="G188" s="132" t="s">
        <v>576</v>
      </c>
      <c r="H188" s="132">
        <v>520</v>
      </c>
      <c r="I188" s="134">
        <v>520</v>
      </c>
      <c r="J188" s="135" t="s">
        <v>603</v>
      </c>
      <c r="K188" s="136">
        <f t="shared" si="151"/>
        <v>80</v>
      </c>
      <c r="L188" s="137">
        <f t="shared" si="152"/>
        <v>0.18181818181818182</v>
      </c>
      <c r="M188" s="132" t="s">
        <v>547</v>
      </c>
      <c r="N188" s="138">
        <v>42208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19</v>
      </c>
      <c r="B189" s="130">
        <v>41976</v>
      </c>
      <c r="C189" s="130"/>
      <c r="D189" s="131" t="s">
        <v>604</v>
      </c>
      <c r="E189" s="132" t="s">
        <v>556</v>
      </c>
      <c r="F189" s="133">
        <v>360</v>
      </c>
      <c r="G189" s="132" t="s">
        <v>576</v>
      </c>
      <c r="H189" s="132">
        <v>427</v>
      </c>
      <c r="I189" s="134">
        <v>425</v>
      </c>
      <c r="J189" s="135" t="s">
        <v>605</v>
      </c>
      <c r="K189" s="136">
        <f t="shared" si="151"/>
        <v>67</v>
      </c>
      <c r="L189" s="137">
        <f t="shared" si="152"/>
        <v>0.18611111111111112</v>
      </c>
      <c r="M189" s="132" t="s">
        <v>547</v>
      </c>
      <c r="N189" s="138">
        <v>42058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20</v>
      </c>
      <c r="B190" s="130">
        <v>42012</v>
      </c>
      <c r="C190" s="130"/>
      <c r="D190" s="131" t="s">
        <v>606</v>
      </c>
      <c r="E190" s="132" t="s">
        <v>556</v>
      </c>
      <c r="F190" s="133">
        <v>360</v>
      </c>
      <c r="G190" s="132" t="s">
        <v>576</v>
      </c>
      <c r="H190" s="132">
        <v>455</v>
      </c>
      <c r="I190" s="134">
        <v>420</v>
      </c>
      <c r="J190" s="135" t="s">
        <v>607</v>
      </c>
      <c r="K190" s="136">
        <f t="shared" si="151"/>
        <v>95</v>
      </c>
      <c r="L190" s="137">
        <f t="shared" si="152"/>
        <v>0.2638888888888889</v>
      </c>
      <c r="M190" s="132" t="s">
        <v>547</v>
      </c>
      <c r="N190" s="138">
        <v>42024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21</v>
      </c>
      <c r="B191" s="130">
        <v>42012</v>
      </c>
      <c r="C191" s="130"/>
      <c r="D191" s="131" t="s">
        <v>608</v>
      </c>
      <c r="E191" s="132" t="s">
        <v>556</v>
      </c>
      <c r="F191" s="133">
        <v>130</v>
      </c>
      <c r="G191" s="132"/>
      <c r="H191" s="132">
        <v>175.5</v>
      </c>
      <c r="I191" s="134">
        <v>165</v>
      </c>
      <c r="J191" s="135" t="s">
        <v>609</v>
      </c>
      <c r="K191" s="136">
        <f t="shared" si="151"/>
        <v>45.5</v>
      </c>
      <c r="L191" s="137">
        <f t="shared" si="152"/>
        <v>0.35</v>
      </c>
      <c r="M191" s="132" t="s">
        <v>547</v>
      </c>
      <c r="N191" s="138">
        <v>43088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22</v>
      </c>
      <c r="B192" s="130">
        <v>42040</v>
      </c>
      <c r="C192" s="130"/>
      <c r="D192" s="131" t="s">
        <v>387</v>
      </c>
      <c r="E192" s="132" t="s">
        <v>545</v>
      </c>
      <c r="F192" s="133">
        <v>98</v>
      </c>
      <c r="G192" s="132"/>
      <c r="H192" s="132">
        <v>120</v>
      </c>
      <c r="I192" s="134">
        <v>120</v>
      </c>
      <c r="J192" s="135" t="s">
        <v>577</v>
      </c>
      <c r="K192" s="136">
        <f t="shared" si="151"/>
        <v>22</v>
      </c>
      <c r="L192" s="137">
        <f t="shared" si="152"/>
        <v>0.22448979591836735</v>
      </c>
      <c r="M192" s="132" t="s">
        <v>547</v>
      </c>
      <c r="N192" s="138">
        <v>42753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23</v>
      </c>
      <c r="B193" s="130">
        <v>42040</v>
      </c>
      <c r="C193" s="130"/>
      <c r="D193" s="131" t="s">
        <v>610</v>
      </c>
      <c r="E193" s="132" t="s">
        <v>545</v>
      </c>
      <c r="F193" s="133">
        <v>196</v>
      </c>
      <c r="G193" s="132"/>
      <c r="H193" s="132">
        <v>262</v>
      </c>
      <c r="I193" s="134">
        <v>255</v>
      </c>
      <c r="J193" s="135" t="s">
        <v>577</v>
      </c>
      <c r="K193" s="136">
        <f t="shared" si="151"/>
        <v>66</v>
      </c>
      <c r="L193" s="137">
        <f t="shared" si="152"/>
        <v>0.33673469387755101</v>
      </c>
      <c r="M193" s="132" t="s">
        <v>547</v>
      </c>
      <c r="N193" s="138">
        <v>42599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39">
        <v>24</v>
      </c>
      <c r="B194" s="140">
        <v>42067</v>
      </c>
      <c r="C194" s="140"/>
      <c r="D194" s="141" t="s">
        <v>386</v>
      </c>
      <c r="E194" s="142" t="s">
        <v>545</v>
      </c>
      <c r="F194" s="143">
        <v>235</v>
      </c>
      <c r="G194" s="143"/>
      <c r="H194" s="144">
        <v>77</v>
      </c>
      <c r="I194" s="144" t="s">
        <v>611</v>
      </c>
      <c r="J194" s="145" t="s">
        <v>612</v>
      </c>
      <c r="K194" s="146">
        <f t="shared" si="151"/>
        <v>-158</v>
      </c>
      <c r="L194" s="147">
        <f t="shared" si="152"/>
        <v>-0.67234042553191486</v>
      </c>
      <c r="M194" s="143" t="s">
        <v>557</v>
      </c>
      <c r="N194" s="140">
        <v>43522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25</v>
      </c>
      <c r="B195" s="130">
        <v>42067</v>
      </c>
      <c r="C195" s="130"/>
      <c r="D195" s="131" t="s">
        <v>613</v>
      </c>
      <c r="E195" s="132" t="s">
        <v>545</v>
      </c>
      <c r="F195" s="133">
        <v>185</v>
      </c>
      <c r="G195" s="132"/>
      <c r="H195" s="132">
        <v>224</v>
      </c>
      <c r="I195" s="134" t="s">
        <v>614</v>
      </c>
      <c r="J195" s="135" t="s">
        <v>577</v>
      </c>
      <c r="K195" s="136">
        <f t="shared" si="151"/>
        <v>39</v>
      </c>
      <c r="L195" s="137">
        <f t="shared" si="152"/>
        <v>0.21081081081081082</v>
      </c>
      <c r="M195" s="132" t="s">
        <v>547</v>
      </c>
      <c r="N195" s="138">
        <v>42647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39">
        <v>26</v>
      </c>
      <c r="B196" s="140">
        <v>42090</v>
      </c>
      <c r="C196" s="140"/>
      <c r="D196" s="148" t="s">
        <v>615</v>
      </c>
      <c r="E196" s="143" t="s">
        <v>545</v>
      </c>
      <c r="F196" s="143">
        <v>49.5</v>
      </c>
      <c r="G196" s="144"/>
      <c r="H196" s="144">
        <v>15.85</v>
      </c>
      <c r="I196" s="144">
        <v>67</v>
      </c>
      <c r="J196" s="145" t="s">
        <v>616</v>
      </c>
      <c r="K196" s="144">
        <f t="shared" si="151"/>
        <v>-33.65</v>
      </c>
      <c r="L196" s="149">
        <f t="shared" si="152"/>
        <v>-0.67979797979797973</v>
      </c>
      <c r="M196" s="143" t="s">
        <v>557</v>
      </c>
      <c r="N196" s="150">
        <v>43627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27</v>
      </c>
      <c r="B197" s="130">
        <v>42093</v>
      </c>
      <c r="C197" s="130"/>
      <c r="D197" s="131" t="s">
        <v>617</v>
      </c>
      <c r="E197" s="132" t="s">
        <v>545</v>
      </c>
      <c r="F197" s="133">
        <v>183.5</v>
      </c>
      <c r="G197" s="132"/>
      <c r="H197" s="132">
        <v>219</v>
      </c>
      <c r="I197" s="134">
        <v>218</v>
      </c>
      <c r="J197" s="135" t="s">
        <v>618</v>
      </c>
      <c r="K197" s="136">
        <f t="shared" si="151"/>
        <v>35.5</v>
      </c>
      <c r="L197" s="137">
        <f t="shared" si="152"/>
        <v>0.19346049046321526</v>
      </c>
      <c r="M197" s="132" t="s">
        <v>547</v>
      </c>
      <c r="N197" s="138">
        <v>42103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28</v>
      </c>
      <c r="B198" s="130">
        <v>42114</v>
      </c>
      <c r="C198" s="130"/>
      <c r="D198" s="131" t="s">
        <v>619</v>
      </c>
      <c r="E198" s="132" t="s">
        <v>545</v>
      </c>
      <c r="F198" s="133">
        <f>(227+237)/2</f>
        <v>232</v>
      </c>
      <c r="G198" s="132"/>
      <c r="H198" s="132">
        <v>298</v>
      </c>
      <c r="I198" s="134">
        <v>298</v>
      </c>
      <c r="J198" s="135" t="s">
        <v>577</v>
      </c>
      <c r="K198" s="136">
        <f t="shared" si="151"/>
        <v>66</v>
      </c>
      <c r="L198" s="137">
        <f t="shared" si="152"/>
        <v>0.28448275862068967</v>
      </c>
      <c r="M198" s="132" t="s">
        <v>547</v>
      </c>
      <c r="N198" s="138">
        <v>42823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29</v>
      </c>
      <c r="B199" s="130">
        <v>42128</v>
      </c>
      <c r="C199" s="130"/>
      <c r="D199" s="131" t="s">
        <v>620</v>
      </c>
      <c r="E199" s="132" t="s">
        <v>556</v>
      </c>
      <c r="F199" s="133">
        <v>385</v>
      </c>
      <c r="G199" s="132"/>
      <c r="H199" s="132">
        <f>212.5+331</f>
        <v>543.5</v>
      </c>
      <c r="I199" s="134">
        <v>510</v>
      </c>
      <c r="J199" s="135" t="s">
        <v>621</v>
      </c>
      <c r="K199" s="136">
        <f t="shared" si="151"/>
        <v>158.5</v>
      </c>
      <c r="L199" s="137">
        <f t="shared" si="152"/>
        <v>0.41168831168831171</v>
      </c>
      <c r="M199" s="132" t="s">
        <v>547</v>
      </c>
      <c r="N199" s="138">
        <v>42235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30</v>
      </c>
      <c r="B200" s="130">
        <v>42128</v>
      </c>
      <c r="C200" s="130"/>
      <c r="D200" s="131" t="s">
        <v>622</v>
      </c>
      <c r="E200" s="132" t="s">
        <v>556</v>
      </c>
      <c r="F200" s="133">
        <v>115.5</v>
      </c>
      <c r="G200" s="132"/>
      <c r="H200" s="132">
        <v>146</v>
      </c>
      <c r="I200" s="134">
        <v>142</v>
      </c>
      <c r="J200" s="135" t="s">
        <v>623</v>
      </c>
      <c r="K200" s="136">
        <f t="shared" si="151"/>
        <v>30.5</v>
      </c>
      <c r="L200" s="137">
        <f t="shared" si="152"/>
        <v>0.26406926406926406</v>
      </c>
      <c r="M200" s="132" t="s">
        <v>547</v>
      </c>
      <c r="N200" s="138">
        <v>42202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31</v>
      </c>
      <c r="B201" s="130">
        <v>42151</v>
      </c>
      <c r="C201" s="130"/>
      <c r="D201" s="131" t="s">
        <v>501</v>
      </c>
      <c r="E201" s="132" t="s">
        <v>556</v>
      </c>
      <c r="F201" s="133">
        <v>237.5</v>
      </c>
      <c r="G201" s="132"/>
      <c r="H201" s="132">
        <v>279.5</v>
      </c>
      <c r="I201" s="134">
        <v>278</v>
      </c>
      <c r="J201" s="135" t="s">
        <v>577</v>
      </c>
      <c r="K201" s="136">
        <f t="shared" si="151"/>
        <v>42</v>
      </c>
      <c r="L201" s="137">
        <f t="shared" si="152"/>
        <v>0.17684210526315788</v>
      </c>
      <c r="M201" s="132" t="s">
        <v>547</v>
      </c>
      <c r="N201" s="138">
        <v>42222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32</v>
      </c>
      <c r="B202" s="130">
        <v>42174</v>
      </c>
      <c r="C202" s="130"/>
      <c r="D202" s="131" t="s">
        <v>595</v>
      </c>
      <c r="E202" s="132" t="s">
        <v>545</v>
      </c>
      <c r="F202" s="133">
        <v>340</v>
      </c>
      <c r="G202" s="132"/>
      <c r="H202" s="132">
        <v>448</v>
      </c>
      <c r="I202" s="134">
        <v>448</v>
      </c>
      <c r="J202" s="135" t="s">
        <v>577</v>
      </c>
      <c r="K202" s="136">
        <f t="shared" si="151"/>
        <v>108</v>
      </c>
      <c r="L202" s="137">
        <f t="shared" si="152"/>
        <v>0.31764705882352939</v>
      </c>
      <c r="M202" s="132" t="s">
        <v>547</v>
      </c>
      <c r="N202" s="138">
        <v>43018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33</v>
      </c>
      <c r="B203" s="130">
        <v>42191</v>
      </c>
      <c r="C203" s="130"/>
      <c r="D203" s="131" t="s">
        <v>624</v>
      </c>
      <c r="E203" s="132" t="s">
        <v>545</v>
      </c>
      <c r="F203" s="133">
        <v>390</v>
      </c>
      <c r="G203" s="132"/>
      <c r="H203" s="132">
        <v>460</v>
      </c>
      <c r="I203" s="134">
        <v>460</v>
      </c>
      <c r="J203" s="135" t="s">
        <v>577</v>
      </c>
      <c r="K203" s="136">
        <f t="shared" ref="K203:K223" si="153">H203-F203</f>
        <v>70</v>
      </c>
      <c r="L203" s="137">
        <f t="shared" ref="L203:L223" si="154">K203/F203</f>
        <v>0.17948717948717949</v>
      </c>
      <c r="M203" s="132" t="s">
        <v>547</v>
      </c>
      <c r="N203" s="138">
        <v>42478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39">
        <v>34</v>
      </c>
      <c r="B204" s="140">
        <v>42195</v>
      </c>
      <c r="C204" s="140"/>
      <c r="D204" s="141" t="s">
        <v>625</v>
      </c>
      <c r="E204" s="142" t="s">
        <v>545</v>
      </c>
      <c r="F204" s="143">
        <v>122.5</v>
      </c>
      <c r="G204" s="143"/>
      <c r="H204" s="144">
        <v>61</v>
      </c>
      <c r="I204" s="144">
        <v>172</v>
      </c>
      <c r="J204" s="145" t="s">
        <v>626</v>
      </c>
      <c r="K204" s="146">
        <f t="shared" si="153"/>
        <v>-61.5</v>
      </c>
      <c r="L204" s="147">
        <f t="shared" si="154"/>
        <v>-0.50204081632653064</v>
      </c>
      <c r="M204" s="143" t="s">
        <v>557</v>
      </c>
      <c r="N204" s="140">
        <v>43333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35</v>
      </c>
      <c r="B205" s="130">
        <v>42219</v>
      </c>
      <c r="C205" s="130"/>
      <c r="D205" s="131" t="s">
        <v>627</v>
      </c>
      <c r="E205" s="132" t="s">
        <v>545</v>
      </c>
      <c r="F205" s="133">
        <v>297.5</v>
      </c>
      <c r="G205" s="132"/>
      <c r="H205" s="132">
        <v>350</v>
      </c>
      <c r="I205" s="134">
        <v>360</v>
      </c>
      <c r="J205" s="135" t="s">
        <v>628</v>
      </c>
      <c r="K205" s="136">
        <f t="shared" si="153"/>
        <v>52.5</v>
      </c>
      <c r="L205" s="137">
        <f t="shared" si="154"/>
        <v>0.17647058823529413</v>
      </c>
      <c r="M205" s="132" t="s">
        <v>547</v>
      </c>
      <c r="N205" s="138">
        <v>42232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36</v>
      </c>
      <c r="B206" s="130">
        <v>42219</v>
      </c>
      <c r="C206" s="130"/>
      <c r="D206" s="131" t="s">
        <v>629</v>
      </c>
      <c r="E206" s="132" t="s">
        <v>545</v>
      </c>
      <c r="F206" s="133">
        <v>115.5</v>
      </c>
      <c r="G206" s="132"/>
      <c r="H206" s="132">
        <v>149</v>
      </c>
      <c r="I206" s="134">
        <v>140</v>
      </c>
      <c r="J206" s="135" t="s">
        <v>630</v>
      </c>
      <c r="K206" s="136">
        <f t="shared" si="153"/>
        <v>33.5</v>
      </c>
      <c r="L206" s="137">
        <f t="shared" si="154"/>
        <v>0.29004329004329005</v>
      </c>
      <c r="M206" s="132" t="s">
        <v>547</v>
      </c>
      <c r="N206" s="138">
        <v>42740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37</v>
      </c>
      <c r="B207" s="130">
        <v>42251</v>
      </c>
      <c r="C207" s="130"/>
      <c r="D207" s="131" t="s">
        <v>501</v>
      </c>
      <c r="E207" s="132" t="s">
        <v>545</v>
      </c>
      <c r="F207" s="133">
        <v>226</v>
      </c>
      <c r="G207" s="132"/>
      <c r="H207" s="132">
        <v>292</v>
      </c>
      <c r="I207" s="134">
        <v>292</v>
      </c>
      <c r="J207" s="135" t="s">
        <v>631</v>
      </c>
      <c r="K207" s="136">
        <f t="shared" si="153"/>
        <v>66</v>
      </c>
      <c r="L207" s="137">
        <f t="shared" si="154"/>
        <v>0.29203539823008851</v>
      </c>
      <c r="M207" s="132" t="s">
        <v>547</v>
      </c>
      <c r="N207" s="138">
        <v>42286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38</v>
      </c>
      <c r="B208" s="130">
        <v>42254</v>
      </c>
      <c r="C208" s="130"/>
      <c r="D208" s="131" t="s">
        <v>619</v>
      </c>
      <c r="E208" s="132" t="s">
        <v>545</v>
      </c>
      <c r="F208" s="133">
        <v>232.5</v>
      </c>
      <c r="G208" s="132"/>
      <c r="H208" s="132">
        <v>312.5</v>
      </c>
      <c r="I208" s="134">
        <v>310</v>
      </c>
      <c r="J208" s="135" t="s">
        <v>577</v>
      </c>
      <c r="K208" s="136">
        <f t="shared" si="153"/>
        <v>80</v>
      </c>
      <c r="L208" s="137">
        <f t="shared" si="154"/>
        <v>0.34408602150537637</v>
      </c>
      <c r="M208" s="132" t="s">
        <v>547</v>
      </c>
      <c r="N208" s="138">
        <v>42823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39</v>
      </c>
      <c r="B209" s="130">
        <v>42268</v>
      </c>
      <c r="C209" s="130"/>
      <c r="D209" s="131" t="s">
        <v>632</v>
      </c>
      <c r="E209" s="132" t="s">
        <v>545</v>
      </c>
      <c r="F209" s="133">
        <v>196.5</v>
      </c>
      <c r="G209" s="132"/>
      <c r="H209" s="132">
        <v>238</v>
      </c>
      <c r="I209" s="134">
        <v>238</v>
      </c>
      <c r="J209" s="135" t="s">
        <v>631</v>
      </c>
      <c r="K209" s="136">
        <f t="shared" si="153"/>
        <v>41.5</v>
      </c>
      <c r="L209" s="137">
        <f t="shared" si="154"/>
        <v>0.21119592875318066</v>
      </c>
      <c r="M209" s="132" t="s">
        <v>547</v>
      </c>
      <c r="N209" s="138">
        <v>42291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40</v>
      </c>
      <c r="B210" s="130">
        <v>42271</v>
      </c>
      <c r="C210" s="130"/>
      <c r="D210" s="131" t="s">
        <v>575</v>
      </c>
      <c r="E210" s="132" t="s">
        <v>545</v>
      </c>
      <c r="F210" s="133">
        <v>65</v>
      </c>
      <c r="G210" s="132"/>
      <c r="H210" s="132">
        <v>82</v>
      </c>
      <c r="I210" s="134">
        <v>82</v>
      </c>
      <c r="J210" s="135" t="s">
        <v>631</v>
      </c>
      <c r="K210" s="136">
        <f t="shared" si="153"/>
        <v>17</v>
      </c>
      <c r="L210" s="137">
        <f t="shared" si="154"/>
        <v>0.26153846153846155</v>
      </c>
      <c r="M210" s="132" t="s">
        <v>547</v>
      </c>
      <c r="N210" s="138">
        <v>42578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41</v>
      </c>
      <c r="B211" s="130">
        <v>42291</v>
      </c>
      <c r="C211" s="130"/>
      <c r="D211" s="131" t="s">
        <v>633</v>
      </c>
      <c r="E211" s="132" t="s">
        <v>545</v>
      </c>
      <c r="F211" s="133">
        <v>144</v>
      </c>
      <c r="G211" s="132"/>
      <c r="H211" s="132">
        <v>182.5</v>
      </c>
      <c r="I211" s="134">
        <v>181</v>
      </c>
      <c r="J211" s="135" t="s">
        <v>631</v>
      </c>
      <c r="K211" s="136">
        <f t="shared" si="153"/>
        <v>38.5</v>
      </c>
      <c r="L211" s="137">
        <f t="shared" si="154"/>
        <v>0.2673611111111111</v>
      </c>
      <c r="M211" s="132" t="s">
        <v>547</v>
      </c>
      <c r="N211" s="138">
        <v>42817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42</v>
      </c>
      <c r="B212" s="130">
        <v>42291</v>
      </c>
      <c r="C212" s="130"/>
      <c r="D212" s="131" t="s">
        <v>634</v>
      </c>
      <c r="E212" s="132" t="s">
        <v>545</v>
      </c>
      <c r="F212" s="133">
        <v>264</v>
      </c>
      <c r="G212" s="132"/>
      <c r="H212" s="132">
        <v>311</v>
      </c>
      <c r="I212" s="134">
        <v>311</v>
      </c>
      <c r="J212" s="135" t="s">
        <v>631</v>
      </c>
      <c r="K212" s="136">
        <f t="shared" si="153"/>
        <v>47</v>
      </c>
      <c r="L212" s="137">
        <f t="shared" si="154"/>
        <v>0.17803030303030304</v>
      </c>
      <c r="M212" s="132" t="s">
        <v>547</v>
      </c>
      <c r="N212" s="138">
        <v>42604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43</v>
      </c>
      <c r="B213" s="130">
        <v>42318</v>
      </c>
      <c r="C213" s="130"/>
      <c r="D213" s="131" t="s">
        <v>635</v>
      </c>
      <c r="E213" s="132" t="s">
        <v>556</v>
      </c>
      <c r="F213" s="133">
        <v>549.5</v>
      </c>
      <c r="G213" s="132"/>
      <c r="H213" s="132">
        <v>630</v>
      </c>
      <c r="I213" s="134">
        <v>630</v>
      </c>
      <c r="J213" s="135" t="s">
        <v>631</v>
      </c>
      <c r="K213" s="136">
        <f t="shared" si="153"/>
        <v>80.5</v>
      </c>
      <c r="L213" s="137">
        <f t="shared" si="154"/>
        <v>0.1464968152866242</v>
      </c>
      <c r="M213" s="132" t="s">
        <v>547</v>
      </c>
      <c r="N213" s="138">
        <v>42419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44</v>
      </c>
      <c r="B214" s="130">
        <v>42342</v>
      </c>
      <c r="C214" s="130"/>
      <c r="D214" s="131" t="s">
        <v>636</v>
      </c>
      <c r="E214" s="132" t="s">
        <v>545</v>
      </c>
      <c r="F214" s="133">
        <v>1027.5</v>
      </c>
      <c r="G214" s="132"/>
      <c r="H214" s="132">
        <v>1315</v>
      </c>
      <c r="I214" s="134">
        <v>1250</v>
      </c>
      <c r="J214" s="135" t="s">
        <v>631</v>
      </c>
      <c r="K214" s="136">
        <f t="shared" si="153"/>
        <v>287.5</v>
      </c>
      <c r="L214" s="137">
        <f t="shared" si="154"/>
        <v>0.27980535279805352</v>
      </c>
      <c r="M214" s="132" t="s">
        <v>547</v>
      </c>
      <c r="N214" s="138">
        <v>43244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45</v>
      </c>
      <c r="B215" s="130">
        <v>42367</v>
      </c>
      <c r="C215" s="130"/>
      <c r="D215" s="131" t="s">
        <v>637</v>
      </c>
      <c r="E215" s="132" t="s">
        <v>545</v>
      </c>
      <c r="F215" s="133">
        <v>465</v>
      </c>
      <c r="G215" s="132"/>
      <c r="H215" s="132">
        <v>540</v>
      </c>
      <c r="I215" s="134">
        <v>540</v>
      </c>
      <c r="J215" s="135" t="s">
        <v>631</v>
      </c>
      <c r="K215" s="136">
        <f t="shared" si="153"/>
        <v>75</v>
      </c>
      <c r="L215" s="137">
        <f t="shared" si="154"/>
        <v>0.16129032258064516</v>
      </c>
      <c r="M215" s="132" t="s">
        <v>547</v>
      </c>
      <c r="N215" s="138">
        <v>42530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46</v>
      </c>
      <c r="B216" s="130">
        <v>42380</v>
      </c>
      <c r="C216" s="130"/>
      <c r="D216" s="131" t="s">
        <v>387</v>
      </c>
      <c r="E216" s="132" t="s">
        <v>556</v>
      </c>
      <c r="F216" s="133">
        <v>81</v>
      </c>
      <c r="G216" s="132"/>
      <c r="H216" s="132">
        <v>110</v>
      </c>
      <c r="I216" s="134">
        <v>110</v>
      </c>
      <c r="J216" s="135" t="s">
        <v>631</v>
      </c>
      <c r="K216" s="136">
        <f t="shared" si="153"/>
        <v>29</v>
      </c>
      <c r="L216" s="137">
        <f t="shared" si="154"/>
        <v>0.35802469135802467</v>
      </c>
      <c r="M216" s="132" t="s">
        <v>547</v>
      </c>
      <c r="N216" s="138">
        <v>42745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47</v>
      </c>
      <c r="B217" s="130">
        <v>42382</v>
      </c>
      <c r="C217" s="130"/>
      <c r="D217" s="131" t="s">
        <v>638</v>
      </c>
      <c r="E217" s="132" t="s">
        <v>556</v>
      </c>
      <c r="F217" s="133">
        <v>417.5</v>
      </c>
      <c r="G217" s="132"/>
      <c r="H217" s="132">
        <v>547</v>
      </c>
      <c r="I217" s="134">
        <v>535</v>
      </c>
      <c r="J217" s="135" t="s">
        <v>631</v>
      </c>
      <c r="K217" s="136">
        <f t="shared" si="153"/>
        <v>129.5</v>
      </c>
      <c r="L217" s="137">
        <f t="shared" si="154"/>
        <v>0.31017964071856285</v>
      </c>
      <c r="M217" s="132" t="s">
        <v>547</v>
      </c>
      <c r="N217" s="138">
        <v>42578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48</v>
      </c>
      <c r="B218" s="130">
        <v>42408</v>
      </c>
      <c r="C218" s="130"/>
      <c r="D218" s="131" t="s">
        <v>639</v>
      </c>
      <c r="E218" s="132" t="s">
        <v>545</v>
      </c>
      <c r="F218" s="133">
        <v>650</v>
      </c>
      <c r="G218" s="132"/>
      <c r="H218" s="132">
        <v>800</v>
      </c>
      <c r="I218" s="134">
        <v>800</v>
      </c>
      <c r="J218" s="135" t="s">
        <v>631</v>
      </c>
      <c r="K218" s="136">
        <f t="shared" si="153"/>
        <v>150</v>
      </c>
      <c r="L218" s="137">
        <f t="shared" si="154"/>
        <v>0.23076923076923078</v>
      </c>
      <c r="M218" s="132" t="s">
        <v>547</v>
      </c>
      <c r="N218" s="138">
        <v>43154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49</v>
      </c>
      <c r="B219" s="130">
        <v>42433</v>
      </c>
      <c r="C219" s="130"/>
      <c r="D219" s="131" t="s">
        <v>232</v>
      </c>
      <c r="E219" s="132" t="s">
        <v>545</v>
      </c>
      <c r="F219" s="133">
        <v>437.5</v>
      </c>
      <c r="G219" s="132"/>
      <c r="H219" s="132">
        <v>504.5</v>
      </c>
      <c r="I219" s="134">
        <v>522</v>
      </c>
      <c r="J219" s="135" t="s">
        <v>640</v>
      </c>
      <c r="K219" s="136">
        <f t="shared" si="153"/>
        <v>67</v>
      </c>
      <c r="L219" s="137">
        <f t="shared" si="154"/>
        <v>0.15314285714285714</v>
      </c>
      <c r="M219" s="132" t="s">
        <v>547</v>
      </c>
      <c r="N219" s="138">
        <v>42480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50</v>
      </c>
      <c r="B220" s="130">
        <v>42438</v>
      </c>
      <c r="C220" s="130"/>
      <c r="D220" s="131" t="s">
        <v>641</v>
      </c>
      <c r="E220" s="132" t="s">
        <v>545</v>
      </c>
      <c r="F220" s="133">
        <v>189.5</v>
      </c>
      <c r="G220" s="132"/>
      <c r="H220" s="132">
        <v>218</v>
      </c>
      <c r="I220" s="134">
        <v>218</v>
      </c>
      <c r="J220" s="135" t="s">
        <v>631</v>
      </c>
      <c r="K220" s="136">
        <f t="shared" si="153"/>
        <v>28.5</v>
      </c>
      <c r="L220" s="137">
        <f t="shared" si="154"/>
        <v>0.15039577836411611</v>
      </c>
      <c r="M220" s="132" t="s">
        <v>547</v>
      </c>
      <c r="N220" s="138">
        <v>43034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9">
        <v>51</v>
      </c>
      <c r="B221" s="140">
        <v>42471</v>
      </c>
      <c r="C221" s="140"/>
      <c r="D221" s="148" t="s">
        <v>642</v>
      </c>
      <c r="E221" s="143" t="s">
        <v>545</v>
      </c>
      <c r="F221" s="143">
        <v>36.5</v>
      </c>
      <c r="G221" s="144"/>
      <c r="H221" s="144">
        <v>15.85</v>
      </c>
      <c r="I221" s="144">
        <v>60</v>
      </c>
      <c r="J221" s="145" t="s">
        <v>643</v>
      </c>
      <c r="K221" s="146">
        <f t="shared" si="153"/>
        <v>-20.65</v>
      </c>
      <c r="L221" s="147">
        <f t="shared" si="154"/>
        <v>-0.5657534246575342</v>
      </c>
      <c r="M221" s="143" t="s">
        <v>557</v>
      </c>
      <c r="N221" s="151">
        <v>43627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52</v>
      </c>
      <c r="B222" s="130">
        <v>42472</v>
      </c>
      <c r="C222" s="130"/>
      <c r="D222" s="131" t="s">
        <v>644</v>
      </c>
      <c r="E222" s="132" t="s">
        <v>545</v>
      </c>
      <c r="F222" s="133">
        <v>93</v>
      </c>
      <c r="G222" s="132"/>
      <c r="H222" s="132">
        <v>149</v>
      </c>
      <c r="I222" s="134">
        <v>140</v>
      </c>
      <c r="J222" s="135" t="s">
        <v>645</v>
      </c>
      <c r="K222" s="136">
        <f t="shared" si="153"/>
        <v>56</v>
      </c>
      <c r="L222" s="137">
        <f t="shared" si="154"/>
        <v>0.60215053763440862</v>
      </c>
      <c r="M222" s="132" t="s">
        <v>547</v>
      </c>
      <c r="N222" s="138">
        <v>42740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53</v>
      </c>
      <c r="B223" s="130">
        <v>42472</v>
      </c>
      <c r="C223" s="130"/>
      <c r="D223" s="131" t="s">
        <v>646</v>
      </c>
      <c r="E223" s="132" t="s">
        <v>545</v>
      </c>
      <c r="F223" s="133">
        <v>130</v>
      </c>
      <c r="G223" s="132"/>
      <c r="H223" s="132">
        <v>150</v>
      </c>
      <c r="I223" s="134" t="s">
        <v>647</v>
      </c>
      <c r="J223" s="135" t="s">
        <v>631</v>
      </c>
      <c r="K223" s="136">
        <f t="shared" si="153"/>
        <v>20</v>
      </c>
      <c r="L223" s="137">
        <f t="shared" si="154"/>
        <v>0.15384615384615385</v>
      </c>
      <c r="M223" s="132" t="s">
        <v>547</v>
      </c>
      <c r="N223" s="138">
        <v>42564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54</v>
      </c>
      <c r="B224" s="130">
        <v>42473</v>
      </c>
      <c r="C224" s="130"/>
      <c r="D224" s="131" t="s">
        <v>648</v>
      </c>
      <c r="E224" s="132" t="s">
        <v>545</v>
      </c>
      <c r="F224" s="133">
        <v>196</v>
      </c>
      <c r="G224" s="132"/>
      <c r="H224" s="132">
        <v>299</v>
      </c>
      <c r="I224" s="134">
        <v>299</v>
      </c>
      <c r="J224" s="135" t="s">
        <v>631</v>
      </c>
      <c r="K224" s="136">
        <v>103</v>
      </c>
      <c r="L224" s="137">
        <v>0.52551020408163296</v>
      </c>
      <c r="M224" s="132" t="s">
        <v>547</v>
      </c>
      <c r="N224" s="138">
        <v>42620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55</v>
      </c>
      <c r="B225" s="130">
        <v>42473</v>
      </c>
      <c r="C225" s="130"/>
      <c r="D225" s="131" t="s">
        <v>649</v>
      </c>
      <c r="E225" s="132" t="s">
        <v>545</v>
      </c>
      <c r="F225" s="133">
        <v>88</v>
      </c>
      <c r="G225" s="132"/>
      <c r="H225" s="132">
        <v>103</v>
      </c>
      <c r="I225" s="134">
        <v>103</v>
      </c>
      <c r="J225" s="135" t="s">
        <v>631</v>
      </c>
      <c r="K225" s="136">
        <v>15</v>
      </c>
      <c r="L225" s="137">
        <v>0.170454545454545</v>
      </c>
      <c r="M225" s="132" t="s">
        <v>547</v>
      </c>
      <c r="N225" s="138">
        <v>42530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56</v>
      </c>
      <c r="B226" s="130">
        <v>42492</v>
      </c>
      <c r="C226" s="130"/>
      <c r="D226" s="131" t="s">
        <v>650</v>
      </c>
      <c r="E226" s="132" t="s">
        <v>545</v>
      </c>
      <c r="F226" s="133">
        <v>127.5</v>
      </c>
      <c r="G226" s="132"/>
      <c r="H226" s="132">
        <v>148</v>
      </c>
      <c r="I226" s="134" t="s">
        <v>651</v>
      </c>
      <c r="J226" s="135" t="s">
        <v>631</v>
      </c>
      <c r="K226" s="136">
        <f>H226-F226</f>
        <v>20.5</v>
      </c>
      <c r="L226" s="137">
        <f>K226/F226</f>
        <v>0.16078431372549021</v>
      </c>
      <c r="M226" s="132" t="s">
        <v>547</v>
      </c>
      <c r="N226" s="138">
        <v>42564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57</v>
      </c>
      <c r="B227" s="130">
        <v>42493</v>
      </c>
      <c r="C227" s="130"/>
      <c r="D227" s="131" t="s">
        <v>652</v>
      </c>
      <c r="E227" s="132" t="s">
        <v>545</v>
      </c>
      <c r="F227" s="133">
        <v>675</v>
      </c>
      <c r="G227" s="132"/>
      <c r="H227" s="132">
        <v>815</v>
      </c>
      <c r="I227" s="134" t="s">
        <v>653</v>
      </c>
      <c r="J227" s="135" t="s">
        <v>631</v>
      </c>
      <c r="K227" s="136">
        <f>H227-F227</f>
        <v>140</v>
      </c>
      <c r="L227" s="137">
        <f>K227/F227</f>
        <v>0.2074074074074074</v>
      </c>
      <c r="M227" s="132" t="s">
        <v>547</v>
      </c>
      <c r="N227" s="138">
        <v>43154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39">
        <v>58</v>
      </c>
      <c r="B228" s="140">
        <v>42522</v>
      </c>
      <c r="C228" s="140"/>
      <c r="D228" s="141" t="s">
        <v>654</v>
      </c>
      <c r="E228" s="142" t="s">
        <v>545</v>
      </c>
      <c r="F228" s="143">
        <v>500</v>
      </c>
      <c r="G228" s="143"/>
      <c r="H228" s="144">
        <v>232.5</v>
      </c>
      <c r="I228" s="144" t="s">
        <v>655</v>
      </c>
      <c r="J228" s="145" t="s">
        <v>656</v>
      </c>
      <c r="K228" s="146">
        <f>H228-F228</f>
        <v>-267.5</v>
      </c>
      <c r="L228" s="147">
        <f>K228/F228</f>
        <v>-0.53500000000000003</v>
      </c>
      <c r="M228" s="143" t="s">
        <v>557</v>
      </c>
      <c r="N228" s="140">
        <v>43735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59</v>
      </c>
      <c r="B229" s="130">
        <v>42527</v>
      </c>
      <c r="C229" s="130"/>
      <c r="D229" s="131" t="s">
        <v>503</v>
      </c>
      <c r="E229" s="132" t="s">
        <v>545</v>
      </c>
      <c r="F229" s="133">
        <v>110</v>
      </c>
      <c r="G229" s="132"/>
      <c r="H229" s="132">
        <v>126.5</v>
      </c>
      <c r="I229" s="134">
        <v>125</v>
      </c>
      <c r="J229" s="135" t="s">
        <v>583</v>
      </c>
      <c r="K229" s="136">
        <f>H229-F229</f>
        <v>16.5</v>
      </c>
      <c r="L229" s="137">
        <f>K229/F229</f>
        <v>0.15</v>
      </c>
      <c r="M229" s="132" t="s">
        <v>547</v>
      </c>
      <c r="N229" s="138">
        <v>42552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60</v>
      </c>
      <c r="B230" s="130">
        <v>42538</v>
      </c>
      <c r="C230" s="130"/>
      <c r="D230" s="131" t="s">
        <v>657</v>
      </c>
      <c r="E230" s="132" t="s">
        <v>545</v>
      </c>
      <c r="F230" s="133">
        <v>44</v>
      </c>
      <c r="G230" s="132"/>
      <c r="H230" s="132">
        <v>69.5</v>
      </c>
      <c r="I230" s="134">
        <v>69.5</v>
      </c>
      <c r="J230" s="135" t="s">
        <v>658</v>
      </c>
      <c r="K230" s="136">
        <f>H230-F230</f>
        <v>25.5</v>
      </c>
      <c r="L230" s="137">
        <f>K230/F230</f>
        <v>0.57954545454545459</v>
      </c>
      <c r="M230" s="132" t="s">
        <v>547</v>
      </c>
      <c r="N230" s="138">
        <v>42977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61</v>
      </c>
      <c r="B231" s="130">
        <v>42549</v>
      </c>
      <c r="C231" s="130"/>
      <c r="D231" s="131" t="s">
        <v>659</v>
      </c>
      <c r="E231" s="132" t="s">
        <v>545</v>
      </c>
      <c r="F231" s="133">
        <v>262.5</v>
      </c>
      <c r="G231" s="132"/>
      <c r="H231" s="132">
        <v>340</v>
      </c>
      <c r="I231" s="134">
        <v>333</v>
      </c>
      <c r="J231" s="135" t="s">
        <v>660</v>
      </c>
      <c r="K231" s="136">
        <v>77.5</v>
      </c>
      <c r="L231" s="137">
        <v>0.29523809523809502</v>
      </c>
      <c r="M231" s="132" t="s">
        <v>547</v>
      </c>
      <c r="N231" s="138">
        <v>43017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62</v>
      </c>
      <c r="B232" s="130">
        <v>42549</v>
      </c>
      <c r="C232" s="130"/>
      <c r="D232" s="131" t="s">
        <v>661</v>
      </c>
      <c r="E232" s="132" t="s">
        <v>545</v>
      </c>
      <c r="F232" s="133">
        <v>840</v>
      </c>
      <c r="G232" s="132"/>
      <c r="H232" s="132">
        <v>1230</v>
      </c>
      <c r="I232" s="134">
        <v>1230</v>
      </c>
      <c r="J232" s="135" t="s">
        <v>631</v>
      </c>
      <c r="K232" s="136">
        <v>390</v>
      </c>
      <c r="L232" s="137">
        <v>0.46428571428571402</v>
      </c>
      <c r="M232" s="132" t="s">
        <v>547</v>
      </c>
      <c r="N232" s="138">
        <v>42649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2">
        <v>63</v>
      </c>
      <c r="B233" s="153">
        <v>42556</v>
      </c>
      <c r="C233" s="153"/>
      <c r="D233" s="154" t="s">
        <v>662</v>
      </c>
      <c r="E233" s="155" t="s">
        <v>545</v>
      </c>
      <c r="F233" s="155">
        <v>395</v>
      </c>
      <c r="G233" s="156"/>
      <c r="H233" s="156">
        <f>(468.5+342.5)/2</f>
        <v>405.5</v>
      </c>
      <c r="I233" s="156">
        <v>510</v>
      </c>
      <c r="J233" s="157" t="s">
        <v>663</v>
      </c>
      <c r="K233" s="158">
        <f t="shared" ref="K233:K239" si="155">H233-F233</f>
        <v>10.5</v>
      </c>
      <c r="L233" s="159">
        <f t="shared" ref="L233:L239" si="156">K233/F233</f>
        <v>2.6582278481012658E-2</v>
      </c>
      <c r="M233" s="155" t="s">
        <v>564</v>
      </c>
      <c r="N233" s="153">
        <v>43606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39">
        <v>64</v>
      </c>
      <c r="B234" s="140">
        <v>42584</v>
      </c>
      <c r="C234" s="140"/>
      <c r="D234" s="141" t="s">
        <v>664</v>
      </c>
      <c r="E234" s="142" t="s">
        <v>556</v>
      </c>
      <c r="F234" s="143">
        <f>169.5-12.8</f>
        <v>156.69999999999999</v>
      </c>
      <c r="G234" s="143"/>
      <c r="H234" s="144">
        <v>77</v>
      </c>
      <c r="I234" s="144" t="s">
        <v>665</v>
      </c>
      <c r="J234" s="145" t="s">
        <v>666</v>
      </c>
      <c r="K234" s="146">
        <f t="shared" si="155"/>
        <v>-79.699999999999989</v>
      </c>
      <c r="L234" s="147">
        <f t="shared" si="156"/>
        <v>-0.50861518825781749</v>
      </c>
      <c r="M234" s="143" t="s">
        <v>557</v>
      </c>
      <c r="N234" s="140">
        <v>43522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39">
        <v>65</v>
      </c>
      <c r="B235" s="140">
        <v>42586</v>
      </c>
      <c r="C235" s="140"/>
      <c r="D235" s="141" t="s">
        <v>667</v>
      </c>
      <c r="E235" s="142" t="s">
        <v>545</v>
      </c>
      <c r="F235" s="143">
        <v>400</v>
      </c>
      <c r="G235" s="143"/>
      <c r="H235" s="144">
        <v>305</v>
      </c>
      <c r="I235" s="144">
        <v>475</v>
      </c>
      <c r="J235" s="145" t="s">
        <v>668</v>
      </c>
      <c r="K235" s="146">
        <f t="shared" si="155"/>
        <v>-95</v>
      </c>
      <c r="L235" s="147">
        <f t="shared" si="156"/>
        <v>-0.23749999999999999</v>
      </c>
      <c r="M235" s="143" t="s">
        <v>557</v>
      </c>
      <c r="N235" s="140">
        <v>43606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66</v>
      </c>
      <c r="B236" s="130">
        <v>42593</v>
      </c>
      <c r="C236" s="130"/>
      <c r="D236" s="131" t="s">
        <v>669</v>
      </c>
      <c r="E236" s="132" t="s">
        <v>545</v>
      </c>
      <c r="F236" s="133">
        <v>86.5</v>
      </c>
      <c r="G236" s="132"/>
      <c r="H236" s="132">
        <v>130</v>
      </c>
      <c r="I236" s="134">
        <v>130</v>
      </c>
      <c r="J236" s="135" t="s">
        <v>670</v>
      </c>
      <c r="K236" s="136">
        <f t="shared" si="155"/>
        <v>43.5</v>
      </c>
      <c r="L236" s="137">
        <f t="shared" si="156"/>
        <v>0.50289017341040465</v>
      </c>
      <c r="M236" s="132" t="s">
        <v>547</v>
      </c>
      <c r="N236" s="138">
        <v>43091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39">
        <v>67</v>
      </c>
      <c r="B237" s="140">
        <v>42600</v>
      </c>
      <c r="C237" s="140"/>
      <c r="D237" s="141" t="s">
        <v>119</v>
      </c>
      <c r="E237" s="142" t="s">
        <v>545</v>
      </c>
      <c r="F237" s="143">
        <v>133.5</v>
      </c>
      <c r="G237" s="143"/>
      <c r="H237" s="144">
        <v>126.5</v>
      </c>
      <c r="I237" s="144">
        <v>178</v>
      </c>
      <c r="J237" s="145" t="s">
        <v>671</v>
      </c>
      <c r="K237" s="146">
        <f t="shared" si="155"/>
        <v>-7</v>
      </c>
      <c r="L237" s="147">
        <f t="shared" si="156"/>
        <v>-5.2434456928838954E-2</v>
      </c>
      <c r="M237" s="143" t="s">
        <v>557</v>
      </c>
      <c r="N237" s="140">
        <v>42615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68</v>
      </c>
      <c r="B238" s="130">
        <v>42613</v>
      </c>
      <c r="C238" s="130"/>
      <c r="D238" s="131" t="s">
        <v>672</v>
      </c>
      <c r="E238" s="132" t="s">
        <v>545</v>
      </c>
      <c r="F238" s="133">
        <v>560</v>
      </c>
      <c r="G238" s="132"/>
      <c r="H238" s="132">
        <v>725</v>
      </c>
      <c r="I238" s="134">
        <v>725</v>
      </c>
      <c r="J238" s="135" t="s">
        <v>577</v>
      </c>
      <c r="K238" s="136">
        <f t="shared" si="155"/>
        <v>165</v>
      </c>
      <c r="L238" s="137">
        <f t="shared" si="156"/>
        <v>0.29464285714285715</v>
      </c>
      <c r="M238" s="132" t="s">
        <v>547</v>
      </c>
      <c r="N238" s="138">
        <v>42456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69</v>
      </c>
      <c r="B239" s="130">
        <v>42614</v>
      </c>
      <c r="C239" s="130"/>
      <c r="D239" s="131" t="s">
        <v>673</v>
      </c>
      <c r="E239" s="132" t="s">
        <v>545</v>
      </c>
      <c r="F239" s="133">
        <v>160.5</v>
      </c>
      <c r="G239" s="132"/>
      <c r="H239" s="132">
        <v>210</v>
      </c>
      <c r="I239" s="134">
        <v>210</v>
      </c>
      <c r="J239" s="135" t="s">
        <v>577</v>
      </c>
      <c r="K239" s="136">
        <f t="shared" si="155"/>
        <v>49.5</v>
      </c>
      <c r="L239" s="137">
        <f t="shared" si="156"/>
        <v>0.30841121495327101</v>
      </c>
      <c r="M239" s="132" t="s">
        <v>547</v>
      </c>
      <c r="N239" s="138">
        <v>42871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70</v>
      </c>
      <c r="B240" s="130">
        <v>42646</v>
      </c>
      <c r="C240" s="130"/>
      <c r="D240" s="131" t="s">
        <v>396</v>
      </c>
      <c r="E240" s="132" t="s">
        <v>545</v>
      </c>
      <c r="F240" s="133">
        <v>430</v>
      </c>
      <c r="G240" s="132"/>
      <c r="H240" s="132">
        <v>596</v>
      </c>
      <c r="I240" s="134">
        <v>575</v>
      </c>
      <c r="J240" s="135" t="s">
        <v>674</v>
      </c>
      <c r="K240" s="136">
        <v>166</v>
      </c>
      <c r="L240" s="137">
        <v>0.38604651162790699</v>
      </c>
      <c r="M240" s="132" t="s">
        <v>547</v>
      </c>
      <c r="N240" s="138">
        <v>42769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71</v>
      </c>
      <c r="B241" s="130">
        <v>42657</v>
      </c>
      <c r="C241" s="130"/>
      <c r="D241" s="131" t="s">
        <v>675</v>
      </c>
      <c r="E241" s="132" t="s">
        <v>545</v>
      </c>
      <c r="F241" s="133">
        <v>280</v>
      </c>
      <c r="G241" s="132"/>
      <c r="H241" s="132">
        <v>345</v>
      </c>
      <c r="I241" s="134">
        <v>345</v>
      </c>
      <c r="J241" s="135" t="s">
        <v>577</v>
      </c>
      <c r="K241" s="136">
        <f t="shared" ref="K241:K246" si="157">H241-F241</f>
        <v>65</v>
      </c>
      <c r="L241" s="137">
        <f>K241/F241</f>
        <v>0.23214285714285715</v>
      </c>
      <c r="M241" s="132" t="s">
        <v>547</v>
      </c>
      <c r="N241" s="138">
        <v>42814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72</v>
      </c>
      <c r="B242" s="130">
        <v>42657</v>
      </c>
      <c r="C242" s="130"/>
      <c r="D242" s="131" t="s">
        <v>676</v>
      </c>
      <c r="E242" s="132" t="s">
        <v>545</v>
      </c>
      <c r="F242" s="133">
        <v>245</v>
      </c>
      <c r="G242" s="132"/>
      <c r="H242" s="132">
        <v>325.5</v>
      </c>
      <c r="I242" s="134">
        <v>330</v>
      </c>
      <c r="J242" s="135" t="s">
        <v>677</v>
      </c>
      <c r="K242" s="136">
        <f t="shared" si="157"/>
        <v>80.5</v>
      </c>
      <c r="L242" s="137">
        <f>K242/F242</f>
        <v>0.32857142857142857</v>
      </c>
      <c r="M242" s="132" t="s">
        <v>547</v>
      </c>
      <c r="N242" s="138">
        <v>42769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73</v>
      </c>
      <c r="B243" s="130">
        <v>42660</v>
      </c>
      <c r="C243" s="130"/>
      <c r="D243" s="131" t="s">
        <v>678</v>
      </c>
      <c r="E243" s="132" t="s">
        <v>545</v>
      </c>
      <c r="F243" s="133">
        <v>125</v>
      </c>
      <c r="G243" s="132"/>
      <c r="H243" s="132">
        <v>160</v>
      </c>
      <c r="I243" s="134">
        <v>160</v>
      </c>
      <c r="J243" s="135" t="s">
        <v>631</v>
      </c>
      <c r="K243" s="136">
        <f t="shared" si="157"/>
        <v>35</v>
      </c>
      <c r="L243" s="137">
        <v>0.28000000000000003</v>
      </c>
      <c r="M243" s="132" t="s">
        <v>547</v>
      </c>
      <c r="N243" s="138">
        <v>42803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74</v>
      </c>
      <c r="B244" s="130">
        <v>42660</v>
      </c>
      <c r="C244" s="130"/>
      <c r="D244" s="131" t="s">
        <v>679</v>
      </c>
      <c r="E244" s="132" t="s">
        <v>545</v>
      </c>
      <c r="F244" s="133">
        <v>114</v>
      </c>
      <c r="G244" s="132"/>
      <c r="H244" s="132">
        <v>145</v>
      </c>
      <c r="I244" s="134">
        <v>145</v>
      </c>
      <c r="J244" s="135" t="s">
        <v>631</v>
      </c>
      <c r="K244" s="136">
        <f t="shared" si="157"/>
        <v>31</v>
      </c>
      <c r="L244" s="137">
        <f>K244/F244</f>
        <v>0.27192982456140352</v>
      </c>
      <c r="M244" s="132" t="s">
        <v>547</v>
      </c>
      <c r="N244" s="138">
        <v>42859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75</v>
      </c>
      <c r="B245" s="130">
        <v>42660</v>
      </c>
      <c r="C245" s="130"/>
      <c r="D245" s="131" t="s">
        <v>680</v>
      </c>
      <c r="E245" s="132" t="s">
        <v>545</v>
      </c>
      <c r="F245" s="133">
        <v>212</v>
      </c>
      <c r="G245" s="132"/>
      <c r="H245" s="132">
        <v>280</v>
      </c>
      <c r="I245" s="134">
        <v>276</v>
      </c>
      <c r="J245" s="135" t="s">
        <v>681</v>
      </c>
      <c r="K245" s="136">
        <f t="shared" si="157"/>
        <v>68</v>
      </c>
      <c r="L245" s="137">
        <f>K245/F245</f>
        <v>0.32075471698113206</v>
      </c>
      <c r="M245" s="132" t="s">
        <v>547</v>
      </c>
      <c r="N245" s="138">
        <v>42858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76</v>
      </c>
      <c r="B246" s="130">
        <v>42678</v>
      </c>
      <c r="C246" s="130"/>
      <c r="D246" s="131" t="s">
        <v>439</v>
      </c>
      <c r="E246" s="132" t="s">
        <v>545</v>
      </c>
      <c r="F246" s="133">
        <v>155</v>
      </c>
      <c r="G246" s="132"/>
      <c r="H246" s="132">
        <v>210</v>
      </c>
      <c r="I246" s="134">
        <v>210</v>
      </c>
      <c r="J246" s="135" t="s">
        <v>682</v>
      </c>
      <c r="K246" s="136">
        <f t="shared" si="157"/>
        <v>55</v>
      </c>
      <c r="L246" s="137">
        <f>K246/F246</f>
        <v>0.35483870967741937</v>
      </c>
      <c r="M246" s="132" t="s">
        <v>547</v>
      </c>
      <c r="N246" s="138">
        <v>42944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39">
        <v>77</v>
      </c>
      <c r="B247" s="140">
        <v>42710</v>
      </c>
      <c r="C247" s="140"/>
      <c r="D247" s="141" t="s">
        <v>683</v>
      </c>
      <c r="E247" s="142" t="s">
        <v>545</v>
      </c>
      <c r="F247" s="143">
        <v>150.5</v>
      </c>
      <c r="G247" s="143"/>
      <c r="H247" s="144">
        <v>72.5</v>
      </c>
      <c r="I247" s="144">
        <v>174</v>
      </c>
      <c r="J247" s="145" t="s">
        <v>684</v>
      </c>
      <c r="K247" s="146">
        <v>-78</v>
      </c>
      <c r="L247" s="147">
        <v>-0.51827242524916906</v>
      </c>
      <c r="M247" s="143" t="s">
        <v>557</v>
      </c>
      <c r="N247" s="140">
        <v>43333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29">
        <v>78</v>
      </c>
      <c r="B248" s="130">
        <v>42712</v>
      </c>
      <c r="C248" s="130"/>
      <c r="D248" s="131" t="s">
        <v>685</v>
      </c>
      <c r="E248" s="132" t="s">
        <v>545</v>
      </c>
      <c r="F248" s="133">
        <v>380</v>
      </c>
      <c r="G248" s="132"/>
      <c r="H248" s="132">
        <v>478</v>
      </c>
      <c r="I248" s="134">
        <v>468</v>
      </c>
      <c r="J248" s="135" t="s">
        <v>631</v>
      </c>
      <c r="K248" s="136">
        <f>H248-F248</f>
        <v>98</v>
      </c>
      <c r="L248" s="137">
        <f>K248/F248</f>
        <v>0.25789473684210529</v>
      </c>
      <c r="M248" s="132" t="s">
        <v>547</v>
      </c>
      <c r="N248" s="138">
        <v>43025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29">
        <v>79</v>
      </c>
      <c r="B249" s="130">
        <v>42734</v>
      </c>
      <c r="C249" s="130"/>
      <c r="D249" s="131" t="s">
        <v>118</v>
      </c>
      <c r="E249" s="132" t="s">
        <v>545</v>
      </c>
      <c r="F249" s="133">
        <v>305</v>
      </c>
      <c r="G249" s="132"/>
      <c r="H249" s="132">
        <v>375</v>
      </c>
      <c r="I249" s="134">
        <v>375</v>
      </c>
      <c r="J249" s="135" t="s">
        <v>631</v>
      </c>
      <c r="K249" s="136">
        <f>H249-F249</f>
        <v>70</v>
      </c>
      <c r="L249" s="137">
        <f>K249/F249</f>
        <v>0.22950819672131148</v>
      </c>
      <c r="M249" s="132" t="s">
        <v>547</v>
      </c>
      <c r="N249" s="138">
        <v>42768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80</v>
      </c>
      <c r="B250" s="130">
        <v>42739</v>
      </c>
      <c r="C250" s="130"/>
      <c r="D250" s="131" t="s">
        <v>102</v>
      </c>
      <c r="E250" s="132" t="s">
        <v>545</v>
      </c>
      <c r="F250" s="133">
        <v>99.5</v>
      </c>
      <c r="G250" s="132"/>
      <c r="H250" s="132">
        <v>158</v>
      </c>
      <c r="I250" s="134">
        <v>158</v>
      </c>
      <c r="J250" s="135" t="s">
        <v>631</v>
      </c>
      <c r="K250" s="136">
        <f>H250-F250</f>
        <v>58.5</v>
      </c>
      <c r="L250" s="137">
        <f>K250/F250</f>
        <v>0.5879396984924623</v>
      </c>
      <c r="M250" s="132" t="s">
        <v>547</v>
      </c>
      <c r="N250" s="138">
        <v>42898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81</v>
      </c>
      <c r="B251" s="130">
        <v>42739</v>
      </c>
      <c r="C251" s="130"/>
      <c r="D251" s="131" t="s">
        <v>102</v>
      </c>
      <c r="E251" s="132" t="s">
        <v>545</v>
      </c>
      <c r="F251" s="133">
        <v>99.5</v>
      </c>
      <c r="G251" s="132"/>
      <c r="H251" s="132">
        <v>158</v>
      </c>
      <c r="I251" s="134">
        <v>158</v>
      </c>
      <c r="J251" s="135" t="s">
        <v>631</v>
      </c>
      <c r="K251" s="136">
        <v>58.5</v>
      </c>
      <c r="L251" s="137">
        <v>0.58793969849246197</v>
      </c>
      <c r="M251" s="132" t="s">
        <v>547</v>
      </c>
      <c r="N251" s="138">
        <v>42898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82</v>
      </c>
      <c r="B252" s="130">
        <v>42786</v>
      </c>
      <c r="C252" s="130"/>
      <c r="D252" s="131" t="s">
        <v>205</v>
      </c>
      <c r="E252" s="132" t="s">
        <v>545</v>
      </c>
      <c r="F252" s="133">
        <v>140.5</v>
      </c>
      <c r="G252" s="132"/>
      <c r="H252" s="132">
        <v>220</v>
      </c>
      <c r="I252" s="134">
        <v>220</v>
      </c>
      <c r="J252" s="135" t="s">
        <v>631</v>
      </c>
      <c r="K252" s="136">
        <f>H252-F252</f>
        <v>79.5</v>
      </c>
      <c r="L252" s="137">
        <f>K252/F252</f>
        <v>0.5658362989323843</v>
      </c>
      <c r="M252" s="132" t="s">
        <v>547</v>
      </c>
      <c r="N252" s="138">
        <v>42864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29">
        <v>83</v>
      </c>
      <c r="B253" s="130">
        <v>42786</v>
      </c>
      <c r="C253" s="130"/>
      <c r="D253" s="131" t="s">
        <v>686</v>
      </c>
      <c r="E253" s="132" t="s">
        <v>545</v>
      </c>
      <c r="F253" s="133">
        <v>202.5</v>
      </c>
      <c r="G253" s="132"/>
      <c r="H253" s="132">
        <v>234</v>
      </c>
      <c r="I253" s="134">
        <v>234</v>
      </c>
      <c r="J253" s="135" t="s">
        <v>631</v>
      </c>
      <c r="K253" s="136">
        <v>31.5</v>
      </c>
      <c r="L253" s="137">
        <v>0.155555555555556</v>
      </c>
      <c r="M253" s="132" t="s">
        <v>547</v>
      </c>
      <c r="N253" s="138">
        <v>42836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84</v>
      </c>
      <c r="B254" s="130">
        <v>42818</v>
      </c>
      <c r="C254" s="130"/>
      <c r="D254" s="131" t="s">
        <v>687</v>
      </c>
      <c r="E254" s="132" t="s">
        <v>545</v>
      </c>
      <c r="F254" s="133">
        <v>300.5</v>
      </c>
      <c r="G254" s="132"/>
      <c r="H254" s="132">
        <v>417.5</v>
      </c>
      <c r="I254" s="134">
        <v>420</v>
      </c>
      <c r="J254" s="135" t="s">
        <v>688</v>
      </c>
      <c r="K254" s="136">
        <f>H254-F254</f>
        <v>117</v>
      </c>
      <c r="L254" s="137">
        <f>K254/F254</f>
        <v>0.38935108153078202</v>
      </c>
      <c r="M254" s="132" t="s">
        <v>547</v>
      </c>
      <c r="N254" s="138">
        <v>43070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29">
        <v>85</v>
      </c>
      <c r="B255" s="130">
        <v>42818</v>
      </c>
      <c r="C255" s="130"/>
      <c r="D255" s="131" t="s">
        <v>661</v>
      </c>
      <c r="E255" s="132" t="s">
        <v>545</v>
      </c>
      <c r="F255" s="133">
        <v>850</v>
      </c>
      <c r="G255" s="132"/>
      <c r="H255" s="132">
        <v>1042.5</v>
      </c>
      <c r="I255" s="134">
        <v>1023</v>
      </c>
      <c r="J255" s="135" t="s">
        <v>689</v>
      </c>
      <c r="K255" s="136">
        <v>192.5</v>
      </c>
      <c r="L255" s="137">
        <v>0.22647058823529401</v>
      </c>
      <c r="M255" s="132" t="s">
        <v>547</v>
      </c>
      <c r="N255" s="138">
        <v>42830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29">
        <v>86</v>
      </c>
      <c r="B256" s="130">
        <v>42830</v>
      </c>
      <c r="C256" s="130"/>
      <c r="D256" s="131" t="s">
        <v>465</v>
      </c>
      <c r="E256" s="132" t="s">
        <v>545</v>
      </c>
      <c r="F256" s="133">
        <v>785</v>
      </c>
      <c r="G256" s="132"/>
      <c r="H256" s="132">
        <v>930</v>
      </c>
      <c r="I256" s="134">
        <v>920</v>
      </c>
      <c r="J256" s="135" t="s">
        <v>690</v>
      </c>
      <c r="K256" s="136">
        <f>H256-F256</f>
        <v>145</v>
      </c>
      <c r="L256" s="137">
        <f>K256/F256</f>
        <v>0.18471337579617833</v>
      </c>
      <c r="M256" s="132" t="s">
        <v>547</v>
      </c>
      <c r="N256" s="138">
        <v>42976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39">
        <v>87</v>
      </c>
      <c r="B257" s="140">
        <v>42831</v>
      </c>
      <c r="C257" s="140"/>
      <c r="D257" s="141" t="s">
        <v>691</v>
      </c>
      <c r="E257" s="142" t="s">
        <v>545</v>
      </c>
      <c r="F257" s="143">
        <v>40</v>
      </c>
      <c r="G257" s="143"/>
      <c r="H257" s="144">
        <v>13.1</v>
      </c>
      <c r="I257" s="144">
        <v>60</v>
      </c>
      <c r="J257" s="145" t="s">
        <v>692</v>
      </c>
      <c r="K257" s="146">
        <v>-26.9</v>
      </c>
      <c r="L257" s="147">
        <v>-0.67249999999999999</v>
      </c>
      <c r="M257" s="143" t="s">
        <v>557</v>
      </c>
      <c r="N257" s="140">
        <v>43138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29">
        <v>88</v>
      </c>
      <c r="B258" s="130">
        <v>42837</v>
      </c>
      <c r="C258" s="130"/>
      <c r="D258" s="131" t="s">
        <v>100</v>
      </c>
      <c r="E258" s="132" t="s">
        <v>545</v>
      </c>
      <c r="F258" s="133">
        <v>289.5</v>
      </c>
      <c r="G258" s="132"/>
      <c r="H258" s="132">
        <v>354</v>
      </c>
      <c r="I258" s="134">
        <v>360</v>
      </c>
      <c r="J258" s="135" t="s">
        <v>693</v>
      </c>
      <c r="K258" s="136">
        <f t="shared" ref="K258:K266" si="158">H258-F258</f>
        <v>64.5</v>
      </c>
      <c r="L258" s="137">
        <f t="shared" ref="L258:L266" si="159">K258/F258</f>
        <v>0.22279792746113988</v>
      </c>
      <c r="M258" s="132" t="s">
        <v>547</v>
      </c>
      <c r="N258" s="138">
        <v>43040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29">
        <v>89</v>
      </c>
      <c r="B259" s="130">
        <v>42845</v>
      </c>
      <c r="C259" s="130"/>
      <c r="D259" s="131" t="s">
        <v>413</v>
      </c>
      <c r="E259" s="132" t="s">
        <v>545</v>
      </c>
      <c r="F259" s="133">
        <v>700</v>
      </c>
      <c r="G259" s="132"/>
      <c r="H259" s="132">
        <v>840</v>
      </c>
      <c r="I259" s="134">
        <v>840</v>
      </c>
      <c r="J259" s="135" t="s">
        <v>694</v>
      </c>
      <c r="K259" s="136">
        <f t="shared" si="158"/>
        <v>140</v>
      </c>
      <c r="L259" s="137">
        <f t="shared" si="159"/>
        <v>0.2</v>
      </c>
      <c r="M259" s="132" t="s">
        <v>547</v>
      </c>
      <c r="N259" s="138">
        <v>42893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29">
        <v>90</v>
      </c>
      <c r="B260" s="130">
        <v>42887</v>
      </c>
      <c r="C260" s="130"/>
      <c r="D260" s="131" t="s">
        <v>695</v>
      </c>
      <c r="E260" s="132" t="s">
        <v>545</v>
      </c>
      <c r="F260" s="133">
        <v>130</v>
      </c>
      <c r="G260" s="132"/>
      <c r="H260" s="132">
        <v>144.25</v>
      </c>
      <c r="I260" s="134">
        <v>170</v>
      </c>
      <c r="J260" s="135" t="s">
        <v>696</v>
      </c>
      <c r="K260" s="136">
        <f t="shared" si="158"/>
        <v>14.25</v>
      </c>
      <c r="L260" s="137">
        <f t="shared" si="159"/>
        <v>0.10961538461538461</v>
      </c>
      <c r="M260" s="132" t="s">
        <v>547</v>
      </c>
      <c r="N260" s="138">
        <v>43675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29">
        <v>91</v>
      </c>
      <c r="B261" s="130">
        <v>42901</v>
      </c>
      <c r="C261" s="130"/>
      <c r="D261" s="131" t="s">
        <v>697</v>
      </c>
      <c r="E261" s="132" t="s">
        <v>545</v>
      </c>
      <c r="F261" s="133">
        <v>214.5</v>
      </c>
      <c r="G261" s="132"/>
      <c r="H261" s="132">
        <v>262</v>
      </c>
      <c r="I261" s="134">
        <v>262</v>
      </c>
      <c r="J261" s="135" t="s">
        <v>566</v>
      </c>
      <c r="K261" s="136">
        <f t="shared" si="158"/>
        <v>47.5</v>
      </c>
      <c r="L261" s="137">
        <f t="shared" si="159"/>
        <v>0.22144522144522144</v>
      </c>
      <c r="M261" s="132" t="s">
        <v>547</v>
      </c>
      <c r="N261" s="138">
        <v>42977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92</v>
      </c>
      <c r="B262" s="161">
        <v>42933</v>
      </c>
      <c r="C262" s="161"/>
      <c r="D262" s="162" t="s">
        <v>698</v>
      </c>
      <c r="E262" s="163" t="s">
        <v>545</v>
      </c>
      <c r="F262" s="164">
        <v>370</v>
      </c>
      <c r="G262" s="163"/>
      <c r="H262" s="163">
        <v>447.5</v>
      </c>
      <c r="I262" s="165">
        <v>450</v>
      </c>
      <c r="J262" s="166" t="s">
        <v>631</v>
      </c>
      <c r="K262" s="136">
        <f t="shared" si="158"/>
        <v>77.5</v>
      </c>
      <c r="L262" s="167">
        <f t="shared" si="159"/>
        <v>0.20945945945945946</v>
      </c>
      <c r="M262" s="163" t="s">
        <v>547</v>
      </c>
      <c r="N262" s="168">
        <v>43035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93</v>
      </c>
      <c r="B263" s="161">
        <v>42943</v>
      </c>
      <c r="C263" s="161"/>
      <c r="D263" s="162" t="s">
        <v>203</v>
      </c>
      <c r="E263" s="163" t="s">
        <v>545</v>
      </c>
      <c r="F263" s="164">
        <v>657.5</v>
      </c>
      <c r="G263" s="163"/>
      <c r="H263" s="163">
        <v>825</v>
      </c>
      <c r="I263" s="165">
        <v>820</v>
      </c>
      <c r="J263" s="166" t="s">
        <v>631</v>
      </c>
      <c r="K263" s="136">
        <f t="shared" si="158"/>
        <v>167.5</v>
      </c>
      <c r="L263" s="167">
        <f t="shared" si="159"/>
        <v>0.25475285171102663</v>
      </c>
      <c r="M263" s="163" t="s">
        <v>547</v>
      </c>
      <c r="N263" s="168">
        <v>43090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29">
        <v>94</v>
      </c>
      <c r="B264" s="130">
        <v>42964</v>
      </c>
      <c r="C264" s="130"/>
      <c r="D264" s="131" t="s">
        <v>374</v>
      </c>
      <c r="E264" s="132" t="s">
        <v>545</v>
      </c>
      <c r="F264" s="133">
        <v>605</v>
      </c>
      <c r="G264" s="132"/>
      <c r="H264" s="132">
        <v>750</v>
      </c>
      <c r="I264" s="134">
        <v>750</v>
      </c>
      <c r="J264" s="135" t="s">
        <v>690</v>
      </c>
      <c r="K264" s="136">
        <f t="shared" si="158"/>
        <v>145</v>
      </c>
      <c r="L264" s="137">
        <f t="shared" si="159"/>
        <v>0.23966942148760331</v>
      </c>
      <c r="M264" s="132" t="s">
        <v>547</v>
      </c>
      <c r="N264" s="138">
        <v>43027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39">
        <v>95</v>
      </c>
      <c r="B265" s="140">
        <v>42979</v>
      </c>
      <c r="C265" s="140"/>
      <c r="D265" s="148" t="s">
        <v>699</v>
      </c>
      <c r="E265" s="143" t="s">
        <v>545</v>
      </c>
      <c r="F265" s="143">
        <v>255</v>
      </c>
      <c r="G265" s="144"/>
      <c r="H265" s="144">
        <v>217.25</v>
      </c>
      <c r="I265" s="144">
        <v>320</v>
      </c>
      <c r="J265" s="145" t="s">
        <v>700</v>
      </c>
      <c r="K265" s="146">
        <f t="shared" si="158"/>
        <v>-37.75</v>
      </c>
      <c r="L265" s="149">
        <f t="shared" si="159"/>
        <v>-0.14803921568627451</v>
      </c>
      <c r="M265" s="143" t="s">
        <v>557</v>
      </c>
      <c r="N265" s="140">
        <v>43661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29">
        <v>96</v>
      </c>
      <c r="B266" s="130">
        <v>42997</v>
      </c>
      <c r="C266" s="130"/>
      <c r="D266" s="131" t="s">
        <v>701</v>
      </c>
      <c r="E266" s="132" t="s">
        <v>545</v>
      </c>
      <c r="F266" s="133">
        <v>215</v>
      </c>
      <c r="G266" s="132"/>
      <c r="H266" s="132">
        <v>258</v>
      </c>
      <c r="I266" s="134">
        <v>258</v>
      </c>
      <c r="J266" s="135" t="s">
        <v>631</v>
      </c>
      <c r="K266" s="136">
        <f t="shared" si="158"/>
        <v>43</v>
      </c>
      <c r="L266" s="137">
        <f t="shared" si="159"/>
        <v>0.2</v>
      </c>
      <c r="M266" s="132" t="s">
        <v>547</v>
      </c>
      <c r="N266" s="138">
        <v>43040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29">
        <v>97</v>
      </c>
      <c r="B267" s="130">
        <v>42997</v>
      </c>
      <c r="C267" s="130"/>
      <c r="D267" s="131" t="s">
        <v>701</v>
      </c>
      <c r="E267" s="132" t="s">
        <v>545</v>
      </c>
      <c r="F267" s="133">
        <v>215</v>
      </c>
      <c r="G267" s="132"/>
      <c r="H267" s="132">
        <v>258</v>
      </c>
      <c r="I267" s="134">
        <v>258</v>
      </c>
      <c r="J267" s="166" t="s">
        <v>631</v>
      </c>
      <c r="K267" s="136">
        <v>43</v>
      </c>
      <c r="L267" s="137">
        <v>0.2</v>
      </c>
      <c r="M267" s="132" t="s">
        <v>547</v>
      </c>
      <c r="N267" s="138">
        <v>43040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98</v>
      </c>
      <c r="B268" s="161">
        <v>42998</v>
      </c>
      <c r="C268" s="161"/>
      <c r="D268" s="162" t="s">
        <v>702</v>
      </c>
      <c r="E268" s="163" t="s">
        <v>545</v>
      </c>
      <c r="F268" s="133">
        <v>75</v>
      </c>
      <c r="G268" s="163"/>
      <c r="H268" s="163">
        <v>90</v>
      </c>
      <c r="I268" s="165">
        <v>90</v>
      </c>
      <c r="J268" s="135" t="s">
        <v>703</v>
      </c>
      <c r="K268" s="136">
        <f t="shared" ref="K268:K273" si="160">H268-F268</f>
        <v>15</v>
      </c>
      <c r="L268" s="137">
        <f t="shared" ref="L268:L273" si="161">K268/F268</f>
        <v>0.2</v>
      </c>
      <c r="M268" s="132" t="s">
        <v>547</v>
      </c>
      <c r="N268" s="138">
        <v>43019</v>
      </c>
      <c r="O268" s="54"/>
      <c r="P268" s="54"/>
      <c r="Q268" s="198"/>
      <c r="R268" s="54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99</v>
      </c>
      <c r="B269" s="161">
        <v>43011</v>
      </c>
      <c r="C269" s="161"/>
      <c r="D269" s="162" t="s">
        <v>704</v>
      </c>
      <c r="E269" s="163" t="s">
        <v>545</v>
      </c>
      <c r="F269" s="164">
        <v>315</v>
      </c>
      <c r="G269" s="163"/>
      <c r="H269" s="163">
        <v>392</v>
      </c>
      <c r="I269" s="165">
        <v>384</v>
      </c>
      <c r="J269" s="166" t="s">
        <v>705</v>
      </c>
      <c r="K269" s="136">
        <f t="shared" si="160"/>
        <v>77</v>
      </c>
      <c r="L269" s="167">
        <f t="shared" si="161"/>
        <v>0.24444444444444444</v>
      </c>
      <c r="M269" s="163" t="s">
        <v>547</v>
      </c>
      <c r="N269" s="168">
        <v>43017</v>
      </c>
      <c r="O269" s="54"/>
      <c r="P269" s="54"/>
      <c r="Q269" s="198"/>
      <c r="R269" s="54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100</v>
      </c>
      <c r="B270" s="161">
        <v>43013</v>
      </c>
      <c r="C270" s="161"/>
      <c r="D270" s="162" t="s">
        <v>443</v>
      </c>
      <c r="E270" s="163" t="s">
        <v>545</v>
      </c>
      <c r="F270" s="164">
        <v>145</v>
      </c>
      <c r="G270" s="163"/>
      <c r="H270" s="163">
        <v>179</v>
      </c>
      <c r="I270" s="165">
        <v>180</v>
      </c>
      <c r="J270" s="166" t="s">
        <v>706</v>
      </c>
      <c r="K270" s="136">
        <f t="shared" si="160"/>
        <v>34</v>
      </c>
      <c r="L270" s="167">
        <f t="shared" si="161"/>
        <v>0.23448275862068965</v>
      </c>
      <c r="M270" s="163" t="s">
        <v>547</v>
      </c>
      <c r="N270" s="168">
        <v>43025</v>
      </c>
      <c r="O270" s="54"/>
      <c r="P270" s="54"/>
      <c r="Q270" s="198"/>
      <c r="R270" s="54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101</v>
      </c>
      <c r="B271" s="161">
        <v>43014</v>
      </c>
      <c r="C271" s="161"/>
      <c r="D271" s="162" t="s">
        <v>349</v>
      </c>
      <c r="E271" s="163" t="s">
        <v>545</v>
      </c>
      <c r="F271" s="164">
        <v>256</v>
      </c>
      <c r="G271" s="163"/>
      <c r="H271" s="163">
        <v>323</v>
      </c>
      <c r="I271" s="165">
        <v>320</v>
      </c>
      <c r="J271" s="166" t="s">
        <v>631</v>
      </c>
      <c r="K271" s="136">
        <f t="shared" si="160"/>
        <v>67</v>
      </c>
      <c r="L271" s="167">
        <f t="shared" si="161"/>
        <v>0.26171875</v>
      </c>
      <c r="M271" s="163" t="s">
        <v>547</v>
      </c>
      <c r="N271" s="168">
        <v>43067</v>
      </c>
      <c r="O271" s="54"/>
      <c r="P271" s="54"/>
      <c r="Q271" s="198"/>
      <c r="R271" s="54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102</v>
      </c>
      <c r="B272" s="161">
        <v>43017</v>
      </c>
      <c r="C272" s="161"/>
      <c r="D272" s="162" t="s">
        <v>363</v>
      </c>
      <c r="E272" s="163" t="s">
        <v>545</v>
      </c>
      <c r="F272" s="164">
        <v>137.5</v>
      </c>
      <c r="G272" s="163"/>
      <c r="H272" s="163">
        <v>184</v>
      </c>
      <c r="I272" s="165">
        <v>183</v>
      </c>
      <c r="J272" s="166" t="s">
        <v>707</v>
      </c>
      <c r="K272" s="136">
        <f t="shared" si="160"/>
        <v>46.5</v>
      </c>
      <c r="L272" s="167">
        <f t="shared" si="161"/>
        <v>0.33818181818181819</v>
      </c>
      <c r="M272" s="163" t="s">
        <v>547</v>
      </c>
      <c r="N272" s="168">
        <v>43108</v>
      </c>
      <c r="O272" s="54"/>
      <c r="P272" s="54"/>
      <c r="Q272" s="198"/>
      <c r="R272" s="54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103</v>
      </c>
      <c r="B273" s="161">
        <v>43018</v>
      </c>
      <c r="C273" s="161"/>
      <c r="D273" s="162" t="s">
        <v>708</v>
      </c>
      <c r="E273" s="163" t="s">
        <v>545</v>
      </c>
      <c r="F273" s="164">
        <v>125.5</v>
      </c>
      <c r="G273" s="163"/>
      <c r="H273" s="163">
        <v>158</v>
      </c>
      <c r="I273" s="165">
        <v>155</v>
      </c>
      <c r="J273" s="166" t="s">
        <v>709</v>
      </c>
      <c r="K273" s="136">
        <f t="shared" si="160"/>
        <v>32.5</v>
      </c>
      <c r="L273" s="167">
        <f t="shared" si="161"/>
        <v>0.25896414342629481</v>
      </c>
      <c r="M273" s="163" t="s">
        <v>547</v>
      </c>
      <c r="N273" s="168">
        <v>43067</v>
      </c>
      <c r="O273" s="54"/>
      <c r="P273" s="54"/>
      <c r="Q273" s="198"/>
      <c r="R273" s="54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104</v>
      </c>
      <c r="B274" s="161">
        <v>43018</v>
      </c>
      <c r="C274" s="161"/>
      <c r="D274" s="162" t="s">
        <v>710</v>
      </c>
      <c r="E274" s="163" t="s">
        <v>545</v>
      </c>
      <c r="F274" s="164">
        <v>895</v>
      </c>
      <c r="G274" s="163"/>
      <c r="H274" s="163">
        <v>1122.5</v>
      </c>
      <c r="I274" s="165">
        <v>1078</v>
      </c>
      <c r="J274" s="166" t="s">
        <v>711</v>
      </c>
      <c r="K274" s="136">
        <v>227.5</v>
      </c>
      <c r="L274" s="167">
        <v>0.25418994413407803</v>
      </c>
      <c r="M274" s="163" t="s">
        <v>547</v>
      </c>
      <c r="N274" s="168">
        <v>43117</v>
      </c>
      <c r="O274" s="54"/>
      <c r="P274" s="54"/>
      <c r="Q274" s="198"/>
      <c r="R274" s="54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105</v>
      </c>
      <c r="B275" s="161">
        <v>43020</v>
      </c>
      <c r="C275" s="161"/>
      <c r="D275" s="162" t="s">
        <v>358</v>
      </c>
      <c r="E275" s="163" t="s">
        <v>545</v>
      </c>
      <c r="F275" s="164">
        <v>525</v>
      </c>
      <c r="G275" s="163"/>
      <c r="H275" s="163">
        <v>629</v>
      </c>
      <c r="I275" s="165">
        <v>629</v>
      </c>
      <c r="J275" s="166" t="s">
        <v>631</v>
      </c>
      <c r="K275" s="136">
        <v>104</v>
      </c>
      <c r="L275" s="167">
        <v>0.19809523809523799</v>
      </c>
      <c r="M275" s="163" t="s">
        <v>547</v>
      </c>
      <c r="N275" s="168">
        <v>43119</v>
      </c>
      <c r="O275" s="54"/>
      <c r="P275" s="54"/>
      <c r="Q275" s="198"/>
      <c r="R275" s="54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106</v>
      </c>
      <c r="B276" s="161">
        <v>43046</v>
      </c>
      <c r="C276" s="161"/>
      <c r="D276" s="162" t="s">
        <v>391</v>
      </c>
      <c r="E276" s="163" t="s">
        <v>545</v>
      </c>
      <c r="F276" s="164">
        <v>740</v>
      </c>
      <c r="G276" s="163"/>
      <c r="H276" s="163">
        <v>892.5</v>
      </c>
      <c r="I276" s="165">
        <v>900</v>
      </c>
      <c r="J276" s="166" t="s">
        <v>712</v>
      </c>
      <c r="K276" s="136">
        <f>H276-F276</f>
        <v>152.5</v>
      </c>
      <c r="L276" s="167">
        <f>K276/F276</f>
        <v>0.20608108108108109</v>
      </c>
      <c r="M276" s="163" t="s">
        <v>547</v>
      </c>
      <c r="N276" s="168">
        <v>43052</v>
      </c>
      <c r="O276" s="54"/>
      <c r="P276" s="54"/>
      <c r="Q276" s="198"/>
      <c r="R276" s="54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29">
        <v>107</v>
      </c>
      <c r="B277" s="130">
        <v>43073</v>
      </c>
      <c r="C277" s="130"/>
      <c r="D277" s="131" t="s">
        <v>713</v>
      </c>
      <c r="E277" s="132" t="s">
        <v>545</v>
      </c>
      <c r="F277" s="133">
        <v>118.5</v>
      </c>
      <c r="G277" s="132"/>
      <c r="H277" s="132">
        <v>143.5</v>
      </c>
      <c r="I277" s="134">
        <v>145</v>
      </c>
      <c r="J277" s="135" t="s">
        <v>714</v>
      </c>
      <c r="K277" s="136">
        <f>H277-F277</f>
        <v>25</v>
      </c>
      <c r="L277" s="137">
        <f>K277/F277</f>
        <v>0.2109704641350211</v>
      </c>
      <c r="M277" s="132" t="s">
        <v>547</v>
      </c>
      <c r="N277" s="138">
        <v>43097</v>
      </c>
      <c r="O277" s="54"/>
      <c r="P277" s="54"/>
      <c r="Q277" s="198"/>
      <c r="R277" s="54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39">
        <v>108</v>
      </c>
      <c r="B278" s="140">
        <v>43090</v>
      </c>
      <c r="C278" s="140"/>
      <c r="D278" s="141" t="s">
        <v>418</v>
      </c>
      <c r="E278" s="142" t="s">
        <v>545</v>
      </c>
      <c r="F278" s="143">
        <v>715</v>
      </c>
      <c r="G278" s="143"/>
      <c r="H278" s="144">
        <v>500</v>
      </c>
      <c r="I278" s="144">
        <v>872</v>
      </c>
      <c r="J278" s="145" t="s">
        <v>715</v>
      </c>
      <c r="K278" s="146">
        <f>H278-F278</f>
        <v>-215</v>
      </c>
      <c r="L278" s="147">
        <f>K278/F278</f>
        <v>-0.30069930069930068</v>
      </c>
      <c r="M278" s="143" t="s">
        <v>557</v>
      </c>
      <c r="N278" s="140">
        <v>43670</v>
      </c>
      <c r="O278" s="54"/>
      <c r="P278" s="54"/>
      <c r="Q278" s="198"/>
      <c r="R278" s="54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29">
        <v>109</v>
      </c>
      <c r="B279" s="130">
        <v>43098</v>
      </c>
      <c r="C279" s="130"/>
      <c r="D279" s="131" t="s">
        <v>704</v>
      </c>
      <c r="E279" s="132" t="s">
        <v>545</v>
      </c>
      <c r="F279" s="133">
        <v>435</v>
      </c>
      <c r="G279" s="132"/>
      <c r="H279" s="132">
        <v>542.5</v>
      </c>
      <c r="I279" s="134">
        <v>539</v>
      </c>
      <c r="J279" s="135" t="s">
        <v>631</v>
      </c>
      <c r="K279" s="136">
        <v>107.5</v>
      </c>
      <c r="L279" s="137">
        <v>0.247126436781609</v>
      </c>
      <c r="M279" s="132" t="s">
        <v>547</v>
      </c>
      <c r="N279" s="138">
        <v>43206</v>
      </c>
      <c r="O279" s="54"/>
      <c r="P279" s="54"/>
      <c r="Q279" s="198"/>
      <c r="R279" s="54"/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29">
        <v>110</v>
      </c>
      <c r="B280" s="130">
        <v>43098</v>
      </c>
      <c r="C280" s="130"/>
      <c r="D280" s="131" t="s">
        <v>517</v>
      </c>
      <c r="E280" s="132" t="s">
        <v>545</v>
      </c>
      <c r="F280" s="133">
        <v>885</v>
      </c>
      <c r="G280" s="132"/>
      <c r="H280" s="132">
        <v>1090</v>
      </c>
      <c r="I280" s="134">
        <v>1084</v>
      </c>
      <c r="J280" s="135" t="s">
        <v>631</v>
      </c>
      <c r="K280" s="136">
        <v>205</v>
      </c>
      <c r="L280" s="137">
        <v>0.23163841807909599</v>
      </c>
      <c r="M280" s="132" t="s">
        <v>547</v>
      </c>
      <c r="N280" s="138">
        <v>43213</v>
      </c>
      <c r="O280" s="54"/>
      <c r="P280" s="54"/>
      <c r="Q280" s="198"/>
      <c r="R280" s="54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9">
        <v>111</v>
      </c>
      <c r="B281" s="170">
        <v>43192</v>
      </c>
      <c r="C281" s="170"/>
      <c r="D281" s="148" t="s">
        <v>716</v>
      </c>
      <c r="E281" s="143" t="s">
        <v>545</v>
      </c>
      <c r="F281" s="171">
        <v>478.5</v>
      </c>
      <c r="G281" s="143"/>
      <c r="H281" s="143">
        <v>442</v>
      </c>
      <c r="I281" s="144">
        <v>613</v>
      </c>
      <c r="J281" s="145" t="s">
        <v>717</v>
      </c>
      <c r="K281" s="146">
        <f>H281-F281</f>
        <v>-36.5</v>
      </c>
      <c r="L281" s="147">
        <f>K281/F281</f>
        <v>-7.6280041797283177E-2</v>
      </c>
      <c r="M281" s="143" t="s">
        <v>557</v>
      </c>
      <c r="N281" s="140">
        <v>43762</v>
      </c>
      <c r="O281" s="54"/>
      <c r="P281" s="54"/>
      <c r="Q281" s="198"/>
      <c r="R281" s="54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39">
        <v>112</v>
      </c>
      <c r="B282" s="140">
        <v>43194</v>
      </c>
      <c r="C282" s="140"/>
      <c r="D282" s="141" t="s">
        <v>718</v>
      </c>
      <c r="E282" s="142" t="s">
        <v>545</v>
      </c>
      <c r="F282" s="143">
        <f>141.5-7.3</f>
        <v>134.19999999999999</v>
      </c>
      <c r="G282" s="143"/>
      <c r="H282" s="144">
        <v>77</v>
      </c>
      <c r="I282" s="144">
        <v>180</v>
      </c>
      <c r="J282" s="145" t="s">
        <v>719</v>
      </c>
      <c r="K282" s="146">
        <f>H282-F282</f>
        <v>-57.199999999999989</v>
      </c>
      <c r="L282" s="147">
        <f>K282/F282</f>
        <v>-0.42622950819672129</v>
      </c>
      <c r="M282" s="143" t="s">
        <v>557</v>
      </c>
      <c r="N282" s="140">
        <v>43522</v>
      </c>
      <c r="O282" s="54"/>
      <c r="P282" s="54"/>
      <c r="Q282" s="198"/>
      <c r="R282" s="54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39">
        <v>113</v>
      </c>
      <c r="B283" s="140">
        <v>43209</v>
      </c>
      <c r="C283" s="140"/>
      <c r="D283" s="141" t="s">
        <v>720</v>
      </c>
      <c r="E283" s="142" t="s">
        <v>545</v>
      </c>
      <c r="F283" s="143">
        <v>430</v>
      </c>
      <c r="G283" s="143"/>
      <c r="H283" s="144">
        <v>220</v>
      </c>
      <c r="I283" s="144">
        <v>537</v>
      </c>
      <c r="J283" s="145" t="s">
        <v>721</v>
      </c>
      <c r="K283" s="146">
        <f>H283-F283</f>
        <v>-210</v>
      </c>
      <c r="L283" s="147">
        <f>K283/F283</f>
        <v>-0.48837209302325579</v>
      </c>
      <c r="M283" s="143" t="s">
        <v>557</v>
      </c>
      <c r="N283" s="140">
        <v>43252</v>
      </c>
      <c r="O283" s="54"/>
      <c r="P283" s="54"/>
      <c r="Q283" s="198"/>
      <c r="R283" s="54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114</v>
      </c>
      <c r="B284" s="161">
        <v>43220</v>
      </c>
      <c r="C284" s="161"/>
      <c r="D284" s="162" t="s">
        <v>722</v>
      </c>
      <c r="E284" s="163" t="s">
        <v>545</v>
      </c>
      <c r="F284" s="163">
        <v>153.5</v>
      </c>
      <c r="G284" s="163"/>
      <c r="H284" s="163">
        <v>196</v>
      </c>
      <c r="I284" s="165">
        <v>196</v>
      </c>
      <c r="J284" s="135" t="s">
        <v>723</v>
      </c>
      <c r="K284" s="136">
        <f>H284-F284</f>
        <v>42.5</v>
      </c>
      <c r="L284" s="137">
        <f>K284/F284</f>
        <v>0.27687296416938112</v>
      </c>
      <c r="M284" s="132" t="s">
        <v>547</v>
      </c>
      <c r="N284" s="138">
        <v>43605</v>
      </c>
      <c r="O284" s="54"/>
      <c r="P284" s="54"/>
      <c r="Q284" s="198"/>
      <c r="R284" s="54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39">
        <v>115</v>
      </c>
      <c r="B285" s="140">
        <v>43306</v>
      </c>
      <c r="C285" s="140"/>
      <c r="D285" s="141" t="s">
        <v>691</v>
      </c>
      <c r="E285" s="142" t="s">
        <v>545</v>
      </c>
      <c r="F285" s="143">
        <v>27.5</v>
      </c>
      <c r="G285" s="143"/>
      <c r="H285" s="144">
        <v>13.1</v>
      </c>
      <c r="I285" s="144">
        <v>60</v>
      </c>
      <c r="J285" s="145" t="s">
        <v>724</v>
      </c>
      <c r="K285" s="146">
        <v>-14.4</v>
      </c>
      <c r="L285" s="147">
        <v>-0.52363636363636401</v>
      </c>
      <c r="M285" s="143" t="s">
        <v>557</v>
      </c>
      <c r="N285" s="140">
        <v>43138</v>
      </c>
      <c r="O285" s="54"/>
      <c r="P285" s="54"/>
      <c r="Q285" s="198"/>
      <c r="R285" s="54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9">
        <v>116</v>
      </c>
      <c r="B286" s="170">
        <v>43318</v>
      </c>
      <c r="C286" s="170"/>
      <c r="D286" s="148" t="s">
        <v>725</v>
      </c>
      <c r="E286" s="143" t="s">
        <v>545</v>
      </c>
      <c r="F286" s="143">
        <v>148.5</v>
      </c>
      <c r="G286" s="143"/>
      <c r="H286" s="143">
        <v>102</v>
      </c>
      <c r="I286" s="144">
        <v>182</v>
      </c>
      <c r="J286" s="145" t="s">
        <v>726</v>
      </c>
      <c r="K286" s="146">
        <f>H286-F286</f>
        <v>-46.5</v>
      </c>
      <c r="L286" s="147">
        <f>K286/F286</f>
        <v>-0.31313131313131315</v>
      </c>
      <c r="M286" s="143" t="s">
        <v>557</v>
      </c>
      <c r="N286" s="140">
        <v>43661</v>
      </c>
      <c r="O286" s="54"/>
      <c r="P286" s="54"/>
      <c r="Q286" s="198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29">
        <v>117</v>
      </c>
      <c r="B287" s="130">
        <v>43335</v>
      </c>
      <c r="C287" s="130"/>
      <c r="D287" s="131" t="s">
        <v>727</v>
      </c>
      <c r="E287" s="132" t="s">
        <v>545</v>
      </c>
      <c r="F287" s="163">
        <v>285</v>
      </c>
      <c r="G287" s="132"/>
      <c r="H287" s="132">
        <v>355</v>
      </c>
      <c r="I287" s="134">
        <v>364</v>
      </c>
      <c r="J287" s="135" t="s">
        <v>728</v>
      </c>
      <c r="K287" s="136">
        <v>70</v>
      </c>
      <c r="L287" s="137">
        <v>0.24561403508771901</v>
      </c>
      <c r="M287" s="132" t="s">
        <v>547</v>
      </c>
      <c r="N287" s="138">
        <v>43455</v>
      </c>
      <c r="O287" s="54"/>
      <c r="P287" s="54"/>
      <c r="Q287" s="198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29">
        <v>118</v>
      </c>
      <c r="B288" s="130">
        <v>43341</v>
      </c>
      <c r="C288" s="130"/>
      <c r="D288" s="131" t="s">
        <v>383</v>
      </c>
      <c r="E288" s="132" t="s">
        <v>545</v>
      </c>
      <c r="F288" s="163">
        <v>525</v>
      </c>
      <c r="G288" s="132"/>
      <c r="H288" s="132">
        <v>585</v>
      </c>
      <c r="I288" s="134">
        <v>635</v>
      </c>
      <c r="J288" s="135" t="s">
        <v>729</v>
      </c>
      <c r="K288" s="136">
        <f t="shared" ref="K288:K319" si="162">H288-F288</f>
        <v>60</v>
      </c>
      <c r="L288" s="137">
        <f t="shared" ref="L288:L319" si="163">K288/F288</f>
        <v>0.11428571428571428</v>
      </c>
      <c r="M288" s="132" t="s">
        <v>547</v>
      </c>
      <c r="N288" s="138">
        <v>43662</v>
      </c>
      <c r="O288" s="54"/>
      <c r="P288" s="54"/>
      <c r="Q288" s="198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29">
        <v>119</v>
      </c>
      <c r="B289" s="130">
        <v>43395</v>
      </c>
      <c r="C289" s="130"/>
      <c r="D289" s="131" t="s">
        <v>374</v>
      </c>
      <c r="E289" s="132" t="s">
        <v>545</v>
      </c>
      <c r="F289" s="163">
        <v>475</v>
      </c>
      <c r="G289" s="132"/>
      <c r="H289" s="132">
        <v>574</v>
      </c>
      <c r="I289" s="134">
        <v>570</v>
      </c>
      <c r="J289" s="135" t="s">
        <v>631</v>
      </c>
      <c r="K289" s="136">
        <f t="shared" si="162"/>
        <v>99</v>
      </c>
      <c r="L289" s="137">
        <f t="shared" si="163"/>
        <v>0.20842105263157895</v>
      </c>
      <c r="M289" s="132" t="s">
        <v>547</v>
      </c>
      <c r="N289" s="138">
        <v>43403</v>
      </c>
      <c r="O289" s="54"/>
      <c r="P289" s="54"/>
      <c r="Q289" s="198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120</v>
      </c>
      <c r="B290" s="161">
        <v>43397</v>
      </c>
      <c r="C290" s="161"/>
      <c r="D290" s="162" t="s">
        <v>730</v>
      </c>
      <c r="E290" s="163" t="s">
        <v>545</v>
      </c>
      <c r="F290" s="163">
        <v>707.5</v>
      </c>
      <c r="G290" s="163"/>
      <c r="H290" s="163">
        <v>872</v>
      </c>
      <c r="I290" s="165">
        <v>872</v>
      </c>
      <c r="J290" s="166" t="s">
        <v>631</v>
      </c>
      <c r="K290" s="136">
        <f t="shared" si="162"/>
        <v>164.5</v>
      </c>
      <c r="L290" s="167">
        <f t="shared" si="163"/>
        <v>0.23250883392226149</v>
      </c>
      <c r="M290" s="163" t="s">
        <v>547</v>
      </c>
      <c r="N290" s="168">
        <v>43482</v>
      </c>
      <c r="O290" s="54"/>
      <c r="P290" s="54"/>
      <c r="Q290" s="198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121</v>
      </c>
      <c r="B291" s="161">
        <v>43398</v>
      </c>
      <c r="C291" s="161"/>
      <c r="D291" s="162" t="s">
        <v>731</v>
      </c>
      <c r="E291" s="163" t="s">
        <v>545</v>
      </c>
      <c r="F291" s="163">
        <v>162</v>
      </c>
      <c r="G291" s="163"/>
      <c r="H291" s="163">
        <v>204</v>
      </c>
      <c r="I291" s="165">
        <v>209</v>
      </c>
      <c r="J291" s="166" t="s">
        <v>732</v>
      </c>
      <c r="K291" s="136">
        <f t="shared" si="162"/>
        <v>42</v>
      </c>
      <c r="L291" s="167">
        <f t="shared" si="163"/>
        <v>0.25925925925925924</v>
      </c>
      <c r="M291" s="163" t="s">
        <v>547</v>
      </c>
      <c r="N291" s="168">
        <v>43539</v>
      </c>
      <c r="O291" s="54"/>
      <c r="P291" s="54"/>
      <c r="Q291" s="198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122</v>
      </c>
      <c r="B292" s="161">
        <v>43399</v>
      </c>
      <c r="C292" s="161"/>
      <c r="D292" s="162" t="s">
        <v>459</v>
      </c>
      <c r="E292" s="163" t="s">
        <v>545</v>
      </c>
      <c r="F292" s="163">
        <v>240</v>
      </c>
      <c r="G292" s="163"/>
      <c r="H292" s="163">
        <v>297</v>
      </c>
      <c r="I292" s="165">
        <v>297</v>
      </c>
      <c r="J292" s="166" t="s">
        <v>631</v>
      </c>
      <c r="K292" s="172">
        <f t="shared" si="162"/>
        <v>57</v>
      </c>
      <c r="L292" s="167">
        <f t="shared" si="163"/>
        <v>0.23749999999999999</v>
      </c>
      <c r="M292" s="163" t="s">
        <v>547</v>
      </c>
      <c r="N292" s="168">
        <v>43417</v>
      </c>
      <c r="O292" s="54"/>
      <c r="P292" s="54"/>
      <c r="Q292" s="198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29">
        <v>123</v>
      </c>
      <c r="B293" s="130">
        <v>43439</v>
      </c>
      <c r="C293" s="130"/>
      <c r="D293" s="131" t="s">
        <v>733</v>
      </c>
      <c r="E293" s="132" t="s">
        <v>545</v>
      </c>
      <c r="F293" s="132">
        <v>202.5</v>
      </c>
      <c r="G293" s="132"/>
      <c r="H293" s="132">
        <v>255</v>
      </c>
      <c r="I293" s="134">
        <v>252</v>
      </c>
      <c r="J293" s="135" t="s">
        <v>631</v>
      </c>
      <c r="K293" s="136">
        <f t="shared" si="162"/>
        <v>52.5</v>
      </c>
      <c r="L293" s="137">
        <f t="shared" si="163"/>
        <v>0.25925925925925924</v>
      </c>
      <c r="M293" s="132" t="s">
        <v>547</v>
      </c>
      <c r="N293" s="138">
        <v>43542</v>
      </c>
      <c r="O293" s="54"/>
      <c r="P293" s="54"/>
      <c r="Q293" s="198"/>
      <c r="R293" s="37" t="s">
        <v>856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124</v>
      </c>
      <c r="B294" s="161">
        <v>43465</v>
      </c>
      <c r="C294" s="130"/>
      <c r="D294" s="162" t="s">
        <v>156</v>
      </c>
      <c r="E294" s="163" t="s">
        <v>545</v>
      </c>
      <c r="F294" s="163">
        <v>710</v>
      </c>
      <c r="G294" s="163"/>
      <c r="H294" s="163">
        <v>866</v>
      </c>
      <c r="I294" s="165">
        <v>866</v>
      </c>
      <c r="J294" s="166" t="s">
        <v>631</v>
      </c>
      <c r="K294" s="136">
        <f t="shared" si="162"/>
        <v>156</v>
      </c>
      <c r="L294" s="137">
        <f t="shared" si="163"/>
        <v>0.21971830985915494</v>
      </c>
      <c r="M294" s="132" t="s">
        <v>547</v>
      </c>
      <c r="N294" s="138">
        <v>43553</v>
      </c>
      <c r="O294" s="54"/>
      <c r="P294" s="54"/>
      <c r="Q294" s="198"/>
      <c r="R294" s="37" t="s">
        <v>856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125</v>
      </c>
      <c r="B295" s="161">
        <v>43522</v>
      </c>
      <c r="C295" s="161"/>
      <c r="D295" s="162" t="s">
        <v>170</v>
      </c>
      <c r="E295" s="163" t="s">
        <v>545</v>
      </c>
      <c r="F295" s="163">
        <v>337.25</v>
      </c>
      <c r="G295" s="163"/>
      <c r="H295" s="163">
        <v>398.5</v>
      </c>
      <c r="I295" s="165">
        <v>411</v>
      </c>
      <c r="J295" s="135" t="s">
        <v>734</v>
      </c>
      <c r="K295" s="136">
        <f t="shared" si="162"/>
        <v>61.25</v>
      </c>
      <c r="L295" s="137">
        <f t="shared" si="163"/>
        <v>0.1816160118606375</v>
      </c>
      <c r="M295" s="132" t="s">
        <v>547</v>
      </c>
      <c r="N295" s="138">
        <v>43760</v>
      </c>
      <c r="O295" s="54"/>
      <c r="P295" s="54"/>
      <c r="Q295" s="198"/>
      <c r="R295" s="37" t="s">
        <v>856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73">
        <v>126</v>
      </c>
      <c r="B296" s="174">
        <v>43559</v>
      </c>
      <c r="C296" s="174"/>
      <c r="D296" s="175" t="s">
        <v>735</v>
      </c>
      <c r="E296" s="176" t="s">
        <v>545</v>
      </c>
      <c r="F296" s="176">
        <v>130</v>
      </c>
      <c r="G296" s="176"/>
      <c r="H296" s="176">
        <v>65</v>
      </c>
      <c r="I296" s="177">
        <v>158</v>
      </c>
      <c r="J296" s="145" t="s">
        <v>736</v>
      </c>
      <c r="K296" s="146">
        <f t="shared" si="162"/>
        <v>-65</v>
      </c>
      <c r="L296" s="147">
        <f t="shared" si="163"/>
        <v>-0.5</v>
      </c>
      <c r="M296" s="143" t="s">
        <v>557</v>
      </c>
      <c r="N296" s="140">
        <v>43726</v>
      </c>
      <c r="O296" s="54"/>
      <c r="P296" s="54"/>
      <c r="Q296" s="198"/>
      <c r="R296" s="37" t="s">
        <v>854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127</v>
      </c>
      <c r="B297" s="161">
        <v>43017</v>
      </c>
      <c r="C297" s="161"/>
      <c r="D297" s="162" t="s">
        <v>205</v>
      </c>
      <c r="E297" s="163" t="s">
        <v>545</v>
      </c>
      <c r="F297" s="163">
        <v>141.5</v>
      </c>
      <c r="G297" s="163"/>
      <c r="H297" s="163">
        <v>183.5</v>
      </c>
      <c r="I297" s="165">
        <v>210</v>
      </c>
      <c r="J297" s="135" t="s">
        <v>732</v>
      </c>
      <c r="K297" s="136">
        <f t="shared" si="162"/>
        <v>42</v>
      </c>
      <c r="L297" s="137">
        <f t="shared" si="163"/>
        <v>0.29681978798586572</v>
      </c>
      <c r="M297" s="132" t="s">
        <v>547</v>
      </c>
      <c r="N297" s="138">
        <v>43042</v>
      </c>
      <c r="O297" s="54"/>
      <c r="P297" s="54"/>
      <c r="Q297" s="198"/>
      <c r="R297" s="37" t="s">
        <v>854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73">
        <v>128</v>
      </c>
      <c r="B298" s="174">
        <v>43074</v>
      </c>
      <c r="C298" s="174"/>
      <c r="D298" s="175" t="s">
        <v>737</v>
      </c>
      <c r="E298" s="176" t="s">
        <v>545</v>
      </c>
      <c r="F298" s="171">
        <v>172</v>
      </c>
      <c r="G298" s="176"/>
      <c r="H298" s="176">
        <v>155.25</v>
      </c>
      <c r="I298" s="177">
        <v>230</v>
      </c>
      <c r="J298" s="145" t="s">
        <v>738</v>
      </c>
      <c r="K298" s="146">
        <f t="shared" si="162"/>
        <v>-16.75</v>
      </c>
      <c r="L298" s="147">
        <f t="shared" si="163"/>
        <v>-9.7383720930232565E-2</v>
      </c>
      <c r="M298" s="143" t="s">
        <v>557</v>
      </c>
      <c r="N298" s="140">
        <v>43787</v>
      </c>
      <c r="O298" s="54"/>
      <c r="P298" s="54"/>
      <c r="Q298" s="198"/>
      <c r="R298" s="37" t="s">
        <v>854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129</v>
      </c>
      <c r="B299" s="161">
        <v>43398</v>
      </c>
      <c r="C299" s="161"/>
      <c r="D299" s="162" t="s">
        <v>117</v>
      </c>
      <c r="E299" s="163" t="s">
        <v>545</v>
      </c>
      <c r="F299" s="163">
        <v>698.5</v>
      </c>
      <c r="G299" s="163"/>
      <c r="H299" s="163">
        <v>890</v>
      </c>
      <c r="I299" s="165">
        <v>890</v>
      </c>
      <c r="J299" s="135" t="s">
        <v>739</v>
      </c>
      <c r="K299" s="136">
        <f t="shared" si="162"/>
        <v>191.5</v>
      </c>
      <c r="L299" s="137">
        <f t="shared" si="163"/>
        <v>0.27415891195418757</v>
      </c>
      <c r="M299" s="132" t="s">
        <v>547</v>
      </c>
      <c r="N299" s="138">
        <v>44328</v>
      </c>
      <c r="O299" s="54"/>
      <c r="P299" s="54"/>
      <c r="Q299" s="198"/>
      <c r="R299" s="37" t="s">
        <v>856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130</v>
      </c>
      <c r="B300" s="161">
        <v>42877</v>
      </c>
      <c r="C300" s="161"/>
      <c r="D300" s="162" t="s">
        <v>740</v>
      </c>
      <c r="E300" s="163" t="s">
        <v>545</v>
      </c>
      <c r="F300" s="163">
        <v>127.6</v>
      </c>
      <c r="G300" s="163"/>
      <c r="H300" s="163">
        <v>138</v>
      </c>
      <c r="I300" s="165">
        <v>190</v>
      </c>
      <c r="J300" s="135" t="s">
        <v>741</v>
      </c>
      <c r="K300" s="136">
        <f t="shared" si="162"/>
        <v>10.400000000000006</v>
      </c>
      <c r="L300" s="137">
        <f t="shared" si="163"/>
        <v>8.1504702194357417E-2</v>
      </c>
      <c r="M300" s="132" t="s">
        <v>547</v>
      </c>
      <c r="N300" s="138">
        <v>43774</v>
      </c>
      <c r="O300" s="54"/>
      <c r="P300" s="54"/>
      <c r="Q300" s="198"/>
      <c r="R300" s="37" t="s">
        <v>854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131</v>
      </c>
      <c r="B301" s="161">
        <v>43158</v>
      </c>
      <c r="C301" s="161"/>
      <c r="D301" s="162" t="s">
        <v>742</v>
      </c>
      <c r="E301" s="163" t="s">
        <v>545</v>
      </c>
      <c r="F301" s="163">
        <v>317</v>
      </c>
      <c r="G301" s="163"/>
      <c r="H301" s="163">
        <v>382.5</v>
      </c>
      <c r="I301" s="165">
        <v>398</v>
      </c>
      <c r="J301" s="135" t="s">
        <v>743</v>
      </c>
      <c r="K301" s="136">
        <f t="shared" si="162"/>
        <v>65.5</v>
      </c>
      <c r="L301" s="137">
        <f t="shared" si="163"/>
        <v>0.20662460567823343</v>
      </c>
      <c r="M301" s="132" t="s">
        <v>547</v>
      </c>
      <c r="N301" s="138">
        <v>44238</v>
      </c>
      <c r="O301" s="54"/>
      <c r="P301" s="54"/>
      <c r="Q301" s="198"/>
      <c r="R301" s="37" t="s">
        <v>854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73">
        <v>132</v>
      </c>
      <c r="B302" s="174">
        <v>43164</v>
      </c>
      <c r="C302" s="174"/>
      <c r="D302" s="175" t="s">
        <v>162</v>
      </c>
      <c r="E302" s="176" t="s">
        <v>545</v>
      </c>
      <c r="F302" s="171">
        <f>510-14.4</f>
        <v>495.6</v>
      </c>
      <c r="G302" s="176"/>
      <c r="H302" s="176">
        <v>350</v>
      </c>
      <c r="I302" s="177">
        <v>672</v>
      </c>
      <c r="J302" s="145" t="s">
        <v>744</v>
      </c>
      <c r="K302" s="146">
        <f t="shared" si="162"/>
        <v>-145.60000000000002</v>
      </c>
      <c r="L302" s="147">
        <f t="shared" si="163"/>
        <v>-0.29378531073446329</v>
      </c>
      <c r="M302" s="143" t="s">
        <v>557</v>
      </c>
      <c r="N302" s="140">
        <v>43887</v>
      </c>
      <c r="O302" s="54"/>
      <c r="P302" s="54"/>
      <c r="Q302" s="198"/>
      <c r="R302" s="37" t="s">
        <v>856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73">
        <v>133</v>
      </c>
      <c r="B303" s="174">
        <v>43237</v>
      </c>
      <c r="C303" s="174"/>
      <c r="D303" s="175" t="s">
        <v>745</v>
      </c>
      <c r="E303" s="176" t="s">
        <v>545</v>
      </c>
      <c r="F303" s="171">
        <v>230.3</v>
      </c>
      <c r="G303" s="176"/>
      <c r="H303" s="176">
        <v>102.5</v>
      </c>
      <c r="I303" s="177">
        <v>348</v>
      </c>
      <c r="J303" s="145" t="s">
        <v>746</v>
      </c>
      <c r="K303" s="146">
        <f t="shared" si="162"/>
        <v>-127.80000000000001</v>
      </c>
      <c r="L303" s="147">
        <f t="shared" si="163"/>
        <v>-0.55492835432045162</v>
      </c>
      <c r="M303" s="143" t="s">
        <v>557</v>
      </c>
      <c r="N303" s="140">
        <v>43896</v>
      </c>
      <c r="O303" s="54"/>
      <c r="P303" s="54"/>
      <c r="Q303" s="198"/>
      <c r="R303" s="37" t="s">
        <v>856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134</v>
      </c>
      <c r="B304" s="161">
        <v>43258</v>
      </c>
      <c r="C304" s="161"/>
      <c r="D304" s="162" t="s">
        <v>422</v>
      </c>
      <c r="E304" s="163" t="s">
        <v>545</v>
      </c>
      <c r="F304" s="163">
        <f>342.5-5.1</f>
        <v>337.4</v>
      </c>
      <c r="G304" s="163"/>
      <c r="H304" s="163">
        <v>412.5</v>
      </c>
      <c r="I304" s="165">
        <v>439</v>
      </c>
      <c r="J304" s="135" t="s">
        <v>747</v>
      </c>
      <c r="K304" s="136">
        <f t="shared" si="162"/>
        <v>75.100000000000023</v>
      </c>
      <c r="L304" s="137">
        <f t="shared" si="163"/>
        <v>0.22258446947243635</v>
      </c>
      <c r="M304" s="132" t="s">
        <v>547</v>
      </c>
      <c r="N304" s="138">
        <v>44230</v>
      </c>
      <c r="O304" s="54"/>
      <c r="P304" s="54"/>
      <c r="Q304" s="198"/>
      <c r="R304" s="37" t="s">
        <v>854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54">
        <v>135</v>
      </c>
      <c r="B305" s="153">
        <v>43285</v>
      </c>
      <c r="C305" s="153"/>
      <c r="D305" s="154" t="s">
        <v>56</v>
      </c>
      <c r="E305" s="155" t="s">
        <v>545</v>
      </c>
      <c r="F305" s="155">
        <f>127.5-5.53</f>
        <v>121.97</v>
      </c>
      <c r="G305" s="156"/>
      <c r="H305" s="156">
        <v>122.5</v>
      </c>
      <c r="I305" s="156">
        <v>170</v>
      </c>
      <c r="J305" s="157" t="s">
        <v>748</v>
      </c>
      <c r="K305" s="158">
        <f t="shared" si="162"/>
        <v>0.53000000000000114</v>
      </c>
      <c r="L305" s="159">
        <f t="shared" si="163"/>
        <v>4.3453308190538747E-3</v>
      </c>
      <c r="M305" s="155" t="s">
        <v>564</v>
      </c>
      <c r="N305" s="153">
        <v>44431</v>
      </c>
      <c r="O305" s="54"/>
      <c r="P305" s="54"/>
      <c r="Q305" s="198"/>
      <c r="R305" s="37" t="s">
        <v>856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73">
        <v>136</v>
      </c>
      <c r="B306" s="174">
        <v>43294</v>
      </c>
      <c r="C306" s="174"/>
      <c r="D306" s="175" t="s">
        <v>749</v>
      </c>
      <c r="E306" s="176" t="s">
        <v>545</v>
      </c>
      <c r="F306" s="171">
        <v>46.5</v>
      </c>
      <c r="G306" s="176"/>
      <c r="H306" s="176">
        <v>17</v>
      </c>
      <c r="I306" s="177">
        <v>59</v>
      </c>
      <c r="J306" s="145" t="s">
        <v>750</v>
      </c>
      <c r="K306" s="146">
        <f t="shared" si="162"/>
        <v>-29.5</v>
      </c>
      <c r="L306" s="147">
        <f t="shared" si="163"/>
        <v>-0.63440860215053763</v>
      </c>
      <c r="M306" s="143" t="s">
        <v>557</v>
      </c>
      <c r="N306" s="140">
        <v>43887</v>
      </c>
      <c r="O306" s="54"/>
      <c r="P306" s="54"/>
      <c r="Q306" s="198"/>
      <c r="R306" s="37" t="s">
        <v>856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137</v>
      </c>
      <c r="B307" s="161">
        <v>43396</v>
      </c>
      <c r="C307" s="161"/>
      <c r="D307" s="162" t="s">
        <v>406</v>
      </c>
      <c r="E307" s="163" t="s">
        <v>545</v>
      </c>
      <c r="F307" s="163">
        <v>156.5</v>
      </c>
      <c r="G307" s="163"/>
      <c r="H307" s="163">
        <v>207.5</v>
      </c>
      <c r="I307" s="165">
        <v>191</v>
      </c>
      <c r="J307" s="135" t="s">
        <v>631</v>
      </c>
      <c r="K307" s="136">
        <f t="shared" si="162"/>
        <v>51</v>
      </c>
      <c r="L307" s="137">
        <f t="shared" si="163"/>
        <v>0.32587859424920129</v>
      </c>
      <c r="M307" s="132" t="s">
        <v>547</v>
      </c>
      <c r="N307" s="138">
        <v>44369</v>
      </c>
      <c r="O307" s="54"/>
      <c r="P307" s="54"/>
      <c r="Q307" s="198"/>
      <c r="R307" s="37" t="s">
        <v>856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138</v>
      </c>
      <c r="B308" s="161">
        <v>43439</v>
      </c>
      <c r="C308" s="161"/>
      <c r="D308" s="162" t="s">
        <v>337</v>
      </c>
      <c r="E308" s="163" t="s">
        <v>545</v>
      </c>
      <c r="F308" s="163">
        <v>259.5</v>
      </c>
      <c r="G308" s="163"/>
      <c r="H308" s="163">
        <v>320</v>
      </c>
      <c r="I308" s="165">
        <v>320</v>
      </c>
      <c r="J308" s="135" t="s">
        <v>631</v>
      </c>
      <c r="K308" s="136">
        <f t="shared" si="162"/>
        <v>60.5</v>
      </c>
      <c r="L308" s="137">
        <f t="shared" si="163"/>
        <v>0.23314065510597304</v>
      </c>
      <c r="M308" s="132" t="s">
        <v>547</v>
      </c>
      <c r="N308" s="138">
        <v>44323</v>
      </c>
      <c r="O308" s="54"/>
      <c r="P308" s="54"/>
      <c r="Q308" s="198"/>
      <c r="R308" s="37" t="s">
        <v>856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73">
        <v>139</v>
      </c>
      <c r="B309" s="174">
        <v>43439</v>
      </c>
      <c r="C309" s="174"/>
      <c r="D309" s="175" t="s">
        <v>751</v>
      </c>
      <c r="E309" s="176" t="s">
        <v>545</v>
      </c>
      <c r="F309" s="176">
        <v>715</v>
      </c>
      <c r="G309" s="176"/>
      <c r="H309" s="176">
        <v>445</v>
      </c>
      <c r="I309" s="177">
        <v>840</v>
      </c>
      <c r="J309" s="145" t="s">
        <v>752</v>
      </c>
      <c r="K309" s="146">
        <f t="shared" si="162"/>
        <v>-270</v>
      </c>
      <c r="L309" s="147">
        <f t="shared" si="163"/>
        <v>-0.3776223776223776</v>
      </c>
      <c r="M309" s="143" t="s">
        <v>557</v>
      </c>
      <c r="N309" s="140">
        <v>43800</v>
      </c>
      <c r="O309" s="54"/>
      <c r="P309" s="54"/>
      <c r="Q309" s="198"/>
      <c r="R309" s="37" t="s">
        <v>856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140</v>
      </c>
      <c r="B310" s="161">
        <v>43469</v>
      </c>
      <c r="C310" s="161"/>
      <c r="D310" s="162" t="s">
        <v>176</v>
      </c>
      <c r="E310" s="163" t="s">
        <v>545</v>
      </c>
      <c r="F310" s="163">
        <v>875</v>
      </c>
      <c r="G310" s="163"/>
      <c r="H310" s="163">
        <v>1165</v>
      </c>
      <c r="I310" s="165">
        <v>1185</v>
      </c>
      <c r="J310" s="135" t="s">
        <v>753</v>
      </c>
      <c r="K310" s="136">
        <f t="shared" si="162"/>
        <v>290</v>
      </c>
      <c r="L310" s="137">
        <f t="shared" si="163"/>
        <v>0.33142857142857141</v>
      </c>
      <c r="M310" s="132" t="s">
        <v>547</v>
      </c>
      <c r="N310" s="138">
        <v>43847</v>
      </c>
      <c r="O310" s="54"/>
      <c r="P310" s="54"/>
      <c r="Q310" s="198"/>
      <c r="R310" s="37" t="s">
        <v>856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60">
        <v>141</v>
      </c>
      <c r="B311" s="161">
        <v>43559</v>
      </c>
      <c r="C311" s="161"/>
      <c r="D311" s="162" t="s">
        <v>355</v>
      </c>
      <c r="E311" s="163" t="s">
        <v>545</v>
      </c>
      <c r="F311" s="163">
        <f>387-14.63</f>
        <v>372.37</v>
      </c>
      <c r="G311" s="163"/>
      <c r="H311" s="163">
        <v>490</v>
      </c>
      <c r="I311" s="165">
        <v>490</v>
      </c>
      <c r="J311" s="135" t="s">
        <v>631</v>
      </c>
      <c r="K311" s="136">
        <f t="shared" si="162"/>
        <v>117.63</v>
      </c>
      <c r="L311" s="137">
        <f t="shared" si="163"/>
        <v>0.31589548030185027</v>
      </c>
      <c r="M311" s="132" t="s">
        <v>547</v>
      </c>
      <c r="N311" s="138">
        <v>43850</v>
      </c>
      <c r="O311" s="54"/>
      <c r="P311" s="54"/>
      <c r="Q311" s="198"/>
      <c r="R311" s="37" t="s">
        <v>856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73">
        <v>142</v>
      </c>
      <c r="B312" s="174">
        <v>43578</v>
      </c>
      <c r="C312" s="174"/>
      <c r="D312" s="175" t="s">
        <v>754</v>
      </c>
      <c r="E312" s="176" t="s">
        <v>556</v>
      </c>
      <c r="F312" s="176">
        <v>220</v>
      </c>
      <c r="G312" s="176"/>
      <c r="H312" s="176">
        <v>127.5</v>
      </c>
      <c r="I312" s="177">
        <v>284</v>
      </c>
      <c r="J312" s="145" t="s">
        <v>755</v>
      </c>
      <c r="K312" s="146">
        <f t="shared" si="162"/>
        <v>-92.5</v>
      </c>
      <c r="L312" s="147">
        <f t="shared" si="163"/>
        <v>-0.42045454545454547</v>
      </c>
      <c r="M312" s="143" t="s">
        <v>557</v>
      </c>
      <c r="N312" s="140">
        <v>43896</v>
      </c>
      <c r="O312" s="54"/>
      <c r="P312" s="54"/>
      <c r="Q312" s="198"/>
      <c r="R312" s="37" t="s">
        <v>856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143</v>
      </c>
      <c r="B313" s="161">
        <v>43622</v>
      </c>
      <c r="C313" s="161"/>
      <c r="D313" s="162" t="s">
        <v>460</v>
      </c>
      <c r="E313" s="163" t="s">
        <v>556</v>
      </c>
      <c r="F313" s="163">
        <v>332.8</v>
      </c>
      <c r="G313" s="163"/>
      <c r="H313" s="163">
        <v>405</v>
      </c>
      <c r="I313" s="165">
        <v>419</v>
      </c>
      <c r="J313" s="135" t="s">
        <v>756</v>
      </c>
      <c r="K313" s="136">
        <f t="shared" si="162"/>
        <v>72.199999999999989</v>
      </c>
      <c r="L313" s="137">
        <f t="shared" si="163"/>
        <v>0.21694711538461534</v>
      </c>
      <c r="M313" s="132" t="s">
        <v>547</v>
      </c>
      <c r="N313" s="138">
        <v>43860</v>
      </c>
      <c r="O313" s="54"/>
      <c r="P313" s="54"/>
      <c r="Q313" s="198"/>
      <c r="R313" s="37" t="s">
        <v>854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54">
        <v>144</v>
      </c>
      <c r="B314" s="153">
        <v>43641</v>
      </c>
      <c r="C314" s="153"/>
      <c r="D314" s="154" t="s">
        <v>168</v>
      </c>
      <c r="E314" s="155" t="s">
        <v>545</v>
      </c>
      <c r="F314" s="155">
        <v>386</v>
      </c>
      <c r="G314" s="156"/>
      <c r="H314" s="156">
        <v>395</v>
      </c>
      <c r="I314" s="156">
        <v>452</v>
      </c>
      <c r="J314" s="157" t="s">
        <v>757</v>
      </c>
      <c r="K314" s="158">
        <f t="shared" si="162"/>
        <v>9</v>
      </c>
      <c r="L314" s="159">
        <f t="shared" si="163"/>
        <v>2.3316062176165803E-2</v>
      </c>
      <c r="M314" s="155" t="s">
        <v>564</v>
      </c>
      <c r="N314" s="153">
        <v>43868</v>
      </c>
      <c r="O314" s="54"/>
      <c r="P314" s="54"/>
      <c r="Q314" s="198"/>
      <c r="R314" s="37" t="s">
        <v>854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54">
        <v>145</v>
      </c>
      <c r="B315" s="153">
        <v>43707</v>
      </c>
      <c r="C315" s="153"/>
      <c r="D315" s="154" t="s">
        <v>143</v>
      </c>
      <c r="E315" s="155" t="s">
        <v>545</v>
      </c>
      <c r="F315" s="155">
        <v>137.5</v>
      </c>
      <c r="G315" s="156"/>
      <c r="H315" s="156">
        <v>138.5</v>
      </c>
      <c r="I315" s="156">
        <v>190</v>
      </c>
      <c r="J315" s="157" t="s">
        <v>758</v>
      </c>
      <c r="K315" s="158">
        <f t="shared" si="162"/>
        <v>1</v>
      </c>
      <c r="L315" s="159">
        <f t="shared" si="163"/>
        <v>7.2727272727272727E-3</v>
      </c>
      <c r="M315" s="155" t="s">
        <v>564</v>
      </c>
      <c r="N315" s="153">
        <v>44432</v>
      </c>
      <c r="O315" s="54"/>
      <c r="P315" s="54"/>
      <c r="Q315" s="198"/>
      <c r="R315" s="37" t="s">
        <v>856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146</v>
      </c>
      <c r="B316" s="161">
        <v>43731</v>
      </c>
      <c r="C316" s="161"/>
      <c r="D316" s="162" t="s">
        <v>415</v>
      </c>
      <c r="E316" s="163" t="s">
        <v>545</v>
      </c>
      <c r="F316" s="163">
        <v>235</v>
      </c>
      <c r="G316" s="163"/>
      <c r="H316" s="163">
        <v>295</v>
      </c>
      <c r="I316" s="165">
        <v>296</v>
      </c>
      <c r="J316" s="135" t="s">
        <v>759</v>
      </c>
      <c r="K316" s="136">
        <f t="shared" si="162"/>
        <v>60</v>
      </c>
      <c r="L316" s="137">
        <f t="shared" si="163"/>
        <v>0.25531914893617019</v>
      </c>
      <c r="M316" s="132" t="s">
        <v>547</v>
      </c>
      <c r="N316" s="138">
        <v>43844</v>
      </c>
      <c r="O316" s="54"/>
      <c r="P316" s="54"/>
      <c r="Q316" s="198"/>
      <c r="R316" s="37" t="s">
        <v>854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147</v>
      </c>
      <c r="B317" s="161">
        <v>43752</v>
      </c>
      <c r="C317" s="161"/>
      <c r="D317" s="162" t="s">
        <v>760</v>
      </c>
      <c r="E317" s="163" t="s">
        <v>545</v>
      </c>
      <c r="F317" s="163">
        <v>277.5</v>
      </c>
      <c r="G317" s="163"/>
      <c r="H317" s="163">
        <v>333</v>
      </c>
      <c r="I317" s="165">
        <v>333</v>
      </c>
      <c r="J317" s="135" t="s">
        <v>761</v>
      </c>
      <c r="K317" s="136">
        <f t="shared" si="162"/>
        <v>55.5</v>
      </c>
      <c r="L317" s="137">
        <f t="shared" si="163"/>
        <v>0.2</v>
      </c>
      <c r="M317" s="132" t="s">
        <v>547</v>
      </c>
      <c r="N317" s="138">
        <v>43846</v>
      </c>
      <c r="O317" s="54"/>
      <c r="P317" s="54"/>
      <c r="Q317" s="198"/>
      <c r="R317" s="37" t="s">
        <v>856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148</v>
      </c>
      <c r="B318" s="161">
        <v>43752</v>
      </c>
      <c r="C318" s="161"/>
      <c r="D318" s="162" t="s">
        <v>762</v>
      </c>
      <c r="E318" s="163" t="s">
        <v>545</v>
      </c>
      <c r="F318" s="163">
        <v>930</v>
      </c>
      <c r="G318" s="163"/>
      <c r="H318" s="163">
        <v>1165</v>
      </c>
      <c r="I318" s="165">
        <v>1200</v>
      </c>
      <c r="J318" s="135" t="s">
        <v>763</v>
      </c>
      <c r="K318" s="136">
        <f t="shared" si="162"/>
        <v>235</v>
      </c>
      <c r="L318" s="137">
        <f t="shared" si="163"/>
        <v>0.25268817204301075</v>
      </c>
      <c r="M318" s="132" t="s">
        <v>547</v>
      </c>
      <c r="N318" s="138">
        <v>43847</v>
      </c>
      <c r="O318" s="54"/>
      <c r="P318" s="54"/>
      <c r="Q318" s="198"/>
      <c r="R318" s="37" t="s">
        <v>854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149</v>
      </c>
      <c r="B319" s="161">
        <v>43753</v>
      </c>
      <c r="C319" s="161"/>
      <c r="D319" s="162" t="s">
        <v>764</v>
      </c>
      <c r="E319" s="163" t="s">
        <v>545</v>
      </c>
      <c r="F319" s="133">
        <v>111</v>
      </c>
      <c r="G319" s="163"/>
      <c r="H319" s="163">
        <v>141</v>
      </c>
      <c r="I319" s="165">
        <v>141</v>
      </c>
      <c r="J319" s="135" t="s">
        <v>765</v>
      </c>
      <c r="K319" s="136">
        <f t="shared" si="162"/>
        <v>30</v>
      </c>
      <c r="L319" s="137">
        <f t="shared" si="163"/>
        <v>0.27027027027027029</v>
      </c>
      <c r="M319" s="132" t="s">
        <v>547</v>
      </c>
      <c r="N319" s="138">
        <v>44328</v>
      </c>
      <c r="O319" s="54"/>
      <c r="P319" s="54"/>
      <c r="Q319" s="198"/>
      <c r="R319" s="37" t="s">
        <v>854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150</v>
      </c>
      <c r="B320" s="161">
        <v>43753</v>
      </c>
      <c r="C320" s="161"/>
      <c r="D320" s="162" t="s">
        <v>766</v>
      </c>
      <c r="E320" s="163" t="s">
        <v>545</v>
      </c>
      <c r="F320" s="133">
        <v>296</v>
      </c>
      <c r="G320" s="163"/>
      <c r="H320" s="163">
        <v>370</v>
      </c>
      <c r="I320" s="165">
        <v>370</v>
      </c>
      <c r="J320" s="135" t="s">
        <v>631</v>
      </c>
      <c r="K320" s="136">
        <f t="shared" ref="K320:K345" si="164">H320-F320</f>
        <v>74</v>
      </c>
      <c r="L320" s="137">
        <f t="shared" ref="L320:L345" si="165">K320/F320</f>
        <v>0.25</v>
      </c>
      <c r="M320" s="132" t="s">
        <v>547</v>
      </c>
      <c r="N320" s="138">
        <v>43853</v>
      </c>
      <c r="O320" s="54"/>
      <c r="P320" s="54"/>
      <c r="Q320" s="198"/>
      <c r="R320" s="37" t="s">
        <v>854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0" ht="12.75" customHeight="1">
      <c r="A321" s="160">
        <v>151</v>
      </c>
      <c r="B321" s="161">
        <v>43754</v>
      </c>
      <c r="C321" s="161"/>
      <c r="D321" s="162" t="s">
        <v>767</v>
      </c>
      <c r="E321" s="163" t="s">
        <v>545</v>
      </c>
      <c r="F321" s="133">
        <v>300</v>
      </c>
      <c r="G321" s="163"/>
      <c r="H321" s="163">
        <v>382.5</v>
      </c>
      <c r="I321" s="165">
        <v>344</v>
      </c>
      <c r="J321" s="135" t="s">
        <v>768</v>
      </c>
      <c r="K321" s="136">
        <f t="shared" si="164"/>
        <v>82.5</v>
      </c>
      <c r="L321" s="137">
        <f t="shared" si="165"/>
        <v>0.27500000000000002</v>
      </c>
      <c r="M321" s="132" t="s">
        <v>547</v>
      </c>
      <c r="N321" s="138">
        <v>44238</v>
      </c>
      <c r="O321" s="54"/>
      <c r="P321" s="54"/>
      <c r="Q321" s="198"/>
      <c r="R321" s="37" t="s">
        <v>854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0" ht="12.75" customHeight="1">
      <c r="A322" s="160">
        <v>152</v>
      </c>
      <c r="B322" s="161">
        <v>43832</v>
      </c>
      <c r="C322" s="161"/>
      <c r="D322" s="162" t="s">
        <v>769</v>
      </c>
      <c r="E322" s="163" t="s">
        <v>545</v>
      </c>
      <c r="F322" s="133">
        <v>495</v>
      </c>
      <c r="G322" s="163"/>
      <c r="H322" s="163">
        <v>595</v>
      </c>
      <c r="I322" s="165">
        <v>590</v>
      </c>
      <c r="J322" s="135" t="s">
        <v>567</v>
      </c>
      <c r="K322" s="136">
        <f t="shared" si="164"/>
        <v>100</v>
      </c>
      <c r="L322" s="137">
        <f t="shared" si="165"/>
        <v>0.20202020202020202</v>
      </c>
      <c r="M322" s="132" t="s">
        <v>547</v>
      </c>
      <c r="N322" s="138">
        <v>44589</v>
      </c>
      <c r="O322" s="54"/>
      <c r="P322" s="54"/>
      <c r="Q322" s="198"/>
      <c r="R322" s="37" t="s">
        <v>854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0" ht="12.75" customHeight="1">
      <c r="A323" s="160">
        <v>153</v>
      </c>
      <c r="B323" s="161">
        <v>43966</v>
      </c>
      <c r="C323" s="161"/>
      <c r="D323" s="162" t="s">
        <v>74</v>
      </c>
      <c r="E323" s="163" t="s">
        <v>545</v>
      </c>
      <c r="F323" s="133">
        <v>67.5</v>
      </c>
      <c r="G323" s="163"/>
      <c r="H323" s="163">
        <v>86</v>
      </c>
      <c r="I323" s="165">
        <v>86</v>
      </c>
      <c r="J323" s="135" t="s">
        <v>770</v>
      </c>
      <c r="K323" s="136">
        <f t="shared" si="164"/>
        <v>18.5</v>
      </c>
      <c r="L323" s="137">
        <f t="shared" si="165"/>
        <v>0.27407407407407408</v>
      </c>
      <c r="M323" s="132" t="s">
        <v>547</v>
      </c>
      <c r="N323" s="138">
        <v>44008</v>
      </c>
      <c r="O323" s="54"/>
      <c r="P323" s="54"/>
      <c r="Q323" s="198"/>
      <c r="R323" s="37" t="s">
        <v>854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0" ht="12.75" customHeight="1">
      <c r="A324" s="160">
        <v>154</v>
      </c>
      <c r="B324" s="161">
        <v>44035</v>
      </c>
      <c r="C324" s="161"/>
      <c r="D324" s="162" t="s">
        <v>459</v>
      </c>
      <c r="E324" s="163" t="s">
        <v>545</v>
      </c>
      <c r="F324" s="133">
        <v>231</v>
      </c>
      <c r="G324" s="163"/>
      <c r="H324" s="163">
        <v>281</v>
      </c>
      <c r="I324" s="165">
        <v>281</v>
      </c>
      <c r="J324" s="135" t="s">
        <v>631</v>
      </c>
      <c r="K324" s="136">
        <f t="shared" si="164"/>
        <v>50</v>
      </c>
      <c r="L324" s="137">
        <f t="shared" si="165"/>
        <v>0.21645021645021645</v>
      </c>
      <c r="M324" s="132" t="s">
        <v>547</v>
      </c>
      <c r="N324" s="138">
        <v>44358</v>
      </c>
      <c r="O324" s="54"/>
      <c r="P324" s="54"/>
      <c r="Q324" s="198"/>
      <c r="R324" s="37" t="s">
        <v>854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0" ht="12.75" customHeight="1">
      <c r="A325" s="160">
        <v>155</v>
      </c>
      <c r="B325" s="161">
        <v>44092</v>
      </c>
      <c r="C325" s="161"/>
      <c r="D325" s="162" t="s">
        <v>141</v>
      </c>
      <c r="E325" s="163" t="s">
        <v>545</v>
      </c>
      <c r="F325" s="163">
        <v>206</v>
      </c>
      <c r="G325" s="163"/>
      <c r="H325" s="163">
        <v>248</v>
      </c>
      <c r="I325" s="165">
        <v>248</v>
      </c>
      <c r="J325" s="135" t="s">
        <v>631</v>
      </c>
      <c r="K325" s="136">
        <f t="shared" si="164"/>
        <v>42</v>
      </c>
      <c r="L325" s="137">
        <f t="shared" si="165"/>
        <v>0.20388349514563106</v>
      </c>
      <c r="M325" s="132" t="s">
        <v>547</v>
      </c>
      <c r="N325" s="138">
        <v>44214</v>
      </c>
      <c r="O325" s="54"/>
      <c r="P325" s="54"/>
      <c r="Q325" s="198"/>
      <c r="R325" s="37" t="s">
        <v>854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0" ht="12.75" customHeight="1">
      <c r="A326" s="160">
        <v>156</v>
      </c>
      <c r="B326" s="161">
        <v>44140</v>
      </c>
      <c r="C326" s="161"/>
      <c r="D326" s="162" t="s">
        <v>141</v>
      </c>
      <c r="E326" s="163" t="s">
        <v>545</v>
      </c>
      <c r="F326" s="163">
        <v>182.5</v>
      </c>
      <c r="G326" s="163"/>
      <c r="H326" s="163">
        <v>248</v>
      </c>
      <c r="I326" s="165">
        <v>248</v>
      </c>
      <c r="J326" s="135" t="s">
        <v>631</v>
      </c>
      <c r="K326" s="136">
        <f t="shared" si="164"/>
        <v>65.5</v>
      </c>
      <c r="L326" s="137">
        <f t="shared" si="165"/>
        <v>0.35890410958904112</v>
      </c>
      <c r="M326" s="132" t="s">
        <v>547</v>
      </c>
      <c r="N326" s="138">
        <v>44214</v>
      </c>
      <c r="O326" s="54"/>
      <c r="P326" s="54"/>
      <c r="Q326" s="198"/>
      <c r="R326" s="37" t="s">
        <v>854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0" ht="12.75" customHeight="1">
      <c r="A327" s="160">
        <v>157</v>
      </c>
      <c r="B327" s="161">
        <v>44140</v>
      </c>
      <c r="C327" s="161"/>
      <c r="D327" s="162" t="s">
        <v>337</v>
      </c>
      <c r="E327" s="163" t="s">
        <v>545</v>
      </c>
      <c r="F327" s="163">
        <v>247.5</v>
      </c>
      <c r="G327" s="163"/>
      <c r="H327" s="163">
        <v>320</v>
      </c>
      <c r="I327" s="165">
        <v>320</v>
      </c>
      <c r="J327" s="135" t="s">
        <v>631</v>
      </c>
      <c r="K327" s="136">
        <f t="shared" si="164"/>
        <v>72.5</v>
      </c>
      <c r="L327" s="137">
        <f t="shared" si="165"/>
        <v>0.29292929292929293</v>
      </c>
      <c r="M327" s="132" t="s">
        <v>547</v>
      </c>
      <c r="N327" s="138">
        <v>44323</v>
      </c>
      <c r="O327" s="54"/>
      <c r="P327" s="54"/>
      <c r="Q327" s="198"/>
      <c r="R327" s="37" t="s">
        <v>854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0" ht="12.75" customHeight="1">
      <c r="A328" s="160">
        <v>158</v>
      </c>
      <c r="B328" s="161">
        <v>44140</v>
      </c>
      <c r="C328" s="161"/>
      <c r="D328" s="162" t="s">
        <v>199</v>
      </c>
      <c r="E328" s="163" t="s">
        <v>545</v>
      </c>
      <c r="F328" s="133">
        <v>925</v>
      </c>
      <c r="G328" s="163"/>
      <c r="H328" s="163">
        <v>1095</v>
      </c>
      <c r="I328" s="165">
        <v>1093</v>
      </c>
      <c r="J328" s="135" t="s">
        <v>771</v>
      </c>
      <c r="K328" s="136">
        <f t="shared" si="164"/>
        <v>170</v>
      </c>
      <c r="L328" s="137">
        <f t="shared" si="165"/>
        <v>0.18378378378378379</v>
      </c>
      <c r="M328" s="132" t="s">
        <v>547</v>
      </c>
      <c r="N328" s="138">
        <v>44201</v>
      </c>
      <c r="O328" s="54"/>
      <c r="P328" s="54"/>
      <c r="Q328" s="198"/>
      <c r="R328" s="37" t="s">
        <v>854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0" ht="12.75" customHeight="1">
      <c r="A329" s="160">
        <v>159</v>
      </c>
      <c r="B329" s="161">
        <v>44140</v>
      </c>
      <c r="C329" s="161"/>
      <c r="D329" s="162" t="s">
        <v>355</v>
      </c>
      <c r="E329" s="163" t="s">
        <v>545</v>
      </c>
      <c r="F329" s="133">
        <v>332.5</v>
      </c>
      <c r="G329" s="163"/>
      <c r="H329" s="163">
        <v>393</v>
      </c>
      <c r="I329" s="165">
        <v>406</v>
      </c>
      <c r="J329" s="135" t="s">
        <v>772</v>
      </c>
      <c r="K329" s="136">
        <f t="shared" si="164"/>
        <v>60.5</v>
      </c>
      <c r="L329" s="137">
        <f t="shared" si="165"/>
        <v>0.18195488721804512</v>
      </c>
      <c r="M329" s="132" t="s">
        <v>547</v>
      </c>
      <c r="N329" s="138">
        <v>44256</v>
      </c>
      <c r="O329" s="54"/>
      <c r="P329" s="54"/>
      <c r="Q329" s="198"/>
      <c r="R329" s="37" t="s">
        <v>854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0" ht="12.75" customHeight="1">
      <c r="A330" s="160">
        <v>160</v>
      </c>
      <c r="B330" s="161">
        <v>44141</v>
      </c>
      <c r="C330" s="161"/>
      <c r="D330" s="162" t="s">
        <v>459</v>
      </c>
      <c r="E330" s="163" t="s">
        <v>545</v>
      </c>
      <c r="F330" s="133">
        <v>231</v>
      </c>
      <c r="G330" s="163"/>
      <c r="H330" s="163">
        <v>281</v>
      </c>
      <c r="I330" s="165">
        <v>281</v>
      </c>
      <c r="J330" s="135" t="s">
        <v>631</v>
      </c>
      <c r="K330" s="136">
        <f t="shared" si="164"/>
        <v>50</v>
      </c>
      <c r="L330" s="137">
        <f t="shared" si="165"/>
        <v>0.21645021645021645</v>
      </c>
      <c r="M330" s="132" t="s">
        <v>547</v>
      </c>
      <c r="N330" s="138">
        <v>44358</v>
      </c>
      <c r="O330" s="54"/>
      <c r="P330" s="54"/>
      <c r="Q330" s="198"/>
      <c r="R330" s="37" t="s">
        <v>854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0" ht="12.75" customHeight="1">
      <c r="A331" s="160">
        <v>161</v>
      </c>
      <c r="B331" s="161">
        <v>44187</v>
      </c>
      <c r="C331" s="161"/>
      <c r="D331" s="162" t="s">
        <v>773</v>
      </c>
      <c r="E331" s="163" t="s">
        <v>545</v>
      </c>
      <c r="F331" s="133">
        <v>190</v>
      </c>
      <c r="G331" s="163"/>
      <c r="H331" s="163">
        <v>239</v>
      </c>
      <c r="I331" s="165">
        <v>239</v>
      </c>
      <c r="J331" s="135" t="s">
        <v>774</v>
      </c>
      <c r="K331" s="136">
        <f t="shared" si="164"/>
        <v>49</v>
      </c>
      <c r="L331" s="137">
        <f t="shared" si="165"/>
        <v>0.25789473684210529</v>
      </c>
      <c r="M331" s="132" t="s">
        <v>547</v>
      </c>
      <c r="N331" s="138">
        <v>44844</v>
      </c>
      <c r="O331" s="54"/>
      <c r="P331" s="54"/>
      <c r="Q331" s="198"/>
      <c r="R331" s="37" t="s">
        <v>854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0" ht="12.75" customHeight="1">
      <c r="A332" s="160">
        <v>162</v>
      </c>
      <c r="B332" s="161">
        <v>44258</v>
      </c>
      <c r="C332" s="161"/>
      <c r="D332" s="162" t="s">
        <v>769</v>
      </c>
      <c r="E332" s="163" t="s">
        <v>545</v>
      </c>
      <c r="F332" s="133">
        <v>495</v>
      </c>
      <c r="G332" s="163"/>
      <c r="H332" s="163">
        <v>595</v>
      </c>
      <c r="I332" s="165">
        <v>590</v>
      </c>
      <c r="J332" s="135" t="s">
        <v>567</v>
      </c>
      <c r="K332" s="136">
        <f t="shared" si="164"/>
        <v>100</v>
      </c>
      <c r="L332" s="137">
        <f t="shared" si="165"/>
        <v>0.20202020202020202</v>
      </c>
      <c r="M332" s="132" t="s">
        <v>547</v>
      </c>
      <c r="N332" s="138">
        <v>44589</v>
      </c>
      <c r="O332" s="54"/>
      <c r="P332" s="54"/>
      <c r="Q332" s="198"/>
      <c r="R332" s="37" t="s">
        <v>854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0" ht="12.75" customHeight="1">
      <c r="A333" s="160">
        <v>163</v>
      </c>
      <c r="B333" s="161">
        <v>44274</v>
      </c>
      <c r="C333" s="161"/>
      <c r="D333" s="162" t="s">
        <v>355</v>
      </c>
      <c r="E333" s="163" t="s">
        <v>545</v>
      </c>
      <c r="F333" s="133">
        <v>355</v>
      </c>
      <c r="G333" s="163"/>
      <c r="H333" s="163">
        <v>422.5</v>
      </c>
      <c r="I333" s="165">
        <v>420</v>
      </c>
      <c r="J333" s="135" t="s">
        <v>775</v>
      </c>
      <c r="K333" s="136">
        <f t="shared" si="164"/>
        <v>67.5</v>
      </c>
      <c r="L333" s="137">
        <f t="shared" si="165"/>
        <v>0.19014084507042253</v>
      </c>
      <c r="M333" s="132" t="s">
        <v>547</v>
      </c>
      <c r="N333" s="138">
        <v>44361</v>
      </c>
      <c r="O333" s="54"/>
      <c r="P333" s="54"/>
      <c r="R333" s="37" t="s">
        <v>854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0" ht="12.75" customHeight="1">
      <c r="A334" s="160">
        <v>164</v>
      </c>
      <c r="B334" s="161">
        <v>44295</v>
      </c>
      <c r="C334" s="161"/>
      <c r="D334" s="162" t="s">
        <v>319</v>
      </c>
      <c r="E334" s="163" t="s">
        <v>545</v>
      </c>
      <c r="F334" s="133">
        <v>555</v>
      </c>
      <c r="G334" s="163"/>
      <c r="H334" s="163">
        <v>663</v>
      </c>
      <c r="I334" s="165">
        <v>663</v>
      </c>
      <c r="J334" s="135" t="s">
        <v>776</v>
      </c>
      <c r="K334" s="136">
        <f t="shared" si="164"/>
        <v>108</v>
      </c>
      <c r="L334" s="137">
        <f t="shared" si="165"/>
        <v>0.19459459459459461</v>
      </c>
      <c r="M334" s="132" t="s">
        <v>547</v>
      </c>
      <c r="N334" s="138">
        <v>44321</v>
      </c>
      <c r="O334" s="54"/>
      <c r="P334" s="54"/>
      <c r="Q334" s="198"/>
      <c r="R334" s="37" t="s">
        <v>854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0" ht="12.75" customHeight="1">
      <c r="A335" s="160">
        <v>165</v>
      </c>
      <c r="B335" s="161">
        <v>44308</v>
      </c>
      <c r="C335" s="161"/>
      <c r="D335" s="162" t="s">
        <v>740</v>
      </c>
      <c r="E335" s="163" t="s">
        <v>545</v>
      </c>
      <c r="F335" s="133">
        <v>126.5</v>
      </c>
      <c r="G335" s="163"/>
      <c r="H335" s="163">
        <v>155</v>
      </c>
      <c r="I335" s="165">
        <v>155</v>
      </c>
      <c r="J335" s="135" t="s">
        <v>631</v>
      </c>
      <c r="K335" s="136">
        <f t="shared" si="164"/>
        <v>28.5</v>
      </c>
      <c r="L335" s="137">
        <f t="shared" si="165"/>
        <v>0.22529644268774704</v>
      </c>
      <c r="M335" s="132" t="s">
        <v>547</v>
      </c>
      <c r="N335" s="138">
        <v>44362</v>
      </c>
      <c r="O335" s="54"/>
      <c r="P335" s="54"/>
      <c r="R335" s="37" t="s">
        <v>854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0" ht="12.75" customHeight="1">
      <c r="A336" s="139">
        <v>166</v>
      </c>
      <c r="B336" s="170">
        <v>44368</v>
      </c>
      <c r="C336" s="170"/>
      <c r="D336" s="141" t="s">
        <v>777</v>
      </c>
      <c r="E336" s="143" t="s">
        <v>545</v>
      </c>
      <c r="F336" s="171">
        <v>287.5</v>
      </c>
      <c r="G336" s="143"/>
      <c r="H336" s="143">
        <v>245</v>
      </c>
      <c r="I336" s="144">
        <v>344</v>
      </c>
      <c r="J336" s="145" t="s">
        <v>778</v>
      </c>
      <c r="K336" s="146">
        <f t="shared" si="164"/>
        <v>-42.5</v>
      </c>
      <c r="L336" s="147">
        <f t="shared" si="165"/>
        <v>-0.14782608695652175</v>
      </c>
      <c r="M336" s="143" t="s">
        <v>557</v>
      </c>
      <c r="N336" s="140">
        <v>44508</v>
      </c>
      <c r="O336" s="54"/>
      <c r="P336" s="54"/>
      <c r="R336" s="37" t="s">
        <v>854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1:30" ht="12.75" customHeight="1">
      <c r="A337" s="160">
        <v>167</v>
      </c>
      <c r="B337" s="161">
        <v>44368</v>
      </c>
      <c r="C337" s="161"/>
      <c r="D337" s="162" t="s">
        <v>459</v>
      </c>
      <c r="E337" s="163" t="s">
        <v>545</v>
      </c>
      <c r="F337" s="133">
        <v>241</v>
      </c>
      <c r="G337" s="163"/>
      <c r="H337" s="163">
        <v>298</v>
      </c>
      <c r="I337" s="165">
        <v>320</v>
      </c>
      <c r="J337" s="135" t="s">
        <v>631</v>
      </c>
      <c r="K337" s="136">
        <f t="shared" si="164"/>
        <v>57</v>
      </c>
      <c r="L337" s="137">
        <f t="shared" si="165"/>
        <v>0.23651452282157676</v>
      </c>
      <c r="M337" s="132" t="s">
        <v>547</v>
      </c>
      <c r="N337" s="138">
        <v>44802</v>
      </c>
      <c r="O337" s="54"/>
      <c r="P337" s="54"/>
      <c r="R337" s="37" t="s">
        <v>854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1:30" ht="12.75" customHeight="1">
      <c r="A338" s="160">
        <v>168</v>
      </c>
      <c r="B338" s="161">
        <v>44406</v>
      </c>
      <c r="C338" s="161"/>
      <c r="D338" s="162" t="s">
        <v>740</v>
      </c>
      <c r="E338" s="163" t="s">
        <v>545</v>
      </c>
      <c r="F338" s="133">
        <v>162.5</v>
      </c>
      <c r="G338" s="163"/>
      <c r="H338" s="163">
        <v>200</v>
      </c>
      <c r="I338" s="165">
        <v>200</v>
      </c>
      <c r="J338" s="135" t="s">
        <v>631</v>
      </c>
      <c r="K338" s="136">
        <f t="shared" si="164"/>
        <v>37.5</v>
      </c>
      <c r="L338" s="137">
        <f t="shared" si="165"/>
        <v>0.23076923076923078</v>
      </c>
      <c r="M338" s="132" t="s">
        <v>547</v>
      </c>
      <c r="N338" s="138">
        <v>44802</v>
      </c>
      <c r="O338" s="54"/>
      <c r="P338" s="54"/>
      <c r="R338" s="37" t="s">
        <v>854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0" ht="12.75" customHeight="1">
      <c r="A339" s="160">
        <v>169</v>
      </c>
      <c r="B339" s="161">
        <v>44462</v>
      </c>
      <c r="C339" s="161"/>
      <c r="D339" s="162" t="s">
        <v>423</v>
      </c>
      <c r="E339" s="163" t="s">
        <v>545</v>
      </c>
      <c r="F339" s="133">
        <v>1235</v>
      </c>
      <c r="G339" s="163"/>
      <c r="H339" s="163">
        <v>1505</v>
      </c>
      <c r="I339" s="165">
        <v>1500</v>
      </c>
      <c r="J339" s="135" t="s">
        <v>631</v>
      </c>
      <c r="K339" s="136">
        <f t="shared" si="164"/>
        <v>270</v>
      </c>
      <c r="L339" s="137">
        <f t="shared" si="165"/>
        <v>0.21862348178137653</v>
      </c>
      <c r="M339" s="132" t="s">
        <v>547</v>
      </c>
      <c r="N339" s="138">
        <v>44564</v>
      </c>
      <c r="O339" s="54"/>
      <c r="P339" s="54"/>
      <c r="R339" s="37" t="s">
        <v>854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0" ht="12.75" customHeight="1">
      <c r="A340" s="160">
        <v>170</v>
      </c>
      <c r="B340" s="161">
        <v>44480</v>
      </c>
      <c r="C340" s="161"/>
      <c r="D340" s="162" t="s">
        <v>779</v>
      </c>
      <c r="E340" s="163" t="s">
        <v>545</v>
      </c>
      <c r="F340" s="133">
        <v>58.75</v>
      </c>
      <c r="G340" s="163"/>
      <c r="H340" s="163">
        <v>64.25</v>
      </c>
      <c r="I340" s="165"/>
      <c r="J340" s="135" t="s">
        <v>631</v>
      </c>
      <c r="K340" s="136">
        <f t="shared" si="164"/>
        <v>5.5</v>
      </c>
      <c r="L340" s="137">
        <f t="shared" si="165"/>
        <v>9.3617021276595741E-2</v>
      </c>
      <c r="M340" s="132" t="s">
        <v>547</v>
      </c>
      <c r="N340" s="138">
        <v>45322</v>
      </c>
      <c r="O340" s="54"/>
      <c r="P340" s="54"/>
      <c r="R340" s="37" t="s">
        <v>854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0" ht="12.75" customHeight="1">
      <c r="A341" s="129">
        <v>171</v>
      </c>
      <c r="B341" s="130">
        <v>44481</v>
      </c>
      <c r="C341" s="130"/>
      <c r="D341" s="131" t="s">
        <v>273</v>
      </c>
      <c r="E341" s="132" t="s">
        <v>545</v>
      </c>
      <c r="F341" s="133">
        <v>315</v>
      </c>
      <c r="G341" s="132"/>
      <c r="H341" s="132">
        <v>335</v>
      </c>
      <c r="I341" s="134">
        <v>380</v>
      </c>
      <c r="J341" s="135" t="s">
        <v>822</v>
      </c>
      <c r="K341" s="136">
        <f t="shared" si="164"/>
        <v>20</v>
      </c>
      <c r="L341" s="137">
        <f t="shared" si="165"/>
        <v>6.3492063492063489E-2</v>
      </c>
      <c r="M341" s="132" t="s">
        <v>547</v>
      </c>
      <c r="N341" s="138">
        <v>45297</v>
      </c>
      <c r="O341" s="54"/>
      <c r="P341" s="54"/>
      <c r="R341" s="37" t="s">
        <v>854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0" ht="12.75" customHeight="1">
      <c r="A342" s="129">
        <v>172</v>
      </c>
      <c r="B342" s="130">
        <v>44481</v>
      </c>
      <c r="C342" s="130"/>
      <c r="D342" s="131" t="s">
        <v>780</v>
      </c>
      <c r="E342" s="132" t="s">
        <v>545</v>
      </c>
      <c r="F342" s="133">
        <v>45.5</v>
      </c>
      <c r="G342" s="132"/>
      <c r="H342" s="132">
        <v>56.5</v>
      </c>
      <c r="I342" s="134">
        <v>56</v>
      </c>
      <c r="J342" s="135" t="s">
        <v>631</v>
      </c>
      <c r="K342" s="136">
        <f t="shared" si="164"/>
        <v>11</v>
      </c>
      <c r="L342" s="137">
        <f t="shared" si="165"/>
        <v>0.24175824175824176</v>
      </c>
      <c r="M342" s="132" t="s">
        <v>547</v>
      </c>
      <c r="N342" s="138">
        <v>44881</v>
      </c>
      <c r="O342" s="54"/>
      <c r="P342" s="54"/>
      <c r="R342" s="37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0" ht="12.75" customHeight="1">
      <c r="A343" s="129">
        <v>173</v>
      </c>
      <c r="B343" s="130">
        <v>44551</v>
      </c>
      <c r="C343" s="130"/>
      <c r="D343" s="131" t="s">
        <v>128</v>
      </c>
      <c r="E343" s="132" t="s">
        <v>545</v>
      </c>
      <c r="F343" s="133">
        <v>2300</v>
      </c>
      <c r="G343" s="132"/>
      <c r="H343" s="132">
        <f>(2820+2200)/2</f>
        <v>2510</v>
      </c>
      <c r="I343" s="134">
        <v>3000</v>
      </c>
      <c r="J343" s="135" t="s">
        <v>781</v>
      </c>
      <c r="K343" s="136">
        <f t="shared" si="164"/>
        <v>210</v>
      </c>
      <c r="L343" s="137">
        <f t="shared" si="165"/>
        <v>9.1304347826086957E-2</v>
      </c>
      <c r="M343" s="132" t="s">
        <v>547</v>
      </c>
      <c r="N343" s="138">
        <v>44649</v>
      </c>
      <c r="O343" s="54"/>
      <c r="P343" s="54"/>
      <c r="R343" s="37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0" ht="12.75" customHeight="1">
      <c r="A344" s="129">
        <v>174</v>
      </c>
      <c r="B344" s="130">
        <v>44606</v>
      </c>
      <c r="C344" s="130"/>
      <c r="D344" s="131" t="s">
        <v>413</v>
      </c>
      <c r="E344" s="132" t="s">
        <v>545</v>
      </c>
      <c r="F344" s="133">
        <v>635</v>
      </c>
      <c r="G344" s="132"/>
      <c r="H344" s="132">
        <v>700</v>
      </c>
      <c r="I344" s="134">
        <v>764</v>
      </c>
      <c r="J344" s="135" t="s">
        <v>806</v>
      </c>
      <c r="K344" s="136">
        <f t="shared" si="164"/>
        <v>65</v>
      </c>
      <c r="L344" s="137">
        <f t="shared" si="165"/>
        <v>0.10236220472440945</v>
      </c>
      <c r="M344" s="132" t="s">
        <v>547</v>
      </c>
      <c r="N344" s="138">
        <v>45159</v>
      </c>
      <c r="O344" s="54"/>
      <c r="P344" s="54"/>
      <c r="R344" s="37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0" ht="12.75" customHeight="1">
      <c r="A345" s="129">
        <v>175</v>
      </c>
      <c r="B345" s="130">
        <v>44613</v>
      </c>
      <c r="C345" s="130"/>
      <c r="D345" s="131" t="s">
        <v>423</v>
      </c>
      <c r="E345" s="132" t="s">
        <v>545</v>
      </c>
      <c r="F345" s="133">
        <v>1255</v>
      </c>
      <c r="G345" s="132"/>
      <c r="H345" s="132">
        <v>1515</v>
      </c>
      <c r="I345" s="134">
        <v>1510</v>
      </c>
      <c r="J345" s="135" t="s">
        <v>631</v>
      </c>
      <c r="K345" s="136">
        <f t="shared" si="164"/>
        <v>260</v>
      </c>
      <c r="L345" s="137">
        <f t="shared" si="165"/>
        <v>0.20717131474103587</v>
      </c>
      <c r="M345" s="132" t="s">
        <v>547</v>
      </c>
      <c r="N345" s="138">
        <v>44834</v>
      </c>
      <c r="O345" s="54"/>
      <c r="P345" s="54"/>
      <c r="R345" s="37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0" ht="12.75" customHeight="1">
      <c r="A346" s="259">
        <v>176</v>
      </c>
      <c r="B346" s="250">
        <v>44670</v>
      </c>
      <c r="C346" s="250"/>
      <c r="D346" s="251" t="s">
        <v>510</v>
      </c>
      <c r="E346" s="252" t="s">
        <v>545</v>
      </c>
      <c r="F346" s="253">
        <v>445</v>
      </c>
      <c r="G346" s="253"/>
      <c r="H346" s="253">
        <v>460</v>
      </c>
      <c r="I346" s="253">
        <v>553</v>
      </c>
      <c r="J346" s="254" t="s">
        <v>844</v>
      </c>
      <c r="K346" s="255">
        <f t="shared" ref="K346" si="166">H346-F346</f>
        <v>15</v>
      </c>
      <c r="L346" s="256">
        <f t="shared" ref="L346" si="167">K346/F346</f>
        <v>3.3707865168539325E-2</v>
      </c>
      <c r="M346" s="257" t="s">
        <v>564</v>
      </c>
      <c r="N346" s="258">
        <v>45397</v>
      </c>
      <c r="O346" s="54"/>
      <c r="P346" s="54"/>
      <c r="R346" s="37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0" ht="12.75" customHeight="1">
      <c r="A347" s="160">
        <v>177</v>
      </c>
      <c r="B347" s="161">
        <v>44746</v>
      </c>
      <c r="C347" s="161"/>
      <c r="D347" s="162" t="s">
        <v>782</v>
      </c>
      <c r="E347" s="163" t="s">
        <v>545</v>
      </c>
      <c r="F347" s="163">
        <v>207.5</v>
      </c>
      <c r="G347" s="163"/>
      <c r="H347" s="163">
        <v>254</v>
      </c>
      <c r="I347" s="165">
        <v>254</v>
      </c>
      <c r="J347" s="135" t="s">
        <v>631</v>
      </c>
      <c r="K347" s="136">
        <f t="shared" ref="K347:K357" si="168">H347-F347</f>
        <v>46.5</v>
      </c>
      <c r="L347" s="137">
        <f t="shared" ref="L347:L357" si="169">K347/F347</f>
        <v>0.22409638554216868</v>
      </c>
      <c r="M347" s="132" t="s">
        <v>547</v>
      </c>
      <c r="N347" s="138">
        <v>44792</v>
      </c>
      <c r="O347" s="54"/>
      <c r="P347" s="54"/>
      <c r="R347" s="37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0" ht="12.75" customHeight="1">
      <c r="A348" s="160">
        <v>178</v>
      </c>
      <c r="B348" s="161">
        <v>44775</v>
      </c>
      <c r="C348" s="161"/>
      <c r="D348" s="162" t="s">
        <v>461</v>
      </c>
      <c r="E348" s="163" t="s">
        <v>545</v>
      </c>
      <c r="F348" s="163">
        <v>31.25</v>
      </c>
      <c r="G348" s="163"/>
      <c r="H348" s="163">
        <v>38.75</v>
      </c>
      <c r="I348" s="165">
        <v>38</v>
      </c>
      <c r="J348" s="135" t="s">
        <v>631</v>
      </c>
      <c r="K348" s="136">
        <f t="shared" si="168"/>
        <v>7.5</v>
      </c>
      <c r="L348" s="137">
        <f t="shared" si="169"/>
        <v>0.24</v>
      </c>
      <c r="M348" s="132" t="s">
        <v>547</v>
      </c>
      <c r="N348" s="138">
        <v>44844</v>
      </c>
      <c r="O348" s="54"/>
      <c r="P348" s="54"/>
      <c r="R348" s="37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0" ht="12.75" customHeight="1">
      <c r="A349" s="160">
        <v>179</v>
      </c>
      <c r="B349" s="161">
        <v>44841</v>
      </c>
      <c r="C349" s="161"/>
      <c r="D349" s="162" t="s">
        <v>783</v>
      </c>
      <c r="E349" s="163" t="s">
        <v>545</v>
      </c>
      <c r="F349" s="133">
        <v>665</v>
      </c>
      <c r="G349" s="163"/>
      <c r="H349" s="163">
        <v>807.5</v>
      </c>
      <c r="I349" s="165">
        <v>840</v>
      </c>
      <c r="J349" s="135" t="s">
        <v>781</v>
      </c>
      <c r="K349" s="136">
        <f t="shared" si="168"/>
        <v>142.5</v>
      </c>
      <c r="L349" s="137">
        <f t="shared" si="169"/>
        <v>0.21428571428571427</v>
      </c>
      <c r="M349" s="132" t="s">
        <v>547</v>
      </c>
      <c r="N349" s="138">
        <v>45097</v>
      </c>
      <c r="O349" s="54"/>
      <c r="P349" s="54"/>
      <c r="R349" s="37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0" ht="12.75" customHeight="1">
      <c r="A350" s="160">
        <v>180</v>
      </c>
      <c r="B350" s="161">
        <v>44844</v>
      </c>
      <c r="C350" s="161"/>
      <c r="D350" s="162" t="s">
        <v>415</v>
      </c>
      <c r="E350" s="163" t="s">
        <v>545</v>
      </c>
      <c r="F350" s="133">
        <v>227.5</v>
      </c>
      <c r="G350" s="163"/>
      <c r="H350" s="163">
        <v>270</v>
      </c>
      <c r="I350" s="165">
        <v>291</v>
      </c>
      <c r="J350" s="135" t="s">
        <v>808</v>
      </c>
      <c r="K350" s="136">
        <f t="shared" si="168"/>
        <v>42.5</v>
      </c>
      <c r="L350" s="137">
        <f t="shared" si="169"/>
        <v>0.18681318681318682</v>
      </c>
      <c r="M350" s="132" t="s">
        <v>547</v>
      </c>
      <c r="N350" s="138">
        <v>45160</v>
      </c>
      <c r="O350" s="54"/>
      <c r="P350" s="54"/>
      <c r="R350" s="37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0" ht="12.75" customHeight="1">
      <c r="A351" s="160">
        <v>181</v>
      </c>
      <c r="B351" s="161">
        <v>44845</v>
      </c>
      <c r="C351" s="161"/>
      <c r="D351" s="162" t="s">
        <v>413</v>
      </c>
      <c r="E351" s="163" t="s">
        <v>545</v>
      </c>
      <c r="F351" s="133">
        <v>555</v>
      </c>
      <c r="G351" s="163"/>
      <c r="H351" s="163">
        <v>700</v>
      </c>
      <c r="I351" s="165">
        <v>765</v>
      </c>
      <c r="J351" s="135" t="s">
        <v>807</v>
      </c>
      <c r="K351" s="136">
        <f t="shared" si="168"/>
        <v>145</v>
      </c>
      <c r="L351" s="137">
        <f t="shared" si="169"/>
        <v>0.26126126126126126</v>
      </c>
      <c r="M351" s="132" t="s">
        <v>547</v>
      </c>
      <c r="N351" s="138">
        <v>45159</v>
      </c>
      <c r="O351" s="54"/>
      <c r="P351" s="54"/>
      <c r="R351" s="37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0" ht="12.75" customHeight="1">
      <c r="A352" s="160">
        <v>182</v>
      </c>
      <c r="B352" s="161">
        <v>44981</v>
      </c>
      <c r="C352" s="161"/>
      <c r="D352" s="162" t="s">
        <v>428</v>
      </c>
      <c r="E352" s="163" t="s">
        <v>545</v>
      </c>
      <c r="F352" s="133">
        <v>1675</v>
      </c>
      <c r="G352" s="163"/>
      <c r="H352" s="163">
        <v>2080</v>
      </c>
      <c r="I352" s="165">
        <v>2080</v>
      </c>
      <c r="J352" s="135" t="s">
        <v>631</v>
      </c>
      <c r="K352" s="136">
        <f t="shared" si="168"/>
        <v>405</v>
      </c>
      <c r="L352" s="137">
        <f t="shared" si="169"/>
        <v>0.2417910447761194</v>
      </c>
      <c r="M352" s="132" t="s">
        <v>547</v>
      </c>
      <c r="N352" s="138">
        <v>45119</v>
      </c>
      <c r="O352" s="54"/>
      <c r="P352" s="54"/>
      <c r="R352" s="37" t="s">
        <v>857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1:38" ht="12.75" customHeight="1">
      <c r="A353" s="160">
        <v>183</v>
      </c>
      <c r="B353" s="161">
        <v>44986</v>
      </c>
      <c r="C353" s="161"/>
      <c r="D353" s="162" t="s">
        <v>461</v>
      </c>
      <c r="E353" s="163" t="s">
        <v>545</v>
      </c>
      <c r="F353" s="133">
        <v>57.5</v>
      </c>
      <c r="G353" s="163"/>
      <c r="H353" s="163">
        <v>120</v>
      </c>
      <c r="I353" s="165">
        <v>120</v>
      </c>
      <c r="J353" s="135" t="s">
        <v>631</v>
      </c>
      <c r="K353" s="136">
        <f t="shared" si="168"/>
        <v>62.5</v>
      </c>
      <c r="L353" s="137">
        <f t="shared" si="169"/>
        <v>1.0869565217391304</v>
      </c>
      <c r="M353" s="132" t="s">
        <v>547</v>
      </c>
      <c r="N353" s="138">
        <v>45049</v>
      </c>
      <c r="O353" s="54"/>
      <c r="P353" s="54"/>
      <c r="R353" s="37" t="s">
        <v>857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1:38" ht="12.75" customHeight="1">
      <c r="A354" s="160">
        <v>184</v>
      </c>
      <c r="B354" s="161">
        <v>45008</v>
      </c>
      <c r="C354" s="161"/>
      <c r="D354" s="162" t="s">
        <v>475</v>
      </c>
      <c r="E354" s="163" t="s">
        <v>545</v>
      </c>
      <c r="F354" s="133">
        <v>2765</v>
      </c>
      <c r="G354" s="163"/>
      <c r="H354" s="163">
        <v>3547.5</v>
      </c>
      <c r="I354" s="165">
        <v>3523</v>
      </c>
      <c r="J354" s="135" t="s">
        <v>631</v>
      </c>
      <c r="K354" s="136">
        <f t="shared" si="168"/>
        <v>782.5</v>
      </c>
      <c r="L354" s="137">
        <f t="shared" si="169"/>
        <v>0.28300180831826399</v>
      </c>
      <c r="M354" s="132" t="s">
        <v>547</v>
      </c>
      <c r="N354" s="138">
        <v>45177</v>
      </c>
      <c r="O354" s="54"/>
      <c r="P354" s="54"/>
      <c r="R354" s="37" t="s">
        <v>857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1:38" ht="12.75" customHeight="1">
      <c r="A355" s="160">
        <v>185</v>
      </c>
      <c r="B355" s="161">
        <v>45027</v>
      </c>
      <c r="C355" s="161"/>
      <c r="D355" s="162" t="s">
        <v>784</v>
      </c>
      <c r="E355" s="163" t="s">
        <v>545</v>
      </c>
      <c r="F355" s="163">
        <v>460</v>
      </c>
      <c r="G355" s="163"/>
      <c r="H355" s="163">
        <v>825</v>
      </c>
      <c r="I355" s="165">
        <v>810</v>
      </c>
      <c r="J355" s="135" t="s">
        <v>631</v>
      </c>
      <c r="K355" s="136">
        <f t="shared" si="168"/>
        <v>365</v>
      </c>
      <c r="L355" s="137">
        <f t="shared" si="169"/>
        <v>0.79347826086956519</v>
      </c>
      <c r="M355" s="132" t="s">
        <v>547</v>
      </c>
      <c r="N355" s="138">
        <v>45155</v>
      </c>
      <c r="O355" s="54"/>
      <c r="P355" s="54"/>
      <c r="R355" s="37" t="s">
        <v>857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1:38" ht="12.75" customHeight="1">
      <c r="A356" s="160">
        <v>186</v>
      </c>
      <c r="B356" s="161">
        <v>45050</v>
      </c>
      <c r="C356" s="161"/>
      <c r="D356" s="162" t="s">
        <v>41</v>
      </c>
      <c r="E356" s="163" t="s">
        <v>545</v>
      </c>
      <c r="F356" s="163">
        <v>3630</v>
      </c>
      <c r="G356" s="163"/>
      <c r="H356" s="163">
        <v>5150</v>
      </c>
      <c r="I356" s="165">
        <v>5040</v>
      </c>
      <c r="J356" s="135" t="s">
        <v>631</v>
      </c>
      <c r="K356" s="136">
        <f t="shared" si="168"/>
        <v>1520</v>
      </c>
      <c r="L356" s="137">
        <f t="shared" si="169"/>
        <v>0.41873278236914602</v>
      </c>
      <c r="M356" s="132" t="s">
        <v>547</v>
      </c>
      <c r="N356" s="138">
        <v>45344</v>
      </c>
      <c r="O356" s="54"/>
      <c r="P356" s="54"/>
      <c r="R356" s="37" t="s">
        <v>857</v>
      </c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1:38" ht="12.75" customHeight="1">
      <c r="A357" s="160">
        <v>187</v>
      </c>
      <c r="B357" s="161">
        <v>45075</v>
      </c>
      <c r="C357" s="161"/>
      <c r="D357" s="162" t="s">
        <v>785</v>
      </c>
      <c r="E357" s="163" t="s">
        <v>545</v>
      </c>
      <c r="F357" s="133">
        <v>585</v>
      </c>
      <c r="G357" s="163"/>
      <c r="H357" s="163">
        <v>732</v>
      </c>
      <c r="I357" s="165">
        <v>732</v>
      </c>
      <c r="J357" s="135" t="s">
        <v>631</v>
      </c>
      <c r="K357" s="136">
        <f t="shared" si="168"/>
        <v>147</v>
      </c>
      <c r="L357" s="137">
        <f t="shared" si="169"/>
        <v>0.25128205128205128</v>
      </c>
      <c r="M357" s="132" t="s">
        <v>547</v>
      </c>
      <c r="N357" s="138">
        <v>45152</v>
      </c>
      <c r="O357" s="54"/>
      <c r="P357" s="54"/>
      <c r="R357" s="37" t="s">
        <v>857</v>
      </c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  <c r="AF357" s="37"/>
      <c r="AG357" s="54"/>
      <c r="AI357" s="37"/>
      <c r="AK357" s="37"/>
      <c r="AL357" s="54"/>
    </row>
    <row r="358" spans="1:38" ht="12.75" customHeight="1">
      <c r="A358" s="160">
        <v>188</v>
      </c>
      <c r="B358" s="161">
        <v>45078</v>
      </c>
      <c r="C358" s="161"/>
      <c r="D358" s="162" t="s">
        <v>500</v>
      </c>
      <c r="E358" s="163" t="s">
        <v>545</v>
      </c>
      <c r="F358" s="133">
        <v>3310</v>
      </c>
      <c r="G358" s="163"/>
      <c r="H358" s="163">
        <v>4300</v>
      </c>
      <c r="I358" s="165">
        <v>4300</v>
      </c>
      <c r="J358" s="135" t="s">
        <v>631</v>
      </c>
      <c r="K358" s="136">
        <f t="shared" ref="K358" si="170">H358-F358</f>
        <v>990</v>
      </c>
      <c r="L358" s="137">
        <f t="shared" ref="L358" si="171">K358/F358</f>
        <v>0.29909365558912387</v>
      </c>
      <c r="M358" s="132" t="s">
        <v>547</v>
      </c>
      <c r="N358" s="138">
        <v>45436</v>
      </c>
      <c r="O358" s="54"/>
      <c r="P358" s="54"/>
      <c r="R358" s="37" t="s">
        <v>857</v>
      </c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F358" s="37"/>
      <c r="AG358" s="54"/>
      <c r="AI358" s="37"/>
      <c r="AK358" s="37"/>
      <c r="AL358" s="54"/>
    </row>
    <row r="359" spans="1:38" ht="12.75" customHeight="1">
      <c r="A359" s="160">
        <v>189</v>
      </c>
      <c r="B359" s="161">
        <v>45103</v>
      </c>
      <c r="C359" s="161"/>
      <c r="D359" s="162" t="s">
        <v>803</v>
      </c>
      <c r="E359" s="163" t="s">
        <v>545</v>
      </c>
      <c r="F359" s="133">
        <v>282.5</v>
      </c>
      <c r="G359" s="163"/>
      <c r="H359" s="163">
        <v>383</v>
      </c>
      <c r="I359" s="165">
        <v>383</v>
      </c>
      <c r="J359" s="135" t="s">
        <v>631</v>
      </c>
      <c r="K359" s="136">
        <f>H359-F359</f>
        <v>100.5</v>
      </c>
      <c r="L359" s="137">
        <f>K359/F359</f>
        <v>0.35575221238938054</v>
      </c>
      <c r="M359" s="132" t="s">
        <v>547</v>
      </c>
      <c r="N359" s="138">
        <v>45265</v>
      </c>
      <c r="O359" s="54"/>
      <c r="P359" s="54"/>
      <c r="R359" s="37" t="s">
        <v>857</v>
      </c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F359" s="37"/>
      <c r="AG359" s="54"/>
      <c r="AI359" s="37"/>
      <c r="AK359" s="37"/>
      <c r="AL359" s="54"/>
    </row>
    <row r="360" spans="1:38" ht="12.75" customHeight="1">
      <c r="A360" s="160">
        <v>190</v>
      </c>
      <c r="B360" s="161">
        <v>45120</v>
      </c>
      <c r="C360" s="161"/>
      <c r="D360" s="162" t="s">
        <v>499</v>
      </c>
      <c r="E360" s="163" t="s">
        <v>545</v>
      </c>
      <c r="F360" s="133">
        <v>2312.5</v>
      </c>
      <c r="G360" s="163"/>
      <c r="H360" s="163">
        <v>2935</v>
      </c>
      <c r="I360" s="165">
        <v>2935</v>
      </c>
      <c r="J360" s="135" t="s">
        <v>631</v>
      </c>
      <c r="K360" s="136">
        <f>H360-F360</f>
        <v>622.5</v>
      </c>
      <c r="L360" s="137">
        <f>K360/F360</f>
        <v>0.26918918918918922</v>
      </c>
      <c r="M360" s="132" t="s">
        <v>547</v>
      </c>
      <c r="N360" s="138">
        <v>45177</v>
      </c>
      <c r="O360" s="54"/>
      <c r="P360" s="54"/>
      <c r="R360" s="37" t="s">
        <v>857</v>
      </c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  <c r="AF360" s="37"/>
      <c r="AG360" s="54"/>
      <c r="AI360" s="37"/>
      <c r="AK360" s="37"/>
      <c r="AL360" s="54"/>
    </row>
    <row r="361" spans="1:38" ht="12.75" customHeight="1">
      <c r="A361" s="160">
        <v>191</v>
      </c>
      <c r="B361" s="161">
        <v>45125</v>
      </c>
      <c r="C361" s="161"/>
      <c r="D361" s="162" t="s">
        <v>199</v>
      </c>
      <c r="E361" s="163" t="s">
        <v>545</v>
      </c>
      <c r="F361" s="133">
        <v>3980</v>
      </c>
      <c r="G361" s="163"/>
      <c r="H361" s="163">
        <v>4895</v>
      </c>
      <c r="I361" s="165">
        <v>4895</v>
      </c>
      <c r="J361" s="135" t="s">
        <v>631</v>
      </c>
      <c r="K361" s="136">
        <f>H361-F361</f>
        <v>915</v>
      </c>
      <c r="L361" s="137">
        <f>K361/F361</f>
        <v>0.22989949748743718</v>
      </c>
      <c r="M361" s="132" t="s">
        <v>547</v>
      </c>
      <c r="N361" s="138">
        <v>45155</v>
      </c>
      <c r="O361" s="54"/>
      <c r="P361" s="54"/>
      <c r="R361" s="37" t="s">
        <v>857</v>
      </c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  <c r="AG361" s="54"/>
      <c r="AI361" s="37"/>
      <c r="AL361" s="54"/>
    </row>
    <row r="362" spans="1:38" ht="12.75" customHeight="1">
      <c r="A362" s="160">
        <v>192</v>
      </c>
      <c r="B362" s="161">
        <v>45145</v>
      </c>
      <c r="C362" s="161"/>
      <c r="D362" s="162" t="s">
        <v>805</v>
      </c>
      <c r="E362" s="163" t="s">
        <v>545</v>
      </c>
      <c r="F362" s="133">
        <v>565</v>
      </c>
      <c r="G362" s="163"/>
      <c r="H362" s="163">
        <v>725</v>
      </c>
      <c r="I362" s="165">
        <v>725</v>
      </c>
      <c r="J362" s="135" t="s">
        <v>631</v>
      </c>
      <c r="K362" s="136">
        <f>H362-F362</f>
        <v>160</v>
      </c>
      <c r="L362" s="137">
        <f>K362/F362</f>
        <v>0.2831858407079646</v>
      </c>
      <c r="M362" s="132" t="s">
        <v>547</v>
      </c>
      <c r="N362" s="138">
        <v>45169</v>
      </c>
      <c r="O362" s="54"/>
      <c r="P362" s="54"/>
      <c r="R362" s="37" t="s">
        <v>857</v>
      </c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  <c r="AG362" s="54"/>
      <c r="AI362" s="37"/>
      <c r="AL362" s="54"/>
    </row>
    <row r="363" spans="1:38" ht="12.75" customHeight="1">
      <c r="A363" s="232">
        <v>193</v>
      </c>
      <c r="B363" s="233">
        <v>45167</v>
      </c>
      <c r="C363" s="233"/>
      <c r="D363" s="234" t="s">
        <v>809</v>
      </c>
      <c r="E363" s="235" t="s">
        <v>545</v>
      </c>
      <c r="F363" s="133">
        <v>700</v>
      </c>
      <c r="G363" s="235"/>
      <c r="H363" s="235">
        <v>950</v>
      </c>
      <c r="I363" s="236">
        <v>950</v>
      </c>
      <c r="J363" s="237" t="s">
        <v>631</v>
      </c>
      <c r="K363" s="136">
        <f>H363-F363</f>
        <v>250</v>
      </c>
      <c r="L363" s="137">
        <f>K363/F363</f>
        <v>0.35714285714285715</v>
      </c>
      <c r="M363" s="132" t="s">
        <v>547</v>
      </c>
      <c r="N363" s="138">
        <v>45261</v>
      </c>
      <c r="O363" s="54"/>
      <c r="P363" s="54"/>
      <c r="R363" s="37" t="s">
        <v>857</v>
      </c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  <c r="AG363" s="54"/>
      <c r="AI363" s="37"/>
      <c r="AL363" s="54"/>
    </row>
    <row r="364" spans="1:38" ht="12.75" customHeight="1">
      <c r="A364" s="178">
        <v>194</v>
      </c>
      <c r="B364" s="179">
        <v>45184</v>
      </c>
      <c r="C364" s="53"/>
      <c r="D364" s="53" t="s">
        <v>502</v>
      </c>
      <c r="E364" s="180" t="s">
        <v>545</v>
      </c>
      <c r="F364" s="51" t="s">
        <v>810</v>
      </c>
      <c r="G364" s="51"/>
      <c r="H364" s="51"/>
      <c r="I364" s="51">
        <v>480</v>
      </c>
      <c r="J364" s="51" t="s">
        <v>546</v>
      </c>
      <c r="K364" s="51"/>
      <c r="L364" s="51"/>
      <c r="M364" s="51"/>
      <c r="N364" s="51"/>
      <c r="O364" s="54"/>
      <c r="P364" s="54"/>
      <c r="R364" s="37" t="s">
        <v>857</v>
      </c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  <c r="AG364" s="54"/>
      <c r="AI364" s="37"/>
      <c r="AL364" s="54"/>
    </row>
    <row r="365" spans="1:38" ht="12.75" customHeight="1">
      <c r="A365" s="232">
        <v>195</v>
      </c>
      <c r="B365" s="233">
        <v>45203</v>
      </c>
      <c r="C365" s="233"/>
      <c r="D365" s="234" t="s">
        <v>172</v>
      </c>
      <c r="E365" s="235" t="s">
        <v>545</v>
      </c>
      <c r="F365" s="133">
        <v>992.5</v>
      </c>
      <c r="G365" s="235"/>
      <c r="H365" s="235">
        <v>1198</v>
      </c>
      <c r="I365" s="236">
        <v>1198</v>
      </c>
      <c r="J365" s="237" t="s">
        <v>631</v>
      </c>
      <c r="K365" s="136">
        <f>H365-F365</f>
        <v>205.5</v>
      </c>
      <c r="L365" s="137">
        <f>K365/F365</f>
        <v>0.2070528967254408</v>
      </c>
      <c r="M365" s="132" t="s">
        <v>547</v>
      </c>
      <c r="N365" s="138">
        <v>45392</v>
      </c>
      <c r="O365" s="54"/>
      <c r="P365" s="54"/>
      <c r="R365" s="37" t="s">
        <v>858</v>
      </c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  <c r="AG365" s="54"/>
      <c r="AI365" s="37"/>
      <c r="AL365" s="54"/>
    </row>
    <row r="366" spans="1:38" ht="12.75" customHeight="1">
      <c r="A366" s="232">
        <v>196</v>
      </c>
      <c r="B366" s="233">
        <v>45216</v>
      </c>
      <c r="C366" s="233"/>
      <c r="D366" s="234" t="s">
        <v>104</v>
      </c>
      <c r="E366" s="235" t="s">
        <v>545</v>
      </c>
      <c r="F366" s="133">
        <v>5425</v>
      </c>
      <c r="G366" s="235"/>
      <c r="H366" s="235">
        <v>6880</v>
      </c>
      <c r="I366" s="236">
        <v>6870</v>
      </c>
      <c r="J366" s="237" t="s">
        <v>631</v>
      </c>
      <c r="K366" s="136">
        <f>H366-F366</f>
        <v>1455</v>
      </c>
      <c r="L366" s="137">
        <f>K366/F366</f>
        <v>0.26820276497695855</v>
      </c>
      <c r="M366" s="132" t="s">
        <v>547</v>
      </c>
      <c r="N366" s="138">
        <v>45342</v>
      </c>
      <c r="O366" s="54"/>
      <c r="P366" s="54"/>
      <c r="R366" s="37" t="s">
        <v>858</v>
      </c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  <c r="AG366" s="54"/>
      <c r="AI366" s="37"/>
      <c r="AL366" s="54"/>
    </row>
    <row r="367" spans="1:38" ht="12.75" customHeight="1">
      <c r="A367" s="232">
        <v>197</v>
      </c>
      <c r="B367" s="233">
        <v>45216</v>
      </c>
      <c r="C367" s="233"/>
      <c r="D367" s="234" t="s">
        <v>811</v>
      </c>
      <c r="E367" s="235" t="s">
        <v>545</v>
      </c>
      <c r="F367" s="133">
        <v>1090</v>
      </c>
      <c r="G367" s="235"/>
      <c r="H367" s="235">
        <v>1415</v>
      </c>
      <c r="I367" s="236">
        <v>1415</v>
      </c>
      <c r="J367" s="237" t="s">
        <v>631</v>
      </c>
      <c r="K367" s="136">
        <f>H367-F367</f>
        <v>325</v>
      </c>
      <c r="L367" s="137">
        <f>K367/F367</f>
        <v>0.29816513761467889</v>
      </c>
      <c r="M367" s="132" t="s">
        <v>547</v>
      </c>
      <c r="N367" s="138">
        <v>45282</v>
      </c>
      <c r="O367" s="54"/>
      <c r="P367" s="54"/>
      <c r="R367" s="37" t="s">
        <v>857</v>
      </c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  <c r="AG367" s="54"/>
      <c r="AI367" s="37"/>
      <c r="AL367" s="54"/>
    </row>
    <row r="368" spans="1:38" ht="12.75" customHeight="1">
      <c r="A368" s="232">
        <v>198</v>
      </c>
      <c r="B368" s="233">
        <v>45236</v>
      </c>
      <c r="C368" s="233"/>
      <c r="D368" s="234" t="s">
        <v>814</v>
      </c>
      <c r="E368" s="235" t="s">
        <v>545</v>
      </c>
      <c r="F368" s="133">
        <v>1270</v>
      </c>
      <c r="G368" s="235"/>
      <c r="H368" s="235">
        <v>1613</v>
      </c>
      <c r="I368" s="236">
        <v>1613</v>
      </c>
      <c r="J368" s="237" t="s">
        <v>631</v>
      </c>
      <c r="K368" s="136">
        <f>H368-F368</f>
        <v>343</v>
      </c>
      <c r="L368" s="137">
        <f>K368/F368</f>
        <v>0.27007874015748029</v>
      </c>
      <c r="M368" s="132" t="s">
        <v>547</v>
      </c>
      <c r="N368" s="138">
        <v>45246</v>
      </c>
      <c r="O368" s="54"/>
      <c r="P368" s="54"/>
      <c r="R368" s="37" t="s">
        <v>858</v>
      </c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  <c r="AG368" s="54"/>
      <c r="AI368" s="37"/>
      <c r="AL368" s="54"/>
    </row>
    <row r="369" spans="1:38" ht="12.75" customHeight="1">
      <c r="A369" s="178">
        <v>199</v>
      </c>
      <c r="B369" s="179">
        <v>45251</v>
      </c>
      <c r="C369" s="53"/>
      <c r="D369" s="53" t="s">
        <v>815</v>
      </c>
      <c r="E369" s="180" t="s">
        <v>545</v>
      </c>
      <c r="F369" s="51" t="s">
        <v>816</v>
      </c>
      <c r="G369" s="51"/>
      <c r="H369" s="51"/>
      <c r="I369" s="51">
        <v>1490</v>
      </c>
      <c r="J369" s="51" t="s">
        <v>546</v>
      </c>
      <c r="K369" s="51"/>
      <c r="L369" s="51"/>
      <c r="M369" s="51"/>
      <c r="N369" s="51"/>
      <c r="O369" s="54"/>
      <c r="P369" s="54"/>
      <c r="R369" s="37" t="s">
        <v>857</v>
      </c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  <c r="AG369" s="54"/>
      <c r="AI369" s="37"/>
      <c r="AL369" s="54"/>
    </row>
    <row r="370" spans="1:38" ht="12.75" customHeight="1">
      <c r="A370" s="178">
        <v>200</v>
      </c>
      <c r="B370" s="179">
        <v>45254</v>
      </c>
      <c r="C370" s="53"/>
      <c r="D370" s="53" t="s">
        <v>814</v>
      </c>
      <c r="E370" s="180" t="s">
        <v>545</v>
      </c>
      <c r="F370" s="51" t="s">
        <v>817</v>
      </c>
      <c r="G370" s="51"/>
      <c r="H370" s="51"/>
      <c r="I370" s="51">
        <v>1806</v>
      </c>
      <c r="J370" s="51" t="s">
        <v>546</v>
      </c>
      <c r="K370" s="51"/>
      <c r="L370" s="51"/>
      <c r="M370" s="51"/>
      <c r="N370" s="51"/>
      <c r="O370" s="54"/>
      <c r="P370" s="54"/>
      <c r="R370" s="37" t="s">
        <v>858</v>
      </c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  <c r="AG370" s="54"/>
      <c r="AI370" s="37"/>
      <c r="AL370" s="54"/>
    </row>
    <row r="371" spans="1:38" ht="12.75" customHeight="1">
      <c r="A371" s="232">
        <v>201</v>
      </c>
      <c r="B371" s="233">
        <v>45265</v>
      </c>
      <c r="C371" s="233"/>
      <c r="D371" s="234" t="s">
        <v>503</v>
      </c>
      <c r="E371" s="235" t="s">
        <v>545</v>
      </c>
      <c r="F371" s="133">
        <v>435</v>
      </c>
      <c r="G371" s="235"/>
      <c r="H371" s="235">
        <v>558</v>
      </c>
      <c r="I371" s="236">
        <v>558</v>
      </c>
      <c r="J371" s="237" t="s">
        <v>631</v>
      </c>
      <c r="K371" s="136">
        <f>H371-F371</f>
        <v>123</v>
      </c>
      <c r="L371" s="137">
        <f>K371/F371</f>
        <v>0.28275862068965518</v>
      </c>
      <c r="M371" s="132" t="s">
        <v>547</v>
      </c>
      <c r="N371" s="138">
        <v>45378</v>
      </c>
      <c r="O371" s="54"/>
      <c r="P371" s="54"/>
      <c r="R371" s="37" t="s">
        <v>857</v>
      </c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  <c r="AG371" s="54"/>
      <c r="AI371" s="37"/>
      <c r="AL371" s="54"/>
    </row>
    <row r="372" spans="1:38" ht="12.75" customHeight="1">
      <c r="A372" s="232">
        <v>202</v>
      </c>
      <c r="B372" s="233">
        <v>45272</v>
      </c>
      <c r="C372" s="233"/>
      <c r="D372" s="234" t="s">
        <v>819</v>
      </c>
      <c r="E372" s="235" t="s">
        <v>545</v>
      </c>
      <c r="F372" s="133">
        <v>4225</v>
      </c>
      <c r="G372" s="235"/>
      <c r="H372" s="235">
        <v>5512</v>
      </c>
      <c r="I372" s="236">
        <v>5512</v>
      </c>
      <c r="J372" s="237" t="s">
        <v>631</v>
      </c>
      <c r="K372" s="136">
        <f>H372-F372</f>
        <v>1287</v>
      </c>
      <c r="L372" s="137">
        <f>K372/F372</f>
        <v>0.30461538461538462</v>
      </c>
      <c r="M372" s="132" t="s">
        <v>547</v>
      </c>
      <c r="N372" s="138">
        <v>45329</v>
      </c>
      <c r="O372" s="54"/>
      <c r="P372" s="54"/>
      <c r="R372" s="37" t="s">
        <v>858</v>
      </c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  <c r="AG372" s="54"/>
      <c r="AI372" s="37"/>
      <c r="AL372" s="54"/>
    </row>
    <row r="373" spans="1:38" ht="12.75" customHeight="1">
      <c r="A373" s="178">
        <v>203</v>
      </c>
      <c r="B373" s="179">
        <v>45292</v>
      </c>
      <c r="C373" s="53"/>
      <c r="D373" s="53" t="s">
        <v>309</v>
      </c>
      <c r="E373" s="180" t="s">
        <v>545</v>
      </c>
      <c r="F373" s="51" t="s">
        <v>820</v>
      </c>
      <c r="G373" s="51"/>
      <c r="H373" s="51"/>
      <c r="I373" s="51">
        <v>4909</v>
      </c>
      <c r="J373" s="51" t="s">
        <v>546</v>
      </c>
      <c r="K373" s="51"/>
      <c r="L373" s="51"/>
      <c r="M373" s="51"/>
      <c r="N373" s="51"/>
      <c r="O373" s="54"/>
      <c r="P373" s="54"/>
      <c r="R373" s="37" t="s">
        <v>858</v>
      </c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  <c r="AG373" s="54"/>
      <c r="AI373" s="37"/>
      <c r="AL373" s="54"/>
    </row>
    <row r="374" spans="1:38" ht="12.75" customHeight="1">
      <c r="A374" s="178">
        <v>204</v>
      </c>
      <c r="B374" s="179">
        <v>45294</v>
      </c>
      <c r="C374" s="53"/>
      <c r="D374" s="53" t="s">
        <v>501</v>
      </c>
      <c r="E374" s="180" t="s">
        <v>545</v>
      </c>
      <c r="F374" s="51" t="s">
        <v>821</v>
      </c>
      <c r="G374" s="51"/>
      <c r="H374" s="51"/>
      <c r="I374" s="51">
        <v>1080</v>
      </c>
      <c r="J374" s="51" t="s">
        <v>546</v>
      </c>
      <c r="K374" s="51"/>
      <c r="L374" s="51"/>
      <c r="M374" s="51"/>
      <c r="N374" s="51"/>
      <c r="O374" s="54"/>
      <c r="P374" s="54"/>
      <c r="R374" s="37" t="s">
        <v>857</v>
      </c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  <c r="AG374" s="54"/>
      <c r="AI374" s="37"/>
      <c r="AL374" s="54"/>
    </row>
    <row r="375" spans="1:38" ht="12.75" customHeight="1">
      <c r="A375" s="178">
        <v>205</v>
      </c>
      <c r="B375" s="179">
        <v>45315</v>
      </c>
      <c r="C375" s="53"/>
      <c r="D375" s="53" t="s">
        <v>310</v>
      </c>
      <c r="E375" s="180" t="s">
        <v>545</v>
      </c>
      <c r="F375" s="51" t="s">
        <v>823</v>
      </c>
      <c r="G375" s="51"/>
      <c r="H375" s="51"/>
      <c r="I375" s="51">
        <v>2077</v>
      </c>
      <c r="J375" s="51" t="s">
        <v>546</v>
      </c>
      <c r="K375" s="51"/>
      <c r="L375" s="51"/>
      <c r="M375" s="51"/>
      <c r="N375" s="51"/>
      <c r="O375" s="54"/>
      <c r="P375" s="54"/>
      <c r="R375" s="37" t="s">
        <v>858</v>
      </c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  <c r="AG375" s="54"/>
      <c r="AI375" s="37"/>
      <c r="AL375" s="54"/>
    </row>
    <row r="376" spans="1:38" ht="12.75" customHeight="1">
      <c r="A376" s="178">
        <v>206</v>
      </c>
      <c r="B376" s="179">
        <v>45320</v>
      </c>
      <c r="C376" s="53"/>
      <c r="D376" s="53" t="s">
        <v>824</v>
      </c>
      <c r="E376" s="180" t="s">
        <v>545</v>
      </c>
      <c r="F376" s="51" t="s">
        <v>825</v>
      </c>
      <c r="G376" s="51"/>
      <c r="H376" s="51"/>
      <c r="I376" s="51">
        <v>2906</v>
      </c>
      <c r="J376" s="51" t="s">
        <v>546</v>
      </c>
      <c r="K376" s="51"/>
      <c r="L376" s="51"/>
      <c r="M376" s="51"/>
      <c r="N376" s="51"/>
      <c r="O376" s="54"/>
      <c r="P376" s="54"/>
      <c r="R376" s="37" t="s">
        <v>857</v>
      </c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  <c r="AG376" s="54"/>
      <c r="AI376" s="37"/>
      <c r="AL376" s="54"/>
    </row>
    <row r="377" spans="1:38" ht="12.75" customHeight="1">
      <c r="A377" s="232">
        <v>207</v>
      </c>
      <c r="B377" s="233">
        <v>45331</v>
      </c>
      <c r="C377" s="233"/>
      <c r="D377" s="234" t="s">
        <v>499</v>
      </c>
      <c r="E377" s="235" t="s">
        <v>545</v>
      </c>
      <c r="F377" s="133">
        <v>3270</v>
      </c>
      <c r="G377" s="235"/>
      <c r="H377" s="235">
        <v>4096</v>
      </c>
      <c r="I377" s="236">
        <v>4096</v>
      </c>
      <c r="J377" s="237" t="s">
        <v>631</v>
      </c>
      <c r="K377" s="136">
        <f>H377-F377</f>
        <v>826</v>
      </c>
      <c r="L377" s="137">
        <f>K377/F377</f>
        <v>0.25259938837920487</v>
      </c>
      <c r="M377" s="132" t="s">
        <v>547</v>
      </c>
      <c r="N377" s="138">
        <v>45377</v>
      </c>
      <c r="O377" s="54"/>
      <c r="P377" s="54"/>
      <c r="R377" s="37" t="s">
        <v>857</v>
      </c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  <c r="AG377" s="54"/>
      <c r="AI377" s="37"/>
      <c r="AL377" s="54"/>
    </row>
    <row r="378" spans="1:38" ht="12.75" customHeight="1">
      <c r="A378" s="178">
        <v>208</v>
      </c>
      <c r="B378" s="179">
        <v>45345</v>
      </c>
      <c r="C378" s="53"/>
      <c r="D378" s="53" t="s">
        <v>59</v>
      </c>
      <c r="E378" s="180" t="s">
        <v>545</v>
      </c>
      <c r="F378" s="51" t="s">
        <v>840</v>
      </c>
      <c r="G378" s="51"/>
      <c r="H378" s="51"/>
      <c r="I378" s="51">
        <v>2627</v>
      </c>
      <c r="J378" s="51" t="s">
        <v>546</v>
      </c>
      <c r="K378" s="51"/>
      <c r="L378" s="51"/>
      <c r="M378" s="51"/>
      <c r="N378" s="53"/>
      <c r="O378" s="54"/>
      <c r="P378" s="54"/>
      <c r="R378" s="37" t="s">
        <v>858</v>
      </c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  <c r="AG378" s="54"/>
      <c r="AI378" s="37"/>
      <c r="AL378" s="54"/>
    </row>
    <row r="379" spans="1:38" ht="12.75" customHeight="1">
      <c r="A379" s="232">
        <v>209</v>
      </c>
      <c r="B379" s="233">
        <v>45356</v>
      </c>
      <c r="C379" s="233"/>
      <c r="D379" s="234" t="s">
        <v>809</v>
      </c>
      <c r="E379" s="235" t="s">
        <v>545</v>
      </c>
      <c r="F379" s="133">
        <v>925</v>
      </c>
      <c r="G379" s="235"/>
      <c r="H379" s="235">
        <v>1170</v>
      </c>
      <c r="I379" s="236">
        <v>1170</v>
      </c>
      <c r="J379" s="237" t="s">
        <v>631</v>
      </c>
      <c r="K379" s="136">
        <f>H379-F379</f>
        <v>245</v>
      </c>
      <c r="L379" s="137">
        <f>K379/F379</f>
        <v>0.26486486486486488</v>
      </c>
      <c r="M379" s="132" t="s">
        <v>547</v>
      </c>
      <c r="N379" s="138">
        <v>45435</v>
      </c>
      <c r="O379" s="54"/>
      <c r="P379" s="54"/>
      <c r="R379" s="37" t="s">
        <v>859</v>
      </c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  <c r="AG379" s="54"/>
      <c r="AI379" s="37"/>
      <c r="AL379" s="54"/>
    </row>
    <row r="380" spans="1:38" ht="12.75" customHeight="1">
      <c r="A380" s="232">
        <v>210</v>
      </c>
      <c r="B380" s="233">
        <v>45372</v>
      </c>
      <c r="C380" s="233"/>
      <c r="D380" s="234" t="s">
        <v>475</v>
      </c>
      <c r="E380" s="235" t="s">
        <v>545</v>
      </c>
      <c r="F380" s="133">
        <v>2910</v>
      </c>
      <c r="G380" s="235"/>
      <c r="H380" s="235">
        <v>3696</v>
      </c>
      <c r="I380" s="236">
        <v>3696</v>
      </c>
      <c r="J380" s="237" t="s">
        <v>631</v>
      </c>
      <c r="K380" s="136">
        <f>H380-F380</f>
        <v>786</v>
      </c>
      <c r="L380" s="137">
        <f>K380/F380</f>
        <v>0.27010309278350514</v>
      </c>
      <c r="M380" s="132" t="s">
        <v>547</v>
      </c>
      <c r="N380" s="138">
        <v>45412</v>
      </c>
      <c r="O380" s="54"/>
      <c r="P380" s="54"/>
      <c r="R380" s="37" t="s">
        <v>859</v>
      </c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  <c r="AG380" s="54"/>
      <c r="AI380" s="37"/>
      <c r="AL380" s="54"/>
    </row>
    <row r="381" spans="1:38" ht="12.75" customHeight="1">
      <c r="A381" s="232">
        <v>211</v>
      </c>
      <c r="B381" s="233">
        <v>45387</v>
      </c>
      <c r="C381" s="233"/>
      <c r="D381" s="234" t="s">
        <v>505</v>
      </c>
      <c r="E381" s="235" t="s">
        <v>545</v>
      </c>
      <c r="F381" s="133">
        <v>735</v>
      </c>
      <c r="G381" s="235"/>
      <c r="H381" s="235">
        <v>938</v>
      </c>
      <c r="I381" s="236">
        <v>938</v>
      </c>
      <c r="J381" s="237" t="s">
        <v>631</v>
      </c>
      <c r="K381" s="136">
        <f>H381-F381</f>
        <v>203</v>
      </c>
      <c r="L381" s="137">
        <f>K381/F381</f>
        <v>0.27619047619047621</v>
      </c>
      <c r="M381" s="132" t="s">
        <v>547</v>
      </c>
      <c r="N381" s="138">
        <v>45449</v>
      </c>
      <c r="O381" s="54"/>
      <c r="P381" s="54"/>
      <c r="R381" s="43" t="s">
        <v>858</v>
      </c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  <c r="AG381" s="54"/>
      <c r="AI381" s="37"/>
      <c r="AL381" s="54"/>
    </row>
    <row r="382" spans="1:38" ht="12.75" customHeight="1">
      <c r="A382" s="178">
        <v>212</v>
      </c>
      <c r="B382" s="179">
        <v>45407</v>
      </c>
      <c r="C382" s="53"/>
      <c r="D382" s="53" t="s">
        <v>811</v>
      </c>
      <c r="E382" s="180" t="s">
        <v>545</v>
      </c>
      <c r="F382" s="51" t="s">
        <v>845</v>
      </c>
      <c r="G382" s="51"/>
      <c r="H382" s="51"/>
      <c r="I382" s="51">
        <v>1675</v>
      </c>
      <c r="J382" s="51" t="s">
        <v>546</v>
      </c>
      <c r="K382" s="51"/>
      <c r="L382" s="51"/>
      <c r="M382" s="51"/>
      <c r="N382" s="53"/>
      <c r="O382" s="54"/>
      <c r="P382" s="54"/>
      <c r="R382" s="43" t="s">
        <v>858</v>
      </c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  <c r="AG382" s="54"/>
      <c r="AI382" s="37"/>
      <c r="AL382" s="54"/>
    </row>
    <row r="383" spans="1:38" ht="12.75" customHeight="1">
      <c r="A383" s="178">
        <v>213</v>
      </c>
      <c r="B383" s="179">
        <v>45426</v>
      </c>
      <c r="C383" s="53"/>
      <c r="D383" s="53" t="s">
        <v>788</v>
      </c>
      <c r="E383" s="180" t="s">
        <v>545</v>
      </c>
      <c r="F383" s="51" t="s">
        <v>849</v>
      </c>
      <c r="G383" s="51"/>
      <c r="H383" s="51"/>
      <c r="I383" s="51">
        <v>617</v>
      </c>
      <c r="J383" s="51" t="s">
        <v>546</v>
      </c>
      <c r="K383" s="51"/>
      <c r="L383" s="51"/>
      <c r="M383" s="51"/>
      <c r="N383" s="53"/>
      <c r="O383" s="54"/>
      <c r="P383" s="54"/>
      <c r="R383" s="43" t="s">
        <v>858</v>
      </c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  <c r="AG383" s="54"/>
      <c r="AI383" s="37"/>
      <c r="AL383" s="54"/>
    </row>
    <row r="384" spans="1:38" ht="12.75" customHeight="1">
      <c r="A384" s="232">
        <v>214</v>
      </c>
      <c r="B384" s="233">
        <v>45448</v>
      </c>
      <c r="C384" s="233"/>
      <c r="D384" s="234" t="s">
        <v>735</v>
      </c>
      <c r="E384" s="235" t="s">
        <v>545</v>
      </c>
      <c r="F384" s="133">
        <v>385</v>
      </c>
      <c r="G384" s="235"/>
      <c r="H384" s="235">
        <v>505</v>
      </c>
      <c r="I384" s="236">
        <v>505</v>
      </c>
      <c r="J384" s="237" t="s">
        <v>631</v>
      </c>
      <c r="K384" s="136">
        <f>H384-F384</f>
        <v>120</v>
      </c>
      <c r="L384" s="137">
        <f>K384/F384</f>
        <v>0.31168831168831168</v>
      </c>
      <c r="M384" s="132" t="s">
        <v>547</v>
      </c>
      <c r="N384" s="138">
        <v>45469</v>
      </c>
      <c r="O384" s="54"/>
      <c r="P384" s="54"/>
      <c r="R384" s="43" t="s">
        <v>858</v>
      </c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  <c r="AG384" s="54"/>
      <c r="AI384" s="37"/>
      <c r="AL384" s="54"/>
    </row>
    <row r="385" spans="1:38" ht="12.75" customHeight="1">
      <c r="A385" s="178">
        <v>215</v>
      </c>
      <c r="B385" s="179">
        <v>45464</v>
      </c>
      <c r="C385" s="53"/>
      <c r="D385" s="53" t="s">
        <v>1085</v>
      </c>
      <c r="E385" s="180" t="s">
        <v>545</v>
      </c>
      <c r="F385" s="51" t="s">
        <v>1086</v>
      </c>
      <c r="G385" s="51"/>
      <c r="H385" s="51"/>
      <c r="I385" s="51">
        <v>4120</v>
      </c>
      <c r="J385" s="51" t="s">
        <v>546</v>
      </c>
      <c r="K385" s="51"/>
      <c r="L385" s="51"/>
      <c r="M385" s="51"/>
      <c r="N385" s="53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  <c r="AG385" s="54"/>
      <c r="AI385" s="37"/>
      <c r="AL385" s="54"/>
    </row>
    <row r="386" spans="1:38" ht="12.75" customHeight="1">
      <c r="A386" s="178"/>
      <c r="B386" s="179"/>
      <c r="C386" s="53"/>
      <c r="D386" s="53"/>
      <c r="E386" s="180"/>
      <c r="F386" s="51"/>
      <c r="G386" s="51"/>
      <c r="H386" s="51"/>
      <c r="I386" s="51"/>
      <c r="J386" s="51"/>
      <c r="K386" s="51"/>
      <c r="L386" s="51"/>
      <c r="M386" s="51"/>
      <c r="N386" s="53"/>
      <c r="O386" s="54"/>
      <c r="P386" s="54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  <c r="AG386" s="54"/>
      <c r="AI386" s="37"/>
      <c r="AL386" s="54"/>
    </row>
    <row r="387" spans="1:38" ht="15" customHeight="1">
      <c r="A387" s="178"/>
      <c r="B387" s="179"/>
      <c r="C387" s="53"/>
      <c r="D387" s="53"/>
      <c r="E387" s="180"/>
      <c r="F387" s="51"/>
      <c r="G387" s="51"/>
      <c r="H387" s="51"/>
      <c r="I387" s="51"/>
      <c r="J387" s="51"/>
      <c r="K387" s="51"/>
      <c r="L387" s="51"/>
      <c r="M387" s="51"/>
      <c r="N387" s="53"/>
      <c r="O387" s="54"/>
      <c r="P387" s="54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1:38" ht="12.75" customHeight="1">
      <c r="B388" s="181" t="s">
        <v>786</v>
      </c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  <c r="AG388" s="54"/>
      <c r="AI388" s="37"/>
      <c r="AL388" s="54"/>
    </row>
    <row r="389" spans="1:38" ht="12.75" customHeight="1">
      <c r="A389" s="182"/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  <c r="AG389" s="54"/>
      <c r="AI389" s="37"/>
      <c r="AL389" s="54"/>
    </row>
    <row r="390" spans="1:38" ht="12.75" customHeight="1">
      <c r="A390" s="182"/>
      <c r="F390" s="54"/>
      <c r="G390" s="54"/>
      <c r="H390" s="54"/>
      <c r="I390" s="54"/>
      <c r="J390" s="37"/>
      <c r="K390" s="54"/>
      <c r="L390" s="54"/>
      <c r="M390" s="54"/>
      <c r="O390" s="54"/>
      <c r="P390" s="54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1:38" ht="12.75" customHeight="1">
      <c r="A391" s="51"/>
      <c r="F391" s="54"/>
      <c r="G391" s="54"/>
      <c r="H391" s="54"/>
      <c r="I391" s="54"/>
      <c r="J391" s="37"/>
      <c r="K391" s="54"/>
      <c r="L391" s="54"/>
      <c r="M391" s="54"/>
      <c r="O391" s="54"/>
      <c r="P391" s="54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1:38" ht="12.75" customHeight="1">
      <c r="F392" s="54"/>
      <c r="G392" s="54"/>
      <c r="H392" s="54"/>
      <c r="I392" s="54"/>
      <c r="J392" s="37"/>
      <c r="K392" s="54"/>
      <c r="L392" s="54"/>
      <c r="M392" s="54"/>
      <c r="O392" s="54"/>
      <c r="P392" s="54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1:38" ht="12.75" customHeight="1">
      <c r="F393" s="54"/>
      <c r="G393" s="54"/>
      <c r="H393" s="54"/>
      <c r="I393" s="54"/>
      <c r="J393" s="37"/>
      <c r="K393" s="54"/>
      <c r="L393" s="54"/>
      <c r="M393" s="54"/>
      <c r="O393" s="54"/>
      <c r="P393" s="54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1:38" ht="12.75" customHeight="1">
      <c r="F394" s="54"/>
      <c r="G394" s="54"/>
      <c r="H394" s="54"/>
      <c r="I394" s="54"/>
      <c r="J394" s="37"/>
      <c r="K394" s="54"/>
      <c r="L394" s="54"/>
      <c r="M394" s="54"/>
      <c r="O394" s="54"/>
      <c r="P394" s="54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1:38" ht="12.75" customHeight="1">
      <c r="F395" s="54"/>
      <c r="G395" s="54"/>
      <c r="H395" s="54"/>
      <c r="I395" s="54"/>
      <c r="J395" s="37"/>
      <c r="K395" s="54"/>
      <c r="L395" s="54"/>
      <c r="M395" s="54"/>
      <c r="O395" s="54"/>
      <c r="P395" s="54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1:38" ht="12.75" customHeight="1">
      <c r="F396" s="54"/>
      <c r="G396" s="54"/>
      <c r="H396" s="54"/>
      <c r="I396" s="54"/>
      <c r="J396" s="37"/>
      <c r="K396" s="54"/>
      <c r="L396" s="54"/>
      <c r="M396" s="54"/>
      <c r="O396" s="54"/>
      <c r="P396" s="54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1:38" ht="12.75" customHeight="1">
      <c r="F397" s="54"/>
      <c r="G397" s="54"/>
      <c r="H397" s="54"/>
      <c r="I397" s="54"/>
      <c r="J397" s="37"/>
      <c r="K397" s="54"/>
      <c r="L397" s="54"/>
      <c r="M397" s="54"/>
      <c r="O397" s="54"/>
      <c r="P397" s="54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1:38" ht="12.75" customHeight="1">
      <c r="F398" s="54"/>
      <c r="G398" s="54"/>
      <c r="H398" s="54"/>
      <c r="I398" s="54"/>
      <c r="J398" s="37"/>
      <c r="K398" s="54"/>
      <c r="L398" s="54"/>
      <c r="M398" s="54"/>
      <c r="O398" s="54"/>
      <c r="P398" s="54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1:38" ht="12.75" customHeight="1">
      <c r="F399" s="54"/>
      <c r="G399" s="54"/>
      <c r="H399" s="54"/>
      <c r="I399" s="54"/>
      <c r="J399" s="37"/>
      <c r="K399" s="54"/>
      <c r="L399" s="54"/>
      <c r="M399" s="54"/>
      <c r="O399" s="54"/>
      <c r="P399" s="54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1:38" ht="12.75" customHeight="1">
      <c r="F400" s="54"/>
      <c r="G400" s="54"/>
      <c r="H400" s="54"/>
      <c r="I400" s="54"/>
      <c r="J400" s="37"/>
      <c r="K400" s="54"/>
      <c r="L400" s="54"/>
      <c r="M400" s="54"/>
      <c r="O400" s="54"/>
      <c r="P400" s="54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54"/>
      <c r="P401" s="54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54"/>
      <c r="P402" s="54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54"/>
      <c r="P403" s="54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54"/>
      <c r="P404" s="54"/>
      <c r="R404" s="54"/>
      <c r="S404" s="54"/>
      <c r="T404" s="37"/>
      <c r="U404" s="54"/>
      <c r="V404" s="37"/>
      <c r="W404" s="54"/>
      <c r="X404" s="37"/>
      <c r="Y404" s="54"/>
      <c r="Z404" s="37"/>
      <c r="AA404" s="54"/>
      <c r="AB404" s="37"/>
      <c r="AC404" s="54"/>
      <c r="AD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54"/>
      <c r="P405" s="54"/>
      <c r="R405" s="54"/>
      <c r="S405" s="54"/>
      <c r="T405" s="37"/>
      <c r="U405" s="54"/>
      <c r="V405" s="37"/>
      <c r="W405" s="54"/>
      <c r="X405" s="37"/>
      <c r="Y405" s="54"/>
      <c r="Z405" s="37"/>
      <c r="AA405" s="54"/>
      <c r="AB405" s="37"/>
      <c r="AC405" s="54"/>
      <c r="AD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54"/>
      <c r="P406" s="54"/>
      <c r="R406" s="54"/>
      <c r="S406" s="54"/>
      <c r="T406" s="37"/>
      <c r="U406" s="54"/>
      <c r="V406" s="37"/>
      <c r="W406" s="54"/>
      <c r="X406" s="37"/>
      <c r="Y406" s="54"/>
      <c r="Z406" s="37"/>
      <c r="AA406" s="54"/>
      <c r="AB406" s="37"/>
      <c r="AC406" s="54"/>
      <c r="AD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54"/>
      <c r="P407" s="54"/>
      <c r="R407" s="54"/>
      <c r="S407" s="54"/>
      <c r="T407" s="37"/>
      <c r="U407" s="54"/>
      <c r="V407" s="37"/>
      <c r="W407" s="54"/>
      <c r="X407" s="37"/>
      <c r="Y407" s="54"/>
      <c r="Z407" s="37"/>
      <c r="AA407" s="54"/>
      <c r="AB407" s="37"/>
      <c r="AC407" s="54"/>
      <c r="AD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54"/>
      <c r="P408" s="54"/>
      <c r="R408" s="54"/>
      <c r="S408" s="54"/>
      <c r="T408" s="37"/>
      <c r="U408" s="54"/>
      <c r="V408" s="37"/>
      <c r="W408" s="54"/>
      <c r="X408" s="37"/>
      <c r="Y408" s="54"/>
      <c r="Z408" s="37"/>
      <c r="AA408" s="54"/>
      <c r="AB408" s="37"/>
      <c r="AC408" s="54"/>
      <c r="AD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54"/>
      <c r="P409" s="54"/>
      <c r="R409" s="54"/>
      <c r="S409" s="54"/>
      <c r="T409" s="37"/>
      <c r="U409" s="54"/>
      <c r="V409" s="37"/>
      <c r="W409" s="54"/>
      <c r="X409" s="37"/>
      <c r="Y409" s="54"/>
      <c r="Z409" s="37"/>
      <c r="AA409" s="54"/>
      <c r="AB409" s="37"/>
      <c r="AC409" s="54"/>
      <c r="AD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54"/>
      <c r="P410" s="54"/>
      <c r="R410" s="54"/>
      <c r="S410" s="54"/>
      <c r="T410" s="37"/>
      <c r="U410" s="54"/>
      <c r="V410" s="37"/>
      <c r="W410" s="54"/>
      <c r="X410" s="37"/>
      <c r="Y410" s="54"/>
      <c r="Z410" s="37"/>
      <c r="AA410" s="54"/>
      <c r="AB410" s="37"/>
      <c r="AC410" s="54"/>
      <c r="AD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54"/>
      <c r="P411" s="54"/>
      <c r="R411" s="54"/>
      <c r="S411" s="54"/>
      <c r="T411" s="37"/>
      <c r="U411" s="54"/>
      <c r="V411" s="37"/>
      <c r="W411" s="54"/>
      <c r="X411" s="37"/>
      <c r="Y411" s="54"/>
      <c r="Z411" s="37"/>
      <c r="AA411" s="54"/>
      <c r="AB411" s="37"/>
      <c r="AC411" s="54"/>
      <c r="AD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54"/>
      <c r="P412" s="54"/>
      <c r="R412" s="54"/>
      <c r="S412" s="54"/>
      <c r="T412" s="37"/>
      <c r="U412" s="54"/>
      <c r="V412" s="37"/>
      <c r="W412" s="54"/>
      <c r="X412" s="37"/>
      <c r="Y412" s="54"/>
      <c r="Z412" s="37"/>
      <c r="AA412" s="54"/>
      <c r="AB412" s="37"/>
      <c r="AC412" s="54"/>
      <c r="AD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54"/>
      <c r="P413" s="54"/>
      <c r="R413" s="54"/>
      <c r="S413" s="54"/>
      <c r="T413" s="37"/>
      <c r="U413" s="54"/>
      <c r="V413" s="37"/>
      <c r="W413" s="54"/>
      <c r="X413" s="37"/>
      <c r="Y413" s="54"/>
      <c r="Z413" s="37"/>
      <c r="AA413" s="54"/>
      <c r="AB413" s="37"/>
      <c r="AC413" s="54"/>
      <c r="AD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54"/>
      <c r="P414" s="54"/>
      <c r="R414" s="54"/>
      <c r="S414" s="54"/>
      <c r="T414" s="37"/>
      <c r="U414" s="54"/>
      <c r="V414" s="37"/>
      <c r="W414" s="54"/>
      <c r="X414" s="37"/>
      <c r="Y414" s="54"/>
      <c r="Z414" s="37"/>
      <c r="AA414" s="54"/>
      <c r="AB414" s="37"/>
      <c r="AC414" s="54"/>
      <c r="AD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R415" s="54"/>
      <c r="S415" s="54"/>
      <c r="T415" s="37"/>
      <c r="U415" s="54"/>
      <c r="V415" s="37"/>
      <c r="W415" s="54"/>
      <c r="X415" s="37"/>
      <c r="Y415" s="54"/>
      <c r="Z415" s="37"/>
      <c r="AA415" s="54"/>
      <c r="AB415" s="37"/>
      <c r="AC415" s="54"/>
      <c r="AD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R416" s="54"/>
      <c r="S416" s="54"/>
      <c r="T416" s="37"/>
      <c r="U416" s="54"/>
      <c r="V416" s="37"/>
      <c r="W416" s="54"/>
      <c r="X416" s="37"/>
      <c r="Y416" s="54"/>
      <c r="Z416" s="37"/>
      <c r="AA416" s="54"/>
      <c r="AB416" s="37"/>
      <c r="AC416" s="54"/>
      <c r="AD416" s="37"/>
    </row>
    <row r="417" spans="6:30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R417" s="54"/>
      <c r="S417" s="54"/>
      <c r="T417" s="37"/>
      <c r="U417" s="54"/>
      <c r="V417" s="37"/>
      <c r="W417" s="54"/>
      <c r="X417" s="37"/>
      <c r="Y417" s="54"/>
      <c r="Z417" s="37"/>
      <c r="AA417" s="54"/>
      <c r="AB417" s="37"/>
      <c r="AC417" s="54"/>
      <c r="AD417" s="37"/>
    </row>
    <row r="418" spans="6:30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R418" s="54"/>
      <c r="S418" s="54"/>
      <c r="T418" s="37"/>
      <c r="U418" s="54"/>
      <c r="V418" s="37"/>
      <c r="W418" s="54"/>
      <c r="X418" s="37"/>
      <c r="Y418" s="54"/>
      <c r="Z418" s="37"/>
      <c r="AA418" s="54"/>
      <c r="AB418" s="37"/>
      <c r="AC418" s="54"/>
      <c r="AD418" s="37"/>
    </row>
    <row r="419" spans="6:30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R419" s="54"/>
      <c r="S419" s="54"/>
      <c r="T419" s="37"/>
      <c r="U419" s="54"/>
      <c r="V419" s="37"/>
      <c r="W419" s="54"/>
      <c r="X419" s="37"/>
      <c r="Y419" s="54"/>
      <c r="Z419" s="37"/>
      <c r="AA419" s="54"/>
      <c r="AB419" s="37"/>
      <c r="AC419" s="54"/>
      <c r="AD419" s="37"/>
    </row>
    <row r="420" spans="6:30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R420" s="54"/>
      <c r="S420" s="54"/>
      <c r="T420" s="37"/>
      <c r="U420" s="54"/>
      <c r="V420" s="37"/>
      <c r="W420" s="54"/>
      <c r="X420" s="37"/>
      <c r="Y420" s="54"/>
      <c r="Z420" s="37"/>
      <c r="AA420" s="54"/>
      <c r="AB420" s="37"/>
      <c r="AC420" s="54"/>
      <c r="AD420" s="37"/>
    </row>
    <row r="421" spans="6:30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R421" s="54"/>
      <c r="S421" s="54"/>
      <c r="T421" s="37"/>
      <c r="U421" s="54"/>
      <c r="V421" s="37"/>
      <c r="W421" s="54"/>
      <c r="X421" s="37"/>
      <c r="Y421" s="54"/>
      <c r="Z421" s="37"/>
      <c r="AA421" s="54"/>
      <c r="AB421" s="37"/>
      <c r="AC421" s="54"/>
      <c r="AD421" s="37"/>
    </row>
    <row r="422" spans="6:30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R422" s="54"/>
      <c r="S422" s="54"/>
      <c r="T422" s="37"/>
      <c r="U422" s="54"/>
      <c r="V422" s="37"/>
      <c r="W422" s="54"/>
      <c r="X422" s="37"/>
      <c r="Y422" s="54"/>
      <c r="Z422" s="37"/>
      <c r="AA422" s="54"/>
      <c r="AB422" s="37"/>
      <c r="AC422" s="54"/>
      <c r="AD422" s="37"/>
    </row>
    <row r="423" spans="6:30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R423" s="54"/>
      <c r="S423" s="54"/>
      <c r="T423" s="37"/>
      <c r="U423" s="54"/>
      <c r="V423" s="37"/>
      <c r="W423" s="54"/>
      <c r="X423" s="37"/>
      <c r="Y423" s="54"/>
      <c r="Z423" s="37"/>
      <c r="AA423" s="54"/>
      <c r="AB423" s="37"/>
      <c r="AC423" s="54"/>
      <c r="AD423" s="37"/>
    </row>
    <row r="424" spans="6:30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R424" s="54"/>
      <c r="S424" s="54"/>
      <c r="T424" s="37"/>
      <c r="U424" s="54"/>
      <c r="V424" s="37"/>
      <c r="W424" s="54"/>
      <c r="X424" s="37"/>
      <c r="Y424" s="54"/>
      <c r="Z424" s="37"/>
      <c r="AA424" s="54"/>
      <c r="AB424" s="37"/>
      <c r="AC424" s="54"/>
      <c r="AD424" s="37"/>
    </row>
    <row r="425" spans="6:30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R425" s="54"/>
      <c r="S425" s="54"/>
      <c r="T425" s="37"/>
      <c r="U425" s="54"/>
      <c r="V425" s="37"/>
      <c r="W425" s="54"/>
      <c r="X425" s="37"/>
      <c r="Y425" s="54"/>
      <c r="Z425" s="37"/>
      <c r="AA425" s="54"/>
      <c r="AB425" s="37"/>
      <c r="AC425" s="54"/>
      <c r="AD425" s="37"/>
    </row>
    <row r="426" spans="6:30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R426" s="54"/>
      <c r="S426" s="54"/>
      <c r="T426" s="37"/>
      <c r="U426" s="54"/>
      <c r="V426" s="37"/>
      <c r="W426" s="54"/>
      <c r="X426" s="37"/>
      <c r="Y426" s="54"/>
      <c r="Z426" s="37"/>
      <c r="AA426" s="54"/>
      <c r="AB426" s="37"/>
      <c r="AC426" s="54"/>
      <c r="AD426" s="37"/>
    </row>
    <row r="427" spans="6:30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R427" s="54"/>
      <c r="S427" s="54"/>
      <c r="T427" s="37"/>
      <c r="U427" s="54"/>
      <c r="V427" s="37"/>
      <c r="W427" s="54"/>
      <c r="X427" s="37"/>
      <c r="Y427" s="54"/>
      <c r="Z427" s="37"/>
      <c r="AA427" s="54"/>
      <c r="AB427" s="37"/>
      <c r="AC427" s="54"/>
      <c r="AD427" s="37"/>
    </row>
    <row r="428" spans="6:30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R428" s="54"/>
      <c r="S428" s="54"/>
      <c r="T428" s="37"/>
      <c r="U428" s="54"/>
      <c r="V428" s="37"/>
      <c r="W428" s="54"/>
      <c r="X428" s="37"/>
      <c r="Y428" s="54"/>
      <c r="Z428" s="37"/>
      <c r="AA428" s="54"/>
      <c r="AB428" s="37"/>
      <c r="AC428" s="54"/>
      <c r="AD428" s="37"/>
    </row>
    <row r="429" spans="6:30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R429" s="54"/>
      <c r="S429" s="54"/>
      <c r="T429" s="37"/>
      <c r="U429" s="54"/>
      <c r="V429" s="37"/>
      <c r="W429" s="54"/>
      <c r="X429" s="37"/>
      <c r="Y429" s="54"/>
      <c r="Z429" s="37"/>
      <c r="AA429" s="54"/>
      <c r="AB429" s="37"/>
      <c r="AC429" s="54"/>
      <c r="AD429" s="37"/>
    </row>
    <row r="430" spans="6:30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R430" s="54"/>
      <c r="S430" s="54"/>
      <c r="T430" s="37"/>
      <c r="U430" s="54"/>
      <c r="V430" s="37"/>
      <c r="W430" s="54"/>
      <c r="X430" s="37"/>
      <c r="Y430" s="54"/>
      <c r="Z430" s="37"/>
      <c r="AA430" s="54"/>
      <c r="AB430" s="37"/>
      <c r="AC430" s="54"/>
      <c r="AD430" s="37"/>
    </row>
    <row r="431" spans="6:30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R431" s="54"/>
      <c r="S431" s="54"/>
      <c r="T431" s="37"/>
      <c r="U431" s="54"/>
      <c r="V431" s="37"/>
      <c r="W431" s="54"/>
      <c r="X431" s="37"/>
      <c r="Y431" s="54"/>
      <c r="Z431" s="37"/>
      <c r="AA431" s="54"/>
      <c r="AB431" s="37"/>
      <c r="AC431" s="54"/>
      <c r="AD431" s="37"/>
    </row>
    <row r="432" spans="6:30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R432" s="54"/>
      <c r="S432" s="54"/>
      <c r="T432" s="37"/>
      <c r="U432" s="54"/>
      <c r="V432" s="37"/>
      <c r="W432" s="54"/>
      <c r="X432" s="37"/>
      <c r="Y432" s="54"/>
      <c r="Z432" s="37"/>
      <c r="AA432" s="54"/>
      <c r="AB432" s="37"/>
      <c r="AC432" s="54"/>
      <c r="AD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2.75" customHeight="1">
      <c r="F535" s="54"/>
      <c r="G535" s="54"/>
      <c r="H535" s="54"/>
      <c r="I535" s="54"/>
      <c r="J535" s="37"/>
      <c r="K535" s="54"/>
      <c r="L535" s="54"/>
      <c r="M535" s="54"/>
      <c r="O535" s="37"/>
    </row>
    <row r="536" spans="6:15" ht="12.75" customHeight="1">
      <c r="F536" s="54"/>
      <c r="G536" s="54"/>
      <c r="H536" s="54"/>
      <c r="I536" s="54"/>
      <c r="J536" s="37"/>
      <c r="K536" s="54"/>
      <c r="L536" s="54"/>
      <c r="M536" s="54"/>
      <c r="O536" s="37"/>
    </row>
    <row r="537" spans="6:15" ht="12.75" customHeight="1">
      <c r="F537" s="54"/>
      <c r="G537" s="54"/>
      <c r="H537" s="54"/>
      <c r="I537" s="54"/>
      <c r="J537" s="37"/>
      <c r="K537" s="54"/>
      <c r="L537" s="54"/>
      <c r="M537" s="54"/>
      <c r="O537" s="37"/>
    </row>
    <row r="538" spans="6:15" ht="12.75" customHeight="1">
      <c r="F538" s="54"/>
      <c r="G538" s="54"/>
      <c r="H538" s="54"/>
      <c r="I538" s="54"/>
      <c r="J538" s="37"/>
      <c r="K538" s="54"/>
      <c r="L538" s="54"/>
      <c r="M538" s="54"/>
      <c r="O538" s="37"/>
    </row>
    <row r="539" spans="6:15" ht="12.75" customHeight="1">
      <c r="F539" s="54"/>
      <c r="G539" s="54"/>
      <c r="H539" s="54"/>
      <c r="I539" s="54"/>
      <c r="J539" s="37"/>
      <c r="K539" s="54"/>
      <c r="L539" s="54"/>
      <c r="M539" s="54"/>
      <c r="O539" s="37"/>
    </row>
    <row r="540" spans="6:15" ht="12.75" customHeight="1">
      <c r="F540" s="54"/>
      <c r="G540" s="54"/>
      <c r="H540" s="54"/>
      <c r="I540" s="54"/>
      <c r="J540" s="37"/>
      <c r="K540" s="54"/>
      <c r="L540" s="54"/>
      <c r="M540" s="54"/>
      <c r="O540" s="37"/>
    </row>
    <row r="541" spans="6:15" ht="12.75" customHeight="1">
      <c r="F541" s="54"/>
      <c r="G541" s="54"/>
      <c r="H541" s="54"/>
      <c r="I541" s="54"/>
      <c r="J541" s="37"/>
      <c r="K541" s="54"/>
      <c r="L541" s="54"/>
      <c r="M541" s="54"/>
      <c r="O541" s="37"/>
    </row>
    <row r="542" spans="6:15" ht="12.75" customHeight="1">
      <c r="F542" s="54"/>
      <c r="G542" s="54"/>
      <c r="H542" s="54"/>
      <c r="I542" s="54"/>
      <c r="J542" s="37"/>
      <c r="K542" s="54"/>
      <c r="L542" s="54"/>
      <c r="M542" s="54"/>
      <c r="O542" s="37"/>
    </row>
    <row r="543" spans="6:15" ht="12.75" customHeight="1">
      <c r="F543" s="54"/>
      <c r="G543" s="54"/>
      <c r="H543" s="54"/>
      <c r="I543" s="54"/>
      <c r="J543" s="37"/>
      <c r="K543" s="54"/>
      <c r="L543" s="54"/>
      <c r="M543" s="54"/>
      <c r="O543" s="37"/>
    </row>
    <row r="544" spans="6:15" ht="12.75" customHeight="1">
      <c r="F544" s="54"/>
      <c r="G544" s="54"/>
      <c r="H544" s="54"/>
      <c r="I544" s="54"/>
      <c r="J544" s="37"/>
      <c r="K544" s="54"/>
      <c r="L544" s="54"/>
      <c r="M544" s="54"/>
      <c r="O544" s="37"/>
    </row>
    <row r="545" spans="6:15" ht="12.75" customHeight="1">
      <c r="F545" s="54"/>
      <c r="G545" s="54"/>
      <c r="H545" s="54"/>
      <c r="I545" s="54"/>
      <c r="J545" s="37"/>
      <c r="K545" s="54"/>
      <c r="L545" s="54"/>
      <c r="M545" s="54"/>
      <c r="O545" s="37"/>
    </row>
    <row r="546" spans="6:15" ht="12.75" customHeight="1">
      <c r="F546" s="54"/>
      <c r="G546" s="54"/>
      <c r="H546" s="54"/>
      <c r="I546" s="54"/>
      <c r="J546" s="37"/>
      <c r="K546" s="54"/>
      <c r="L546" s="54"/>
      <c r="M546" s="54"/>
      <c r="O546" s="37"/>
    </row>
    <row r="547" spans="6:15" ht="12.75" customHeight="1">
      <c r="F547" s="54"/>
      <c r="G547" s="54"/>
      <c r="H547" s="54"/>
      <c r="I547" s="54"/>
      <c r="J547" s="37"/>
      <c r="K547" s="54"/>
      <c r="L547" s="54"/>
      <c r="M547" s="54"/>
      <c r="O547" s="37"/>
    </row>
    <row r="548" spans="6:15" ht="12.75" customHeight="1">
      <c r="F548" s="54"/>
      <c r="G548" s="54"/>
      <c r="H548" s="54"/>
      <c r="I548" s="54"/>
      <c r="J548" s="37"/>
      <c r="K548" s="54"/>
      <c r="L548" s="54"/>
      <c r="M548" s="54"/>
      <c r="O548" s="37"/>
    </row>
    <row r="549" spans="6:15" ht="12.75" customHeight="1">
      <c r="F549" s="54"/>
      <c r="G549" s="54"/>
      <c r="H549" s="54"/>
      <c r="I549" s="54"/>
      <c r="J549" s="37"/>
      <c r="K549" s="54"/>
      <c r="L549" s="54"/>
      <c r="M549" s="54"/>
      <c r="O549" s="37"/>
    </row>
    <row r="550" spans="6:15" ht="12.75" customHeight="1">
      <c r="F550" s="54"/>
      <c r="G550" s="54"/>
      <c r="H550" s="54"/>
      <c r="I550" s="54"/>
      <c r="J550" s="37"/>
      <c r="K550" s="54"/>
      <c r="L550" s="54"/>
      <c r="M550" s="54"/>
      <c r="O550" s="37"/>
    </row>
    <row r="551" spans="6:15" ht="12.75" customHeight="1">
      <c r="F551" s="54"/>
      <c r="G551" s="54"/>
      <c r="H551" s="54"/>
      <c r="I551" s="54"/>
      <c r="J551" s="37"/>
      <c r="K551" s="54"/>
      <c r="L551" s="54"/>
      <c r="M551" s="54"/>
      <c r="O551" s="37"/>
    </row>
    <row r="552" spans="6:15" ht="12.75" customHeight="1">
      <c r="F552" s="54"/>
      <c r="G552" s="54"/>
      <c r="H552" s="54"/>
      <c r="I552" s="54"/>
      <c r="J552" s="37"/>
      <c r="K552" s="54"/>
      <c r="L552" s="54"/>
      <c r="M552" s="54"/>
      <c r="O552" s="37"/>
    </row>
    <row r="553" spans="6:15" ht="12.75" customHeight="1">
      <c r="F553" s="54"/>
      <c r="G553" s="54"/>
      <c r="H553" s="54"/>
      <c r="I553" s="54"/>
      <c r="J553" s="37"/>
      <c r="K553" s="54"/>
      <c r="L553" s="54"/>
      <c r="M553" s="54"/>
      <c r="O553" s="37"/>
    </row>
    <row r="554" spans="6:15" ht="12.75" customHeight="1">
      <c r="F554" s="54"/>
      <c r="G554" s="54"/>
      <c r="H554" s="54"/>
      <c r="I554" s="54"/>
      <c r="J554" s="37"/>
      <c r="K554" s="54"/>
      <c r="L554" s="54"/>
      <c r="M554" s="54"/>
      <c r="O554" s="37"/>
    </row>
    <row r="555" spans="6:15" ht="12.75" customHeight="1">
      <c r="F555" s="54"/>
      <c r="G555" s="54"/>
      <c r="H555" s="54"/>
      <c r="I555" s="54"/>
      <c r="J555" s="37"/>
      <c r="K555" s="54"/>
      <c r="L555" s="54"/>
      <c r="M555" s="54"/>
      <c r="O555" s="37"/>
    </row>
    <row r="556" spans="6:15" ht="12.75" customHeight="1">
      <c r="F556" s="54"/>
      <c r="G556" s="54"/>
      <c r="H556" s="54"/>
      <c r="I556" s="54"/>
      <c r="J556" s="37"/>
      <c r="K556" s="54"/>
      <c r="L556" s="54"/>
      <c r="M556" s="54"/>
      <c r="O556" s="37"/>
    </row>
    <row r="557" spans="6:15" ht="12.75" customHeight="1">
      <c r="F557" s="54"/>
      <c r="G557" s="54"/>
      <c r="H557" s="54"/>
      <c r="I557" s="54"/>
      <c r="J557" s="37"/>
      <c r="K557" s="54"/>
      <c r="L557" s="54"/>
      <c r="M557" s="54"/>
      <c r="O557" s="37"/>
    </row>
    <row r="558" spans="6:15" ht="12.75" customHeight="1">
      <c r="F558" s="54"/>
      <c r="G558" s="54"/>
      <c r="H558" s="54"/>
      <c r="I558" s="54"/>
      <c r="J558" s="37"/>
      <c r="K558" s="54"/>
      <c r="L558" s="54"/>
      <c r="M558" s="54"/>
      <c r="O558" s="37"/>
    </row>
    <row r="559" spans="6:15" ht="12.75" customHeight="1">
      <c r="F559" s="54"/>
      <c r="G559" s="54"/>
      <c r="H559" s="54"/>
      <c r="I559" s="54"/>
      <c r="J559" s="37"/>
      <c r="K559" s="54"/>
      <c r="L559" s="54"/>
      <c r="M559" s="54"/>
      <c r="O559" s="37"/>
    </row>
    <row r="560" spans="6:15" ht="12.75" customHeight="1">
      <c r="F560" s="54"/>
      <c r="G560" s="54"/>
      <c r="H560" s="54"/>
      <c r="I560" s="54"/>
      <c r="J560" s="37"/>
      <c r="K560" s="54"/>
      <c r="L560" s="54"/>
      <c r="M560" s="54"/>
      <c r="O560" s="37"/>
    </row>
    <row r="561" spans="6:15" ht="12.75" customHeight="1">
      <c r="F561" s="54"/>
      <c r="G561" s="54"/>
      <c r="H561" s="54"/>
      <c r="I561" s="54"/>
      <c r="J561" s="37"/>
      <c r="K561" s="54"/>
      <c r="L561" s="54"/>
      <c r="M561" s="54"/>
      <c r="O561" s="37"/>
    </row>
    <row r="562" spans="6:15" ht="12.75" customHeight="1">
      <c r="F562" s="54"/>
      <c r="G562" s="54"/>
      <c r="H562" s="54"/>
      <c r="I562" s="54"/>
      <c r="J562" s="37"/>
      <c r="K562" s="54"/>
      <c r="L562" s="54"/>
      <c r="M562" s="54"/>
      <c r="O562" s="37"/>
    </row>
    <row r="563" spans="6:15" ht="12.75" customHeight="1">
      <c r="F563" s="54"/>
      <c r="G563" s="54"/>
      <c r="H563" s="54"/>
      <c r="I563" s="54"/>
      <c r="J563" s="37"/>
      <c r="K563" s="54"/>
      <c r="L563" s="54"/>
      <c r="M563" s="54"/>
      <c r="O563" s="37"/>
    </row>
    <row r="564" spans="6:15" ht="15" customHeight="1">
      <c r="F564" s="54"/>
      <c r="G564" s="54"/>
      <c r="H564" s="54"/>
      <c r="I564" s="54"/>
      <c r="J564" s="37"/>
      <c r="K564" s="54"/>
      <c r="L564" s="54"/>
      <c r="M564" s="54"/>
      <c r="O564" s="37"/>
    </row>
  </sheetData>
  <mergeCells count="75">
    <mergeCell ref="O145:O146"/>
    <mergeCell ref="A126:A127"/>
    <mergeCell ref="B126:B127"/>
    <mergeCell ref="J126:J127"/>
    <mergeCell ref="M129:M130"/>
    <mergeCell ref="A145:A146"/>
    <mergeCell ref="B145:B146"/>
    <mergeCell ref="J145:J146"/>
    <mergeCell ref="P138:P139"/>
    <mergeCell ref="J138:J139"/>
    <mergeCell ref="A138:A139"/>
    <mergeCell ref="B138:B139"/>
    <mergeCell ref="M126:M127"/>
    <mergeCell ref="O126:O127"/>
    <mergeCell ref="A129:A130"/>
    <mergeCell ref="B129:B130"/>
    <mergeCell ref="J129:J130"/>
    <mergeCell ref="P126:P127"/>
    <mergeCell ref="P129:P130"/>
    <mergeCell ref="O129:O130"/>
    <mergeCell ref="M138:M139"/>
    <mergeCell ref="O138:O139"/>
    <mergeCell ref="A118:A119"/>
    <mergeCell ref="M122:M123"/>
    <mergeCell ref="B118:B119"/>
    <mergeCell ref="A122:A123"/>
    <mergeCell ref="B122:B123"/>
    <mergeCell ref="A120:A121"/>
    <mergeCell ref="B120:B121"/>
    <mergeCell ref="P122:P123"/>
    <mergeCell ref="O122:O123"/>
    <mergeCell ref="P118:P119"/>
    <mergeCell ref="J120:J121"/>
    <mergeCell ref="M120:M121"/>
    <mergeCell ref="O120:O121"/>
    <mergeCell ref="J118:J119"/>
    <mergeCell ref="M118:M119"/>
    <mergeCell ref="O118:O119"/>
    <mergeCell ref="J122:J123"/>
    <mergeCell ref="P115:P116"/>
    <mergeCell ref="M111:M112"/>
    <mergeCell ref="N111:N112"/>
    <mergeCell ref="O111:O112"/>
    <mergeCell ref="P111:P112"/>
    <mergeCell ref="P105:P106"/>
    <mergeCell ref="O107:O110"/>
    <mergeCell ref="P107:P110"/>
    <mergeCell ref="N107:N110"/>
    <mergeCell ref="M107:M110"/>
    <mergeCell ref="A105:A106"/>
    <mergeCell ref="B105:B106"/>
    <mergeCell ref="A107:A110"/>
    <mergeCell ref="B107:B110"/>
    <mergeCell ref="J107:J110"/>
    <mergeCell ref="O115:O116"/>
    <mergeCell ref="J105:J106"/>
    <mergeCell ref="M105:M106"/>
    <mergeCell ref="N105:N106"/>
    <mergeCell ref="O105:O106"/>
    <mergeCell ref="P145:P146"/>
    <mergeCell ref="A111:A112"/>
    <mergeCell ref="B111:B112"/>
    <mergeCell ref="J111:J112"/>
    <mergeCell ref="P120:P121"/>
    <mergeCell ref="M113:M114"/>
    <mergeCell ref="N113:N114"/>
    <mergeCell ref="O113:O114"/>
    <mergeCell ref="P113:P114"/>
    <mergeCell ref="J115:J116"/>
    <mergeCell ref="A115:A116"/>
    <mergeCell ref="B115:B116"/>
    <mergeCell ref="A113:A114"/>
    <mergeCell ref="B113:B114"/>
    <mergeCell ref="J113:J114"/>
    <mergeCell ref="M115:M116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123 K120 K121:K122 K112:L119 L121:L122 L120 K74 K130 K127 K1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2024-06-29T11:44:36Z</dcterms:modified>
</cp:coreProperties>
</file>