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F&amp;O)'!$R$1:$R$350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6" l="1"/>
  <c r="K128" i="6" l="1"/>
  <c r="M128" i="6" s="1"/>
  <c r="K124" i="6"/>
  <c r="M124" i="6" s="1"/>
  <c r="M127" i="6"/>
  <c r="K127" i="6"/>
  <c r="L60" i="6"/>
  <c r="K60" i="6"/>
  <c r="L43" i="6"/>
  <c r="M43" i="6" s="1"/>
  <c r="K43" i="6"/>
  <c r="L19" i="6"/>
  <c r="K19" i="6"/>
  <c r="M19" i="6" s="1"/>
  <c r="M60" i="6" l="1"/>
  <c r="K126" i="6"/>
  <c r="M126" i="6" s="1"/>
  <c r="K125" i="6"/>
  <c r="M125" i="6" s="1"/>
  <c r="K119" i="6" l="1"/>
  <c r="M119" i="6" s="1"/>
  <c r="K123" i="6"/>
  <c r="M123" i="6" s="1"/>
  <c r="K122" i="6"/>
  <c r="M122" i="6" s="1"/>
  <c r="L40" i="6"/>
  <c r="K40" i="6"/>
  <c r="L20" i="6"/>
  <c r="K20" i="6"/>
  <c r="K121" i="6"/>
  <c r="M121" i="6" s="1"/>
  <c r="K120" i="6"/>
  <c r="M120" i="6" s="1"/>
  <c r="M97" i="6"/>
  <c r="K96" i="6"/>
  <c r="M96" i="6" s="1"/>
  <c r="L59" i="6"/>
  <c r="K59" i="6"/>
  <c r="L15" i="6"/>
  <c r="K15" i="6"/>
  <c r="M59" i="6" l="1"/>
  <c r="M40" i="6"/>
  <c r="M15" i="6"/>
  <c r="M20" i="6"/>
  <c r="L136" i="6"/>
  <c r="K136" i="6"/>
  <c r="K113" i="6"/>
  <c r="M113" i="6" s="1"/>
  <c r="L153" i="6"/>
  <c r="K153" i="6"/>
  <c r="K151" i="6"/>
  <c r="K152" i="6"/>
  <c r="M152" i="6" s="1"/>
  <c r="L11" i="6"/>
  <c r="K11" i="6"/>
  <c r="L151" i="6"/>
  <c r="K118" i="6"/>
  <c r="M118" i="6" s="1"/>
  <c r="K115" i="6"/>
  <c r="M115" i="6" s="1"/>
  <c r="K117" i="6"/>
  <c r="M117" i="6" s="1"/>
  <c r="M136" i="6" l="1"/>
  <c r="M151" i="6"/>
  <c r="M11" i="6"/>
  <c r="M153" i="6"/>
  <c r="K116" i="6"/>
  <c r="M116" i="6" s="1"/>
  <c r="K114" i="6"/>
  <c r="M114" i="6" s="1"/>
  <c r="K150" i="6"/>
  <c r="M150" i="6" s="1"/>
  <c r="L41" i="6"/>
  <c r="K41" i="6"/>
  <c r="M41" i="6" l="1"/>
  <c r="K149" i="6"/>
  <c r="M149" i="6" s="1"/>
  <c r="K111" i="6"/>
  <c r="M111" i="6" s="1"/>
  <c r="P22" i="6"/>
  <c r="K88" i="6" l="1"/>
  <c r="M88" i="6" s="1"/>
  <c r="K148" i="6" l="1"/>
  <c r="M148" i="6" s="1"/>
  <c r="K112" i="6"/>
  <c r="M112" i="6" s="1"/>
  <c r="K147" i="6"/>
  <c r="K109" i="6"/>
  <c r="M109" i="6" s="1"/>
  <c r="L58" i="6"/>
  <c r="K58" i="6"/>
  <c r="L38" i="6"/>
  <c r="K38" i="6"/>
  <c r="M38" i="6" l="1"/>
  <c r="M58" i="6"/>
  <c r="M147" i="6"/>
  <c r="K146" i="6"/>
  <c r="L146" i="6"/>
  <c r="K110" i="6"/>
  <c r="M110" i="6" s="1"/>
  <c r="K107" i="6"/>
  <c r="M107" i="6" s="1"/>
  <c r="K106" i="6"/>
  <c r="M106" i="6" s="1"/>
  <c r="K108" i="6"/>
  <c r="M108" i="6" s="1"/>
  <c r="K105" i="6"/>
  <c r="M105" i="6" s="1"/>
  <c r="K104" i="6"/>
  <c r="M104" i="6" s="1"/>
  <c r="M102" i="6"/>
  <c r="K103" i="6"/>
  <c r="K102" i="6"/>
  <c r="K94" i="6"/>
  <c r="M94" i="6" s="1"/>
  <c r="L16" i="6"/>
  <c r="K16" i="6"/>
  <c r="M146" i="6" l="1"/>
  <c r="M16" i="6"/>
  <c r="K95" i="6"/>
  <c r="M95" i="6" s="1"/>
  <c r="K101" i="6"/>
  <c r="M101" i="6" s="1"/>
  <c r="K98" i="6"/>
  <c r="M98" i="6" s="1"/>
  <c r="L36" i="6"/>
  <c r="K36" i="6"/>
  <c r="M36" i="6" l="1"/>
  <c r="L39" i="6"/>
  <c r="K39" i="6"/>
  <c r="K100" i="6"/>
  <c r="M100" i="6" s="1"/>
  <c r="L37" i="6"/>
  <c r="K37" i="6"/>
  <c r="K92" i="6"/>
  <c r="M92" i="6" s="1"/>
  <c r="M39" i="6" l="1"/>
  <c r="M37" i="6"/>
  <c r="L12" i="6"/>
  <c r="K12" i="6"/>
  <c r="K99" i="6"/>
  <c r="M99" i="6" s="1"/>
  <c r="P21" i="6"/>
  <c r="K93" i="6"/>
  <c r="M93" i="6" s="1"/>
  <c r="K83" i="6"/>
  <c r="M83" i="6" s="1"/>
  <c r="M12" i="6" l="1"/>
  <c r="L17" i="6"/>
  <c r="K17" i="6"/>
  <c r="L13" i="6"/>
  <c r="K13" i="6"/>
  <c r="L10" i="6"/>
  <c r="K10" i="6"/>
  <c r="K91" i="6"/>
  <c r="M91" i="6" s="1"/>
  <c r="L57" i="6"/>
  <c r="K57" i="6"/>
  <c r="L56" i="6"/>
  <c r="K56" i="6"/>
  <c r="M13" i="6" l="1"/>
  <c r="M56" i="6"/>
  <c r="M17" i="6"/>
  <c r="M10" i="6"/>
  <c r="M57" i="6"/>
  <c r="P134" i="6"/>
  <c r="K90" i="6"/>
  <c r="M90" i="6" s="1"/>
  <c r="K89" i="6"/>
  <c r="M89" i="6" s="1"/>
  <c r="L54" i="6"/>
  <c r="K54" i="6"/>
  <c r="M54" i="6" l="1"/>
  <c r="K85" i="6"/>
  <c r="M85" i="6" s="1"/>
  <c r="K87" i="6"/>
  <c r="M87" i="6" s="1"/>
  <c r="K86" i="6"/>
  <c r="M86" i="6" s="1"/>
  <c r="L53" i="6"/>
  <c r="K53" i="6"/>
  <c r="L55" i="6"/>
  <c r="K55" i="6"/>
  <c r="L35" i="6"/>
  <c r="K35" i="6"/>
  <c r="L18" i="6"/>
  <c r="K18" i="6"/>
  <c r="L33" i="6"/>
  <c r="K33" i="6"/>
  <c r="M33" i="6" l="1"/>
  <c r="M35" i="6"/>
  <c r="M53" i="6"/>
  <c r="M18" i="6"/>
  <c r="M55" i="6"/>
  <c r="K80" i="6"/>
  <c r="M80" i="6" s="1"/>
  <c r="K84" i="6"/>
  <c r="M84" i="6" s="1"/>
  <c r="K82" i="6"/>
  <c r="M82" i="6" s="1"/>
  <c r="K81" i="6"/>
  <c r="M81" i="6" s="1"/>
  <c r="K78" i="6"/>
  <c r="M78" i="6" s="1"/>
  <c r="K79" i="6"/>
  <c r="M79" i="6" s="1"/>
  <c r="K76" i="6"/>
  <c r="M76" i="6" s="1"/>
  <c r="K74" i="6"/>
  <c r="M74" i="6" s="1"/>
  <c r="K77" i="6" l="1"/>
  <c r="M77" i="6" s="1"/>
  <c r="L52" i="6" l="1"/>
  <c r="K75" i="6" l="1"/>
  <c r="M75" i="6" s="1"/>
  <c r="K73" i="6"/>
  <c r="M73" i="6" s="1"/>
  <c r="K72" i="6"/>
  <c r="M72" i="6" s="1"/>
  <c r="K71" i="6"/>
  <c r="M71" i="6" s="1"/>
  <c r="K52" i="6"/>
  <c r="M52" i="6" s="1"/>
  <c r="L34" i="6"/>
  <c r="K34" i="6"/>
  <c r="L14" i="6"/>
  <c r="K14" i="6"/>
  <c r="M34" i="6" l="1"/>
  <c r="M14" i="6"/>
  <c r="K67" i="6"/>
  <c r="M67" i="6" s="1"/>
  <c r="K68" i="6"/>
  <c r="M68" i="6" s="1"/>
  <c r="K70" i="6"/>
  <c r="M70" i="6" s="1"/>
  <c r="K69" i="6"/>
  <c r="M69" i="6" s="1"/>
  <c r="K345" i="6" l="1"/>
  <c r="L345" i="6" s="1"/>
  <c r="L135" i="6" l="1"/>
  <c r="K135" i="6"/>
  <c r="M135" i="6" l="1"/>
  <c r="K334" i="6" l="1"/>
  <c r="L334" i="6" s="1"/>
  <c r="K340" i="6" l="1"/>
  <c r="L340" i="6" s="1"/>
  <c r="K323" i="6" l="1"/>
  <c r="L323" i="6" s="1"/>
  <c r="K337" i="6" l="1"/>
  <c r="L337" i="6" s="1"/>
  <c r="K329" i="6" l="1"/>
  <c r="L329" i="6" s="1"/>
  <c r="K339" i="6" l="1"/>
  <c r="L339" i="6" s="1"/>
  <c r="H335" i="6" l="1"/>
  <c r="K335" i="6" l="1"/>
  <c r="L335" i="6" s="1"/>
  <c r="K324" i="6"/>
  <c r="L324" i="6" s="1"/>
  <c r="K314" i="6"/>
  <c r="L314" i="6" s="1"/>
  <c r="K330" i="6" l="1"/>
  <c r="L330" i="6" s="1"/>
  <c r="K331" i="6" l="1"/>
  <c r="L331" i="6" s="1"/>
  <c r="K328" i="6" l="1"/>
  <c r="L328" i="6" s="1"/>
  <c r="K307" i="6"/>
  <c r="L307" i="6" s="1"/>
  <c r="K327" i="6"/>
  <c r="L327" i="6" s="1"/>
  <c r="K326" i="6"/>
  <c r="L326" i="6" s="1"/>
  <c r="K325" i="6"/>
  <c r="L325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6" i="6"/>
  <c r="L306" i="6" s="1"/>
  <c r="K305" i="6"/>
  <c r="L305" i="6" s="1"/>
  <c r="K304" i="6"/>
  <c r="L304" i="6" s="1"/>
  <c r="F303" i="6"/>
  <c r="K303" i="6" s="1"/>
  <c r="L303" i="6" s="1"/>
  <c r="K302" i="6"/>
  <c r="L302" i="6" s="1"/>
  <c r="K301" i="6"/>
  <c r="L301" i="6" s="1"/>
  <c r="K300" i="6"/>
  <c r="L300" i="6" s="1"/>
  <c r="K299" i="6"/>
  <c r="L299" i="6" s="1"/>
  <c r="K298" i="6"/>
  <c r="L298" i="6" s="1"/>
  <c r="F297" i="6"/>
  <c r="K297" i="6" s="1"/>
  <c r="L297" i="6" s="1"/>
  <c r="F296" i="6"/>
  <c r="K296" i="6" s="1"/>
  <c r="L296" i="6" s="1"/>
  <c r="K295" i="6"/>
  <c r="L295" i="6" s="1"/>
  <c r="F294" i="6"/>
  <c r="K294" i="6" s="1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8" i="6"/>
  <c r="L278" i="6" s="1"/>
  <c r="K276" i="6"/>
  <c r="L276" i="6" s="1"/>
  <c r="K275" i="6"/>
  <c r="L275" i="6" s="1"/>
  <c r="F274" i="6"/>
  <c r="K274" i="6" s="1"/>
  <c r="L274" i="6" s="1"/>
  <c r="K273" i="6"/>
  <c r="L273" i="6" s="1"/>
  <c r="K270" i="6"/>
  <c r="L270" i="6" s="1"/>
  <c r="K269" i="6"/>
  <c r="L269" i="6" s="1"/>
  <c r="K268" i="6"/>
  <c r="L268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8" i="6"/>
  <c r="L248" i="6" s="1"/>
  <c r="K246" i="6"/>
  <c r="L246" i="6" s="1"/>
  <c r="K244" i="6"/>
  <c r="L244" i="6" s="1"/>
  <c r="K242" i="6"/>
  <c r="L242" i="6" s="1"/>
  <c r="K241" i="6"/>
  <c r="L241" i="6" s="1"/>
  <c r="K240" i="6"/>
  <c r="L240" i="6" s="1"/>
  <c r="K238" i="6"/>
  <c r="L238" i="6" s="1"/>
  <c r="K237" i="6"/>
  <c r="L237" i="6" s="1"/>
  <c r="K236" i="6"/>
  <c r="L236" i="6" s="1"/>
  <c r="K235" i="6"/>
  <c r="K234" i="6"/>
  <c r="L234" i="6" s="1"/>
  <c r="K233" i="6"/>
  <c r="L233" i="6" s="1"/>
  <c r="K231" i="6"/>
  <c r="L231" i="6" s="1"/>
  <c r="K230" i="6"/>
  <c r="L230" i="6" s="1"/>
  <c r="K229" i="6"/>
  <c r="L229" i="6" s="1"/>
  <c r="K228" i="6"/>
  <c r="L228" i="6" s="1"/>
  <c r="K227" i="6"/>
  <c r="L227" i="6" s="1"/>
  <c r="F226" i="6"/>
  <c r="K226" i="6" s="1"/>
  <c r="L226" i="6" s="1"/>
  <c r="H225" i="6"/>
  <c r="K225" i="6" s="1"/>
  <c r="L225" i="6" s="1"/>
  <c r="K222" i="6"/>
  <c r="L222" i="6" s="1"/>
  <c r="K221" i="6"/>
  <c r="L221" i="6" s="1"/>
  <c r="K220" i="6"/>
  <c r="L220" i="6" s="1"/>
  <c r="K219" i="6"/>
  <c r="L219" i="6" s="1"/>
  <c r="K218" i="6"/>
  <c r="L218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H191" i="6"/>
  <c r="K191" i="6" s="1"/>
  <c r="L191" i="6" s="1"/>
  <c r="F190" i="6"/>
  <c r="K190" i="6" s="1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<sst xmlns="http://schemas.openxmlformats.org/spreadsheetml/2006/main" count="3505" uniqueCount="1255">
  <si>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</si>
  <si>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</si>
  <si>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</si>
  <si>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</si>
  <si>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</si>
  <si>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</si>
  <si>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</si>
  <si>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</si>
  <si>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</si>
  <si>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</si>
  <si>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</si>
  <si>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</si>
  <si>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</si>
  <si>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</si>
  <si>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</si>
  <si>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</si>
  <si>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</si>
  <si>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</si>
  <si>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</si>
  <si>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</si>
  <si>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</si>
  <si>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</si>
  <si>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</si>
  <si>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</si>
  <si>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</si>
  <si>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</si>
  <si>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</si>
  <si>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</si>
  <si>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</si>
  <si>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</si>
  <si>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</si>
  <si>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</si>
  <si>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</si>
  <si>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</si>
  <si>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</si>
  <si>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</si>
  <si>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</si>
  <si>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</si>
  <si>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</si>
  <si>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</si>
  <si>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</si>
  <si>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</si>
  <si>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</si>
  <si>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</si>
  <si>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</si>
  <si>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</si>
  <si>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</si>
  <si>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</si>
  <si>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</si>
  <si>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</si>
  <si>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</si>
  <si>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</si>
  <si>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</si>
  <si>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</si>
  <si>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</si>
  <si>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</si>
  <si>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</si>
  <si>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</si>
  <si>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</si>
  <si>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</si>
  <si>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</si>
  <si>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</si>
  <si>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</si>
  <si>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</si>
  <si>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</si>
  <si>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</si>
  <si>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</si>
  <si>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</si>
  <si>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</si>
  <si>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</si>
  <si>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</si>
  <si>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</si>
  <si>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</si>
  <si>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</si>
  <si>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</si>
  <si>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</si>
  <si>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</si>
  <si>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</si>
  <si>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</si>
  <si>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</si>
  <si>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</si>
  <si>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</si>
  <si>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</si>
  <si>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</si>
  <si>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</si>
  <si>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</si>
  <si>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</si>
  <si>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</si>
  <si>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</si>
  <si>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</si>
  <si>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</si>
  <si>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</si>
  <si>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</si>
  <si>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</si>
  <si>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</si>
  <si>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</si>
  <si>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</si>
  <si>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</si>
  <si>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</si>
  <si>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</si>
  <si>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</si>
  <si>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</si>
  <si>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</si>
  <si>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</si>
  <si>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</si>
  <si>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</si>
  <si>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</si>
  <si>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</si>
  <si>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</si>
  <si>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</si>
  <si>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</si>
  <si>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</si>
  <si>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</si>
  <si>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</si>
  <si>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</si>
  <si>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</si>
  <si>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</si>
  <si>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</si>
  <si>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</si>
  <si>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</si>
  <si>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</si>
  <si>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</si>
  <si>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</si>
  <si>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</si>
  <si>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</si>
  <si>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</si>
  <si>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</si>
  <si>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</si>
  <si>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</si>
  <si>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</si>
  <si>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</si>
  <si>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</si>
  <si>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</si>
  <si>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</si>
  <si>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</si>
  <si>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</si>
  <si>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</si>
  <si>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</si>
  <si>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</si>
  <si>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</si>
  <si>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</si>
  <si>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</si>
  <si>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</si>
  <si>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</si>
  <si>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</si>
  <si>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</si>
  <si>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</si>
  <si>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</si>
  <si>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</si>
  <si>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</si>
  <si>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</si>
  <si>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</si>
  <si>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</si>
  <si>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</si>
  <si>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</si>
  <si>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</si>
  <si>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</si>
  <si>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</si>
  <si>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</si>
  <si>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</si>
  <si>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</si>
  <si>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</si>
  <si>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</si>
  <si>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</si>
  <si>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</si>
  <si>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</si>
  <si>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</si>
  <si>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</si>
  <si>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</si>
  <si>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</si>
  <si>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</si>
  <si>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</si>
  <si>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</si>
  <si>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</si>
  <si>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</si>
  <si>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</si>
  <si>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</si>
  <si>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</si>
  <si>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</si>
  <si>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</si>
  <si>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</si>
  <si>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</si>
  <si>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</si>
  <si>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</si>
  <si>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</si>
  <si>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</si>
  <si>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</si>
  <si>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</si>
  <si>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</si>
  <si>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</si>
  <si>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</si>
  <si>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</si>
  <si>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</si>
  <si>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</si>
  <si>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</si>
  <si>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</si>
  <si>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</si>
  <si>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</si>
  <si>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</si>
  <si>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</si>
  <si>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</si>
  <si>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</si>
  <si>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</si>
  <si>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</si>
  <si>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</si>
  <si>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</si>
  <si>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</si>
  <si>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</si>
  <si>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</si>
  <si>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</si>
  <si>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</si>
  <si>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</si>
  <si>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</si>
  <si>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</si>
  <si>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</si>
  <si>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</si>
  <si>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</si>
  <si>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</si>
  <si>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</si>
  <si>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</si>
  <si>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</si>
  <si>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</si>
  <si>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</si>
  <si>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</si>
  <si>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</si>
  <si>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</si>
  <si>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</si>
  <si>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</si>
  <si>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</si>
  <si>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</si>
  <si>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</si>
  <si>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</si>
  <si>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</si>
  <si>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</si>
  <si>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</si>
  <si>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</si>
  <si>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</si>
  <si>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</si>
  <si>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</si>
  <si>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</si>
  <si>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</si>
  <si>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</si>
  <si>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</si>
  <si>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</si>
  <si>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</si>
  <si>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</si>
  <si>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</si>
  <si>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</si>
  <si>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</si>
  <si>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</si>
  <si>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</si>
  <si>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</si>
  <si>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</si>
  <si>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</si>
  <si>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</si>
  <si>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</si>
  <si>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</si>
  <si>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</si>
  <si>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</si>
  <si>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</si>
  <si>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</si>
  <si>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</si>
  <si>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</si>
  <si>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</si>
  <si>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</si>
  <si>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</si>
  <si>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</si>
  <si>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</si>
  <si>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</si>
  <si>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</si>
  <si>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</si>
  <si>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</si>
  <si>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</si>
  <si>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</si>
  <si>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</si>
  <si>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</si>
  <si>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</si>
  <si>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</si>
  <si>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</si>
  <si>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</si>
  <si>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</si>
  <si>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</si>
  <si>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</si>
  <si>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</si>
  <si>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</si>
  <si>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</si>
  <si>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</si>
  <si>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</si>
  <si>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</si>
  <si>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</si>
  <si>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</si>
  <si>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</si>
  <si>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</si>
  <si>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</si>
  <si>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</si>
  <si>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</si>
  <si>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</si>
  <si>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</si>
  <si>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</si>
  <si>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</si>
  <si>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</si>
  <si>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</si>
  <si>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</si>
  <si>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</si>
  <si>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</si>
  <si>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</si>
  <si>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</si>
  <si>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</si>
  <si>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</si>
  <si>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</si>
  <si>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</si>
  <si>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</si>
  <si>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</si>
  <si>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</si>
  <si>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</si>
  <si>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</si>
  <si>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</si>
  <si>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</si>
  <si>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</si>
  <si>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</si>
  <si>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</si>
  <si>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</si>
  <si>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</si>
  <si>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</si>
  <si>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</si>
  <si>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</si>
  <si>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</si>
  <si>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</si>
  <si>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</si>
  <si>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</si>
  <si>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</si>
  <si>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</si>
  <si>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</si>
  <si>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</si>
  <si>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</si>
  <si>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</si>
  <si>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</si>
  <si>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</si>
  <si>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</si>
  <si>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</si>
  <si>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</si>
  <si>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</si>
  <si>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</si>
  <si>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</si>
  <si>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</si>
  <si>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</si>
  <si>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</si>
  <si>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</si>
  <si>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</si>
  <si>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</si>
  <si>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</si>
  <si>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</si>
  <si>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</si>
  <si>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</si>
  <si>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</si>
  <si>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</si>
  <si>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</si>
  <si>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</si>
  <si>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</si>
  <si>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</si>
  <si>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</si>
  <si>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</si>
  <si>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</si>
  <si>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</si>
  <si>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</si>
  <si>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</si>
  <si>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</si>
  <si>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</si>
  <si>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</si>
  <si>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</si>
  <si>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</si>
  <si>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</si>
  <si>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</si>
  <si>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</si>
  <si>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</si>
  <si>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</si>
  <si>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</si>
  <si>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</si>
  <si>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</si>
  <si>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</si>
  <si>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</si>
  <si>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</si>
  <si>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</si>
  <si>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</si>
  <si>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</si>
  <si>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</si>
  <si>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</si>
  <si>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</si>
  <si>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</si>
  <si>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</si>
  <si>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</si>
  <si>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</si>
  <si>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</si>
  <si>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</si>
  <si>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</si>
  <si>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</si>
  <si>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</si>
  <si>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</si>
  <si>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</si>
  <si>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</si>
  <si>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</si>
  <si>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</si>
  <si>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</si>
  <si>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</si>
  <si>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</si>
  <si>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</si>
  <si>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</si>
  <si>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</si>
  <si>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</si>
  <si>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</si>
  <si>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</si>
  <si>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</si>
  <si>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</si>
  <si>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</si>
  <si>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</si>
  <si>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</si>
  <si>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</si>
  <si>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</si>
  <si>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</si>
  <si>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</si>
  <si>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</si>
  <si>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</si>
  <si>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</si>
  <si>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</si>
  <si>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</si>
  <si>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</si>
  <si>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</si>
  <si>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</si>
  <si>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</si>
  <si>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</si>
  <si>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</si>
  <si>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</si>
  <si>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</si>
  <si>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</si>
  <si>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</si>
  <si>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</si>
  <si>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</si>
  <si>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</si>
  <si>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</si>
  <si>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</si>
  <si>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</si>
  <si>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</si>
  <si>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</si>
  <si>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</si>
  <si>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</si>
  <si>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</si>
  <si>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</si>
  <si>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</si>
  <si>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</si>
  <si>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</si>
  <si>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</si>
  <si>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</si>
  <si>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</si>
  <si>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</si>
  <si>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</si>
  <si>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</si>
  <si>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</si>
  <si>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</si>
  <si>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</si>
  <si>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</si>
  <si>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</si>
  <si>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</si>
  <si>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</si>
  <si>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</si>
  <si>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</si>
  <si>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</si>
  <si>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</si>
  <si>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</si>
  <si>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</si>
  <si>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</si>
  <si>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</si>
  <si>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</si>
  <si>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</si>
  <si>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</si>
  <si>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</si>
  <si>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</si>
  <si>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</si>
  <si>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</si>
  <si>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</si>
  <si>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</si>
  <si>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</si>
  <si>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</si>
  <si>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</si>
  <si>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</si>
  <si>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</si>
  <si>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</si>
  <si>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</si>
  <si>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</si>
  <si>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</si>
  <si>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</si>
  <si>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</si>
  <si>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</si>
  <si>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</si>
  <si>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</si>
  <si>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</si>
  <si>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</si>
  <si>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</si>
  <si>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</si>
  <si>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</si>
  <si>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</si>
  <si>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</si>
  <si>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</si>
  <si>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</si>
  <si>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</si>
  <si>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</si>
  <si>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</si>
  <si>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</si>
  <si>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</si>
  <si>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</si>
  <si>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</si>
  <si>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</si>
  <si>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</si>
  <si>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</si>
  <si>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</si>
  <si>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</si>
  <si>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</si>
  <si>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</si>
  <si>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</si>
  <si>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</si>
  <si>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</si>
  <si>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</si>
  <si>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</si>
  <si>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</si>
  <si>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</si>
  <si>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</si>
  <si>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</si>
  <si>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</si>
  <si>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</si>
  <si>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</si>
  <si>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</si>
  <si>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</si>
  <si>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</si>
  <si>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</si>
  <si>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</si>
  <si>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</si>
  <si>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</si>
  <si>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</si>
  <si>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</si>
  <si>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</si>
  <si>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</si>
  <si>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</si>
  <si>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</si>
  <si>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</si>
  <si>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</si>
  <si>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</si>
  <si>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</si>
  <si>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</si>
  <si>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</si>
  <si>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</si>
  <si>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</si>
  <si>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</si>
  <si>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</si>
  <si>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</si>
  <si>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</si>
  <si>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</si>
  <si>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</si>
  <si>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</si>
  <si>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</si>
  <si>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</si>
  <si>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</si>
  <si>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</si>
  <si>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</si>
  <si>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</si>
  <si>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</si>
  <si>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</si>
  <si>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</si>
  <si>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</si>
  <si>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</si>
  <si>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</si>
  <si>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</si>
  <si>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</si>
  <si>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</si>
  <si>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</si>
  <si>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</si>
  <si>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</si>
  <si>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</si>
  <si>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</si>
  <si>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</si>
  <si>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</si>
  <si>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</si>
  <si>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</si>
  <si>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</si>
  <si>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</si>
  <si>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</si>
  <si>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</si>
  <si>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</si>
  <si>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</si>
  <si>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</si>
  <si>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</si>
  <si>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</si>
  <si>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</si>
  <si>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</si>
  <si>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</si>
  <si>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</si>
  <si>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</si>
  <si>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</si>
  <si>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</si>
  <si>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</si>
  <si>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</si>
  <si>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</si>
  <si>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</si>
  <si>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</si>
  <si>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</si>
  <si>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</si>
  <si>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</si>
  <si>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</si>
  <si>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</si>
  <si>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</si>
  <si>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</si>
  <si>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</si>
  <si>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</si>
  <si>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</si>
  <si>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</si>
  <si>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</si>
  <si>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</si>
  <si>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</si>
  <si>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</si>
  <si>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</si>
  <si>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</si>
  <si>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</si>
  <si>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</si>
  <si>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</si>
  <si>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</si>
  <si>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</si>
  <si>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</si>
  <si>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</si>
  <si>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</si>
  <si>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</si>
  <si>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</si>
  <si>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</si>
  <si>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</si>
  <si>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</si>
  <si>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</si>
  <si>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</si>
  <si>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</si>
  <si>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</si>
  <si>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</si>
  <si>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</si>
  <si>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</si>
  <si>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</si>
  <si>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</si>
  <si>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</si>
  <si>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</si>
  <si>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</si>
  <si>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</si>
  <si>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</si>
  <si>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</si>
  <si>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</si>
  <si>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</si>
  <si>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</si>
  <si>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</si>
  <si>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</si>
  <si>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</si>
  <si>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</si>
  <si>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</si>
  <si>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</si>
  <si>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</si>
  <si>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</si>
  <si>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</si>
  <si>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</si>
  <si>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</si>
  <si>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</si>
  <si>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</si>
  <si>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</si>
  <si>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</si>
  <si>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</si>
  <si>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</si>
  <si>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</si>
  <si>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</si>
  <si>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</si>
  <si>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</si>
  <si>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</si>
  <si>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</si>
  <si>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</si>
  <si>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</si>
  <si>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</si>
  <si>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</si>
  <si>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</si>
  <si>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</si>
  <si>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</si>
  <si>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</si>
  <si>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</si>
  <si>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</si>
  <si>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</si>
  <si>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</si>
  <si>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</si>
  <si>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</si>
  <si>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</si>
  <si>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</si>
  <si>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</si>
  <si>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</si>
  <si>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</si>
  <si>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</si>
  <si>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</si>
  <si>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</si>
  <si>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</si>
  <si>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</si>
  <si>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</si>
  <si>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</si>
  <si>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</si>
  <si>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</si>
  <si>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</si>
  <si>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</si>
  <si>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</si>
  <si>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</si>
  <si>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</si>
  <si>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</si>
  <si>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</si>
  <si>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</si>
  <si>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</si>
  <si>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</si>
  <si>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</si>
  <si>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</si>
  <si>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</si>
  <si>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</si>
  <si>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</si>
  <si>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</si>
  <si>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</si>
  <si>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</si>
  <si>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</si>
  <si>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</si>
  <si>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</si>
  <si>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</si>
  <si>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</si>
  <si>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</si>
  <si>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</si>
  <si>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</si>
  <si>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</si>
  <si>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</si>
  <si>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</si>
  <si>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</si>
  <si>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</si>
  <si>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</si>
  <si>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</si>
  <si>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</si>
  <si>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</si>
  <si>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</si>
  <si>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</si>
  <si>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</si>
  <si>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</si>
  <si>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</si>
  <si>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</si>
  <si>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</si>
  <si>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</si>
  <si>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</si>
  <si>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</si>
  <si>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</si>
  <si>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</si>
  <si>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</si>
  <si>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</si>
  <si>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</si>
  <si>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</si>
  <si>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</si>
  <si>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</si>
  <si>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</si>
  <si>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</si>
  <si>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</si>
  <si>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</si>
  <si>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</si>
  <si>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</si>
  <si>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</si>
  <si>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</si>
  <si>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</si>
  <si>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</si>
  <si>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</si>
  <si>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</si>
  <si>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</si>
  <si>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</si>
  <si>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</si>
  <si>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</si>
  <si>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</si>
  <si>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</si>
  <si>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</si>
  <si>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</si>
  <si>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</si>
  <si>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</si>
  <si>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</si>
  <si>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</si>
  <si>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</si>
  <si>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</si>
  <si>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</si>
  <si>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</si>
  <si>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</si>
  <si>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</si>
  <si>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</si>
  <si>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</si>
  <si>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</si>
  <si>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</si>
  <si>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</si>
  <si>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</si>
  <si>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</si>
  <si>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</si>
  <si>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</si>
  <si>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</si>
  <si>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</si>
  <si>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</si>
  <si>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</si>
  <si>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</si>
  <si>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</si>
  <si>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</si>
  <si>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</si>
  <si>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</si>
  <si>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</si>
  <si>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</si>
  <si>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</si>
  <si>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</si>
  <si>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</si>
  <si>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</si>
  <si>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</si>
  <si>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</si>
  <si>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</si>
  <si>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</si>
  <si>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</si>
  <si>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</si>
  <si>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</si>
  <si>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</si>
  <si>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</si>
  <si>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</si>
  <si>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</si>
  <si>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</si>
  <si>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</si>
  <si>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</si>
  <si>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</si>
  <si>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</si>
  <si>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</si>
  <si>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</si>
  <si>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</si>
  <si>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</si>
  <si>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</si>
  <si>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</si>
  <si>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</si>
  <si>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</si>
  <si>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</si>
  <si>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</si>
  <si>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</si>
  <si>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</si>
  <si>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</si>
  <si>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</si>
  <si>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</si>
  <si>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</si>
  <si>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</si>
  <si>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</si>
  <si>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</si>
  <si>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</si>
  <si>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</si>
  <si>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</si>
  <si>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</si>
  <si>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</si>
  <si>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</si>
  <si>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</si>
  <si>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</si>
  <si>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</si>
  <si>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</si>
  <si>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</si>
  <si>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</si>
  <si>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</si>
  <si>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</si>
  <si>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</si>
  <si>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</si>
  <si>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</si>
  <si>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</si>
  <si>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</si>
  <si>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</si>
  <si>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</si>
  <si>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</si>
  <si>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</si>
  <si>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</si>
  <si>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</si>
  <si>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</si>
  <si>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</si>
  <si>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</si>
  <si>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</si>
  <si>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</si>
  <si>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</si>
  <si>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</si>
  <si>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</si>
  <si>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</si>
  <si>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</si>
  <si>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500-530</t>
  </si>
  <si>
    <t>GRSE</t>
  </si>
  <si>
    <t>450-470</t>
  </si>
  <si>
    <t>440-460</t>
  </si>
  <si>
    <t>Profit of Rs.20/-</t>
  </si>
  <si>
    <t>180-190</t>
  </si>
  <si>
    <t>1150-1200</t>
  </si>
  <si>
    <t>280-290</t>
  </si>
  <si>
    <t>KOLTEPATIL</t>
  </si>
  <si>
    <t>248-252</t>
  </si>
  <si>
    <t>Profit of Rs.7/-</t>
  </si>
  <si>
    <t>1900-2000</t>
  </si>
  <si>
    <t>390-400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</si>
  <si>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</si>
  <si>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</si>
  <si>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</si>
  <si>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</si>
  <si>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</si>
  <si>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</si>
  <si>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</si>
  <si>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</si>
  <si>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</si>
  <si>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</si>
  <si>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</si>
  <si>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</si>
  <si>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</si>
  <si>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</si>
  <si>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</si>
  <si>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</si>
  <si>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</si>
  <si>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</si>
  <si>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</si>
  <si>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</si>
  <si>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</si>
  <si>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</si>
  <si>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</si>
  <si>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</si>
  <si>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</si>
  <si>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</si>
  <si>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</si>
  <si>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</si>
  <si>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</si>
  <si>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</si>
  <si>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1000-1020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</si>
  <si>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</si>
  <si>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</si>
  <si>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</si>
  <si>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</si>
  <si>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</si>
  <si>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</si>
  <si>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</si>
  <si>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</si>
  <si>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</si>
  <si>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</si>
  <si>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</si>
  <si>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</si>
  <si>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</si>
  <si>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</si>
  <si>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</si>
  <si>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70-90</t>
  </si>
  <si>
    <t>FINNIFTY 19250 PE 9-MAY</t>
  </si>
  <si>
    <t>Profit of Rs.2.5/-</t>
  </si>
  <si>
    <t>COLPAL MAY FUT</t>
  </si>
  <si>
    <t>1600-1630</t>
  </si>
  <si>
    <t>GUJGASLTD MAY FUT</t>
  </si>
  <si>
    <t>472-482</t>
  </si>
  <si>
    <t>Profit of Rs.395/-</t>
  </si>
  <si>
    <t>Loss of Rs.10/-</t>
  </si>
  <si>
    <t>NIFTY 18250 PE 11-MAY</t>
  </si>
  <si>
    <t>ICICIBANK 930 PE MAY</t>
  </si>
  <si>
    <t>15-20</t>
  </si>
  <si>
    <t>90-130</t>
  </si>
  <si>
    <t>Loss of Rs.34.5/-</t>
  </si>
  <si>
    <t>Profit of Rs.23/-</t>
  </si>
  <si>
    <t>SBIN MAY FUT</t>
  </si>
  <si>
    <t>580-590</t>
  </si>
  <si>
    <t>Profit of Rs.18.5/-</t>
  </si>
  <si>
    <t>230-260</t>
  </si>
  <si>
    <t>Loss of Rs.38/-</t>
  </si>
  <si>
    <t xml:space="preserve">BHARTIARTL 800 CE MAY </t>
  </si>
  <si>
    <t>12.0-15</t>
  </si>
  <si>
    <t>Profit of Rs.29/-</t>
  </si>
  <si>
    <t xml:space="preserve">PVR 1460 PE MAY </t>
  </si>
  <si>
    <t>TCS 3300 CE MAY</t>
  </si>
  <si>
    <t>60-80</t>
  </si>
  <si>
    <t>3400-3450</t>
  </si>
  <si>
    <t>MULTIPLIER SHARE &amp; STOCK ADVISORS PRIVATE LIMITED</t>
  </si>
  <si>
    <t>Profit of Rs.24/-</t>
  </si>
  <si>
    <t>MARUTI 9300 CE MAY</t>
  </si>
  <si>
    <t>175-200</t>
  </si>
  <si>
    <t>BANKNIFTY 43100 PE 25-MAY</t>
  </si>
  <si>
    <t>BANKNIFTY 43000 PE 18-MAY</t>
  </si>
  <si>
    <t>10.0-5</t>
  </si>
  <si>
    <t>BANKNIFTY 44000 CE 18-MAY</t>
  </si>
  <si>
    <t>140-150</t>
  </si>
  <si>
    <t>562-574</t>
  </si>
  <si>
    <t>600-630</t>
  </si>
  <si>
    <t>Profit of Rs.7.5/-</t>
  </si>
  <si>
    <t>7400-7500</t>
  </si>
  <si>
    <t>Loss of Rs.65/-</t>
  </si>
  <si>
    <t>Profit of Rs.10/-</t>
  </si>
  <si>
    <t>PVRINOX</t>
  </si>
  <si>
    <t>GRAVITON RESEARCH CAPITAL LLP</t>
  </si>
  <si>
    <t>Profit of Rs.75/-</t>
  </si>
  <si>
    <t>LT 2260 CE MAY</t>
  </si>
  <si>
    <t>45-60</t>
  </si>
  <si>
    <t>FINNIFTY 19500 PE 16-MAY</t>
  </si>
  <si>
    <t>80-100</t>
  </si>
  <si>
    <t>NIFTY 18350 PE 25-MAY</t>
  </si>
  <si>
    <t>NIFTY 18200 PE 25-MAY</t>
  </si>
  <si>
    <t>Loss of Rs.25/-</t>
  </si>
  <si>
    <t>Profit of Rs.13/-</t>
  </si>
  <si>
    <t>No profit no loss/-</t>
  </si>
  <si>
    <t>Loss of Rs.49/-</t>
  </si>
  <si>
    <t>SRF 2560 CE MAY</t>
  </si>
  <si>
    <t>50-70</t>
  </si>
  <si>
    <t>AMBUJACEM MAY FUT</t>
  </si>
  <si>
    <t>415-420</t>
  </si>
  <si>
    <t>Profit of Rs.102.5/-</t>
  </si>
  <si>
    <t>Loss of Rs.22/-</t>
  </si>
  <si>
    <t>Profit of Rs.32/-</t>
  </si>
  <si>
    <t xml:space="preserve">PVR 1440 PE MAY </t>
  </si>
  <si>
    <t>50-60</t>
  </si>
  <si>
    <t>Profit of Rs.5/-</t>
  </si>
  <si>
    <t>SBIN 600 CE MAY</t>
  </si>
  <si>
    <t>10.0-12</t>
  </si>
  <si>
    <t>15-19</t>
  </si>
  <si>
    <t>NIFTY 18150 CE 18 MAY</t>
  </si>
  <si>
    <t>46-50</t>
  </si>
  <si>
    <t>Profit of Rs.1.40/-</t>
  </si>
  <si>
    <t>Profit of Rs.2.25/-</t>
  </si>
  <si>
    <t>LT 2240 CE MAY</t>
  </si>
  <si>
    <t>40-50</t>
  </si>
  <si>
    <t>NIFTY 18200 CE 18-MAY</t>
  </si>
  <si>
    <t>40-60</t>
  </si>
  <si>
    <t>Master Trade High Risk (Advisory Calls)</t>
  </si>
  <si>
    <t>43860-43750</t>
  </si>
  <si>
    <t>Profit of Rs.180/-</t>
  </si>
  <si>
    <t>Loss of Rs.6.5/-</t>
  </si>
  <si>
    <t>Loss of Rs.16.5/-</t>
  </si>
  <si>
    <t>TCS 3220 CE MAY</t>
  </si>
  <si>
    <t>NIFTY 18200 PE MAY</t>
  </si>
  <si>
    <t>113-138</t>
  </si>
  <si>
    <t>Profit of Rs.3.75/-</t>
  </si>
  <si>
    <t>Loss of Rs.1.5/-</t>
  </si>
  <si>
    <t>10.0-14</t>
  </si>
  <si>
    <t>1660-1680</t>
  </si>
  <si>
    <t>TECHM 1060 CE MAY</t>
  </si>
  <si>
    <t>Loss of Rs.7/-</t>
  </si>
  <si>
    <t>665-691</t>
  </si>
  <si>
    <t>740-780</t>
  </si>
  <si>
    <t>Profit of Rs.3.5/-</t>
  </si>
  <si>
    <t>NIFTY 18300 PE MAY</t>
  </si>
  <si>
    <t>Loss of Rs.15/-</t>
  </si>
  <si>
    <t>1900-1920</t>
  </si>
  <si>
    <t>Profit of Rs.50/-</t>
  </si>
  <si>
    <t>1807-1815</t>
  </si>
  <si>
    <t>BAJFINANCE 6900 CE MAY</t>
  </si>
  <si>
    <t>50-100</t>
  </si>
  <si>
    <t>Loss of Rs.0.5/-</t>
  </si>
  <si>
    <t>7.0-10</t>
  </si>
  <si>
    <t>FINNIFTY 19450 CE 23-MAY</t>
  </si>
  <si>
    <t>Loss of Rs.26/-</t>
  </si>
  <si>
    <t>NIFTY 18350 PE MAY</t>
  </si>
  <si>
    <t>NIFTY 18450 CE MAY</t>
  </si>
  <si>
    <t>5-1.0</t>
  </si>
  <si>
    <t>LT 2200 CE MAY</t>
  </si>
  <si>
    <t>30-40</t>
  </si>
  <si>
    <t>Profit of Rs.36/-</t>
  </si>
  <si>
    <t>Profit of Rs.17.5/-</t>
  </si>
  <si>
    <t>BRITANNIA 4600 CE MAY</t>
  </si>
  <si>
    <t>18377-18398</t>
  </si>
  <si>
    <t>18240-18210</t>
  </si>
  <si>
    <t>Loss of Rs.2/-</t>
  </si>
  <si>
    <t>Part profit of Rs.5.75/-</t>
  </si>
  <si>
    <t>HEERAISP</t>
  </si>
  <si>
    <t>Profit of Rs.45.5/-</t>
  </si>
  <si>
    <t>Loss of Rs.32/-</t>
  </si>
  <si>
    <t>Loss of Rs. 140/-</t>
  </si>
  <si>
    <t>120-150</t>
  </si>
  <si>
    <t>FINNIFTY 19250 CE 30-MAY</t>
  </si>
  <si>
    <t>35-45</t>
  </si>
  <si>
    <t>276-296</t>
  </si>
  <si>
    <t>330-350</t>
  </si>
  <si>
    <t>SVJ</t>
  </si>
  <si>
    <t>MADHU SANJAYKUMAR BUCHA</t>
  </si>
  <si>
    <t>MANSI SHARES &amp; STOCK ADVISORS PVT LTD</t>
  </si>
  <si>
    <t>SETU SECURITIES PVT LTD</t>
  </si>
  <si>
    <t>ATLAS EVENTS PRIVATE LIMITED</t>
  </si>
  <si>
    <t>850-860</t>
  </si>
  <si>
    <t>BHARTIARTL 840 CE JUN</t>
  </si>
  <si>
    <t>14-18</t>
  </si>
  <si>
    <t>NIFTY 18900 CE 29-JUNE</t>
  </si>
  <si>
    <t>5.0-1</t>
  </si>
  <si>
    <t>A</t>
  </si>
  <si>
    <t>Profit of Rs.6.25/-</t>
  </si>
  <si>
    <t>Profit of Rs.3/-</t>
  </si>
  <si>
    <t>NIFTY 19000 CE 29-JUNE</t>
  </si>
  <si>
    <t>10.0-1</t>
  </si>
  <si>
    <t>NIFTY JUNE FUT</t>
  </si>
  <si>
    <t>18500-18400</t>
  </si>
  <si>
    <t>Loss of Rs.36/-</t>
  </si>
  <si>
    <t>GRAVITA</t>
  </si>
  <si>
    <t>22-28</t>
  </si>
  <si>
    <t>Profit of Rs.2.75/-</t>
  </si>
  <si>
    <t>MISTERKAPOORKESHRI</t>
  </si>
  <si>
    <t>JANUSCORP</t>
  </si>
  <si>
    <t>BP EQUITIES PVT. LTD.</t>
  </si>
  <si>
    <t>ARHAM SHARE PRIVATE LIMITED</t>
  </si>
  <si>
    <t>DIL</t>
  </si>
  <si>
    <t>Debock Industries Limited</t>
  </si>
  <si>
    <t>WILSON HOLDINGS PRIVATE LIMITED</t>
  </si>
  <si>
    <t>IRCTC 640 CE JUNE</t>
  </si>
  <si>
    <t>BANKNIFTY 44200 PE 1-JUN</t>
  </si>
  <si>
    <t>250-350</t>
  </si>
  <si>
    <t>BANKNIFTY 44300 PE 1-JUN</t>
  </si>
  <si>
    <t>SRESTHA FINVEST LIMITED</t>
  </si>
  <si>
    <t>PARAG COMMOSALES</t>
  </si>
  <si>
    <t>AHL</t>
  </si>
  <si>
    <t>Abans Holdings Limited</t>
  </si>
  <si>
    <t>GOODLUCK</t>
  </si>
  <si>
    <t>Goodluck India Limited</t>
  </si>
  <si>
    <t>XTX MARKETS LLP</t>
  </si>
  <si>
    <t>WELENT</t>
  </si>
  <si>
    <t>Welspun Enterprises Ltd</t>
  </si>
  <si>
    <t>WELSPUN ENTERPRISES EMPLOYEES WELFARE TRUST</t>
  </si>
  <si>
    <t>NANDANVAN INVESTMENTS LIMITED</t>
  </si>
  <si>
    <t>Profit of Rs.80/-</t>
  </si>
  <si>
    <t>1350-1410</t>
  </si>
  <si>
    <t>1600-1650</t>
  </si>
  <si>
    <t xml:space="preserve">NIFTY 18400 PE 8-JUN </t>
  </si>
  <si>
    <t>90-110</t>
  </si>
  <si>
    <t>AAIL</t>
  </si>
  <si>
    <t>RAIKA INVESTMENTS</t>
  </si>
  <si>
    <t>ADITYA</t>
  </si>
  <si>
    <t>DEONARAYANMEHTA</t>
  </si>
  <si>
    <t>AKASHDEEP</t>
  </si>
  <si>
    <t>ATUL SALUJA HUF</t>
  </si>
  <si>
    <t>SAROJ GUPTA</t>
  </si>
  <si>
    <t>BNL</t>
  </si>
  <si>
    <t>COSCO VANIJYA PRIVATE LIMITED</t>
  </si>
  <si>
    <t>BSELINFRA</t>
  </si>
  <si>
    <t>HIREN PARAMANANDDAS SHAH</t>
  </si>
  <si>
    <t>CARGOTRANS</t>
  </si>
  <si>
    <t>GRACE JACOBJOHN</t>
  </si>
  <si>
    <t>EARTH</t>
  </si>
  <si>
    <t>PUSHPA A MADRECHA</t>
  </si>
  <si>
    <t>EXHICON</t>
  </si>
  <si>
    <t>GRADIENTE</t>
  </si>
  <si>
    <t>VARUN GUPTA</t>
  </si>
  <si>
    <t>HAZOOR</t>
  </si>
  <si>
    <t>ABRDN (MAURITIUS HOLDINGS)2006 LIMITED</t>
  </si>
  <si>
    <t>KIRTI SINGH THAKUR</t>
  </si>
  <si>
    <t>IFINSER</t>
  </si>
  <si>
    <t>SANDEEP SARDA</t>
  </si>
  <si>
    <t>VARSHA CHUGH</t>
  </si>
  <si>
    <t>IFL</t>
  </si>
  <si>
    <t>MONEYSTAR TRADELINK PRIVATE LIMITED</t>
  </si>
  <si>
    <t>INDONG</t>
  </si>
  <si>
    <t>SANGAM COMMODITIES PVT LTD .</t>
  </si>
  <si>
    <t>RAJEN RASIKLAL SHAH</t>
  </si>
  <si>
    <t>MAAGHADV</t>
  </si>
  <si>
    <t>AARNAH CAPITAL ADVISORS PVT LTD</t>
  </si>
  <si>
    <t>MAGNUM</t>
  </si>
  <si>
    <t>DB (INTL) OWN TRADING</t>
  </si>
  <si>
    <t>OASISEC</t>
  </si>
  <si>
    <t>SHANJU RANI</t>
  </si>
  <si>
    <t>MANOJ MITTAL</t>
  </si>
  <si>
    <t>VIPULBHAI KANUBHAI PATEL</t>
  </si>
  <si>
    <t>KALPANA MADHANI SECURITIES PRIVATE LIMITED</t>
  </si>
  <si>
    <t>PIGL</t>
  </si>
  <si>
    <t>POWER SOLUTIONS</t>
  </si>
  <si>
    <t>RAJNISH</t>
  </si>
  <si>
    <t>RAJPACK</t>
  </si>
  <si>
    <t>TINA JAIN</t>
  </si>
  <si>
    <t>PRAMOD KUMAR</t>
  </si>
  <si>
    <t>RESGEN</t>
  </si>
  <si>
    <t>ROHAN SUDHAKAR JADHAV</t>
  </si>
  <si>
    <t>REXSEAL</t>
  </si>
  <si>
    <t>ANSARI NAMRA FIRDAUS AAMIR ANJUM</t>
  </si>
  <si>
    <t>ARYAMAN BROKING LIMITED</t>
  </si>
  <si>
    <t>RITESHIN</t>
  </si>
  <si>
    <t>RITESH ARORA</t>
  </si>
  <si>
    <t>SANCODE</t>
  </si>
  <si>
    <t>RAJESH KUMAR SINGLA .</t>
  </si>
  <si>
    <t>TRANSPACT</t>
  </si>
  <si>
    <t>PRIYA SAINI</t>
  </si>
  <si>
    <t>VEERKRUPA</t>
  </si>
  <si>
    <t>SUDHAKAR REDDY SUNIL KUMAR</t>
  </si>
  <si>
    <t>VIVANTA</t>
  </si>
  <si>
    <t>ARCHIES</t>
  </si>
  <si>
    <t>Archies Limited</t>
  </si>
  <si>
    <t>STOCK VERTEX VENTURES</t>
  </si>
  <si>
    <t>SANIKA AVADHOOT SHILOTRI</t>
  </si>
  <si>
    <t>ARMANFIN</t>
  </si>
  <si>
    <t>Arman Fin Serv Ltd</t>
  </si>
  <si>
    <t>STALLION ASSET PVT LTD</t>
  </si>
  <si>
    <t>Dilip Buildcon Limited</t>
  </si>
  <si>
    <t>NK SECURITIES RESEARCH PRIVATE LIMITED</t>
  </si>
  <si>
    <t>AAKRAYA RESEARCH LLP</t>
  </si>
  <si>
    <t>QE SECURITIES</t>
  </si>
  <si>
    <t>MANSUKH SECURITIES &amp; FINANCE LTD</t>
  </si>
  <si>
    <t>DPWIRES</t>
  </si>
  <si>
    <t>D P Wires Limited</t>
  </si>
  <si>
    <t>PRABHUDAS LILLADHAR PVT LTD</t>
  </si>
  <si>
    <t>ELECTHERM</t>
  </si>
  <si>
    <t>Electrotherm (India) Ltd</t>
  </si>
  <si>
    <t>EMMBI</t>
  </si>
  <si>
    <t>Emmbi Industries Ltd</t>
  </si>
  <si>
    <t>DHEERAJ LOHIA</t>
  </si>
  <si>
    <t>FORCEMOT</t>
  </si>
  <si>
    <t>Force Motors Limited</t>
  </si>
  <si>
    <t>Indus Towers Limited</t>
  </si>
  <si>
    <t>BNP PARIBAS ARBITRAGE</t>
  </si>
  <si>
    <t>IZMO</t>
  </si>
  <si>
    <t>IZMO Limited</t>
  </si>
  <si>
    <t>ARIHANT CAPITAL MARKETS LIMTED</t>
  </si>
  <si>
    <t>JAKHARIA</t>
  </si>
  <si>
    <t>JAKHARIA FABRIC LIMITED</t>
  </si>
  <si>
    <t>NOPEA CAPITAL SERVICES PRIVATE LIMITED</t>
  </si>
  <si>
    <t>KHAITANLTD</t>
  </si>
  <si>
    <t>Khaitan (India) Ltd.</t>
  </si>
  <si>
    <t>KAILASHBEN ASHOKKUMAR PATEL</t>
  </si>
  <si>
    <t>KHANDSE</t>
  </si>
  <si>
    <t>Khandwala Sec. Ltd</t>
  </si>
  <si>
    <t>MALTI  SALVI</t>
  </si>
  <si>
    <t>Kotak Mahindra Bank Limit</t>
  </si>
  <si>
    <t>LGHL</t>
  </si>
  <si>
    <t>Laxmi Goldorna House Ltd</t>
  </si>
  <si>
    <t>BADAL JAYESHKUMAR SHAH</t>
  </si>
  <si>
    <t>JINIT JAYESHKUMAR SHAH</t>
  </si>
  <si>
    <t>Magnum Ventures Limited</t>
  </si>
  <si>
    <t>DB INTERNATIONAL STOCK BROKERS LIMITED</t>
  </si>
  <si>
    <t>BP EQUITIES PRIVATE LIMITED</t>
  </si>
  <si>
    <t>MARSHALL</t>
  </si>
  <si>
    <t>Marshall Machines Ltd</t>
  </si>
  <si>
    <t>Max Healthcare Ins Ltd</t>
  </si>
  <si>
    <t>GOVERNMENT OF SINGAPORE</t>
  </si>
  <si>
    <t>NDTV</t>
  </si>
  <si>
    <t>New Delhi Television Limi</t>
  </si>
  <si>
    <t>Power Instrument (G) Ltd</t>
  </si>
  <si>
    <t>GUPTA RAMESH SUMIT KUMAR</t>
  </si>
  <si>
    <t>QUICKTOUCH</t>
  </si>
  <si>
    <t>Quicktouch Technologies L</t>
  </si>
  <si>
    <t>BHAVESHKUMAR NATVARLAL SHETH</t>
  </si>
  <si>
    <t>Sona BLW Precision Frgs L</t>
  </si>
  <si>
    <t>SOCIETE GENERALE</t>
  </si>
  <si>
    <t>Suzlon Energy Limited</t>
  </si>
  <si>
    <t>M/S. PRARTHANA ENTERPRISES</t>
  </si>
  <si>
    <t>SYSTANGO</t>
  </si>
  <si>
    <t>Systango Technologies Ltd</t>
  </si>
  <si>
    <t>YUGA STOCKS AND COMMODITIES PRIVATE LIMITED  .</t>
  </si>
  <si>
    <t>TIMETECHNO</t>
  </si>
  <si>
    <t>Time Technoplast Limited</t>
  </si>
  <si>
    <t>CRONY VYAPAR PVT LTD</t>
  </si>
  <si>
    <t>AILIMITED</t>
  </si>
  <si>
    <t>Abhishek Integrations Ltd</t>
  </si>
  <si>
    <t>GAURAV CHAM HUF</t>
  </si>
  <si>
    <t>AKI</t>
  </si>
  <si>
    <t>AKI India Limited</t>
  </si>
  <si>
    <t>ASAD KAMAL IRAQI</t>
  </si>
  <si>
    <t>VIJIT GLOBAL SECURITIES PRIVATE LIMITED</t>
  </si>
  <si>
    <t>ARYAMAN CAPITAL MARKETS LIMITED</t>
  </si>
  <si>
    <t>BHANUMATI SURESHCHANDRA SHAH</t>
  </si>
  <si>
    <t>SURESHCHANDRA H SHAH</t>
  </si>
  <si>
    <t>PIKESH MANGILAL JAIN</t>
  </si>
  <si>
    <t>PODDAR VIJAY JAIDEO</t>
  </si>
  <si>
    <t>UBS PRINCIPAL CAPITAL ASIA LIMITED</t>
  </si>
  <si>
    <t>AUREUS INVESTMENT PRIVATE LIMITED</t>
  </si>
  <si>
    <t>TOTAL</t>
  </si>
  <si>
    <t>Total Transport Sys Ltd</t>
  </si>
  <si>
    <t>HARYANA REFRACTORIES PRIVATE LIMITED</t>
  </si>
  <si>
    <t>VETO</t>
  </si>
  <si>
    <t>Veto Switchgear Cable Ltd</t>
  </si>
  <si>
    <t>SEETHA KUMARI</t>
  </si>
  <si>
    <t>152-157</t>
  </si>
  <si>
    <t>170-175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</si>
</sst>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25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1" fillId="11" borderId="0" xfId="0" applyFont="1" applyFill="1"/>
    <xf numFmtId="0" fontId="31" fillId="11" borderId="0" xfId="0" applyFont="1" applyFill="1" applyAlignment="1">
      <alignment horizontal="center" vertical="center"/>
    </xf>
    <xf numFmtId="165" fontId="31" fillId="11" borderId="0" xfId="0" applyNumberFormat="1" applyFont="1" applyFill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19" borderId="20" xfId="0" applyNumberFormat="1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7" fillId="27" borderId="20" xfId="0" applyFont="1" applyFill="1" applyBorder="1"/>
    <xf numFmtId="0" fontId="37" fillId="27" borderId="20" xfId="0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0" fontId="32" fillId="28" borderId="21" xfId="0" applyFont="1" applyFill="1" applyBorder="1" applyAlignment="1">
      <alignment horizontal="center" vertical="center"/>
    </xf>
    <xf numFmtId="16" fontId="32" fillId="28" borderId="21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7" fillId="19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18" borderId="22" xfId="0" applyNumberFormat="1" applyFont="1" applyFill="1" applyBorder="1" applyAlignment="1">
      <alignment horizontal="center" vertical="center"/>
    </xf>
    <xf numFmtId="166" fontId="37" fillId="18" borderId="21" xfId="0" applyNumberFormat="1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2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  <xf numFmtId="165" fontId="31" fillId="20" borderId="22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205</xdr:row>
      <xdr:rowOff>0</xdr:rowOff>
    </xdr:from>
    <xdr:to>
      <xdr:col>11</xdr:col>
      <xdr:colOff>123825</xdr:colOff>
      <xdr:row>219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45078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45078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7" t="s">
        <v>16</v>
      </c>
      <c r="B9" s="399" t="s">
        <v>17</v>
      </c>
      <c r="C9" s="399" t="s">
        <v>18</v>
      </c>
      <c r="D9" s="399" t="s">
        <v>19</v>
      </c>
      <c r="E9" s="23" t="s">
        <v>20</v>
      </c>
      <c r="F9" s="23" t="s">
        <v>21</v>
      </c>
      <c r="G9" s="394" t="s">
        <v>22</v>
      </c>
      <c r="H9" s="395"/>
      <c r="I9" s="396"/>
      <c r="J9" s="394" t="s">
        <v>23</v>
      </c>
      <c r="K9" s="395"/>
      <c r="L9" s="396"/>
      <c r="M9" s="23"/>
      <c r="N9" s="24"/>
      <c r="O9" s="24"/>
      <c r="P9" s="24"/>
    </row>
    <row r="10" spans="1:16" ht="59.25" customHeight="1">
      <c r="A10" s="398"/>
      <c r="B10" s="400"/>
      <c r="C10" s="400"/>
      <c r="D10" s="40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45106</v>
      </c>
      <c r="E11" s="32">
        <v>18629.55</v>
      </c>
      <c r="F11" s="32">
        <v>18625.383333333331</v>
      </c>
      <c r="G11" s="33">
        <v>18570.166666666664</v>
      </c>
      <c r="H11" s="33">
        <v>18510.783333333333</v>
      </c>
      <c r="I11" s="33">
        <v>18455.566666666666</v>
      </c>
      <c r="J11" s="33">
        <v>18684.766666666663</v>
      </c>
      <c r="K11" s="33">
        <v>18739.98333333333</v>
      </c>
      <c r="L11" s="33">
        <v>18799.366666666661</v>
      </c>
      <c r="M11" s="34">
        <v>18680.599999999999</v>
      </c>
      <c r="N11" s="34">
        <v>18566</v>
      </c>
      <c r="O11" s="35">
        <v>10190200</v>
      </c>
      <c r="P11" s="36">
        <v>-5.1968591842810358E-2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45106</v>
      </c>
      <c r="E12" s="37">
        <v>44241.65</v>
      </c>
      <c r="F12" s="37">
        <v>44217.633333333331</v>
      </c>
      <c r="G12" s="38">
        <v>44010.266666666663</v>
      </c>
      <c r="H12" s="38">
        <v>43778.883333333331</v>
      </c>
      <c r="I12" s="38">
        <v>43571.516666666663</v>
      </c>
      <c r="J12" s="38">
        <v>44449.016666666663</v>
      </c>
      <c r="K12" s="38">
        <v>44656.383333333331</v>
      </c>
      <c r="L12" s="38">
        <v>44887.766666666663</v>
      </c>
      <c r="M12" s="28">
        <v>44425</v>
      </c>
      <c r="N12" s="28">
        <v>43986.25</v>
      </c>
      <c r="O12" s="39">
        <v>2364060</v>
      </c>
      <c r="P12" s="40">
        <v>2.9868223434675991E-3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45104</v>
      </c>
      <c r="E13" s="37">
        <v>19539.7</v>
      </c>
      <c r="F13" s="37">
        <v>19532.783333333333</v>
      </c>
      <c r="G13" s="38">
        <v>19440.516666666666</v>
      </c>
      <c r="H13" s="38">
        <v>19341.333333333332</v>
      </c>
      <c r="I13" s="38">
        <v>19249.066666666666</v>
      </c>
      <c r="J13" s="38">
        <v>19631.966666666667</v>
      </c>
      <c r="K13" s="38">
        <v>19724.23333333333</v>
      </c>
      <c r="L13" s="38">
        <v>19823.416666666668</v>
      </c>
      <c r="M13" s="28">
        <v>19625.05</v>
      </c>
      <c r="N13" s="28">
        <v>19433.599999999999</v>
      </c>
      <c r="O13" s="39">
        <v>35320</v>
      </c>
      <c r="P13" s="40">
        <v>-0.65345368916797486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45104</v>
      </c>
      <c r="E14" s="37">
        <v>7789</v>
      </c>
      <c r="F14" s="37">
        <v>7726.333333333333</v>
      </c>
      <c r="G14" s="38">
        <v>7663.6666666666661</v>
      </c>
      <c r="H14" s="38">
        <v>7538.333333333333</v>
      </c>
      <c r="I14" s="38">
        <v>7475.6666666666661</v>
      </c>
      <c r="J14" s="38">
        <v>7851.6666666666661</v>
      </c>
      <c r="K14" s="38">
        <v>7914.3333333333321</v>
      </c>
      <c r="L14" s="38">
        <v>8039.6666666666661</v>
      </c>
      <c r="M14" s="28">
        <v>7789</v>
      </c>
      <c r="N14" s="28">
        <v>7601</v>
      </c>
      <c r="O14" s="39">
        <v>2925</v>
      </c>
      <c r="P14" s="40">
        <v>18.5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45106</v>
      </c>
      <c r="E15" s="37">
        <v>516.85</v>
      </c>
      <c r="F15" s="37">
        <v>516.86666666666667</v>
      </c>
      <c r="G15" s="38">
        <v>512.93333333333339</v>
      </c>
      <c r="H15" s="38">
        <v>509.01666666666677</v>
      </c>
      <c r="I15" s="38">
        <v>505.08333333333348</v>
      </c>
      <c r="J15" s="38">
        <v>520.7833333333333</v>
      </c>
      <c r="K15" s="38">
        <v>524.71666666666647</v>
      </c>
      <c r="L15" s="38">
        <v>528.63333333333321</v>
      </c>
      <c r="M15" s="28">
        <v>520.79999999999995</v>
      </c>
      <c r="N15" s="28">
        <v>512.95000000000005</v>
      </c>
      <c r="O15" s="39">
        <v>5251350</v>
      </c>
      <c r="P15" s="40">
        <v>1.4488973890869049E-2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45106</v>
      </c>
      <c r="E16" s="37">
        <v>4084.2</v>
      </c>
      <c r="F16" s="37">
        <v>4066.0666666666671</v>
      </c>
      <c r="G16" s="38">
        <v>4033.1333333333341</v>
      </c>
      <c r="H16" s="38">
        <v>3982.0666666666671</v>
      </c>
      <c r="I16" s="38">
        <v>3949.1333333333341</v>
      </c>
      <c r="J16" s="38">
        <v>4117.1333333333341</v>
      </c>
      <c r="K16" s="38">
        <v>4150.0666666666675</v>
      </c>
      <c r="L16" s="38">
        <v>4201.1333333333341</v>
      </c>
      <c r="M16" s="28">
        <v>4099</v>
      </c>
      <c r="N16" s="28">
        <v>4015</v>
      </c>
      <c r="O16" s="39">
        <v>1569250</v>
      </c>
      <c r="P16" s="40">
        <v>0.16803126163007071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45106</v>
      </c>
      <c r="E17" s="37">
        <v>21917.9</v>
      </c>
      <c r="F17" s="37">
        <v>22009.850000000002</v>
      </c>
      <c r="G17" s="38">
        <v>21754.700000000004</v>
      </c>
      <c r="H17" s="38">
        <v>21591.500000000004</v>
      </c>
      <c r="I17" s="38">
        <v>21336.350000000006</v>
      </c>
      <c r="J17" s="38">
        <v>22173.050000000003</v>
      </c>
      <c r="K17" s="38">
        <v>22428.200000000004</v>
      </c>
      <c r="L17" s="38">
        <v>22591.4</v>
      </c>
      <c r="M17" s="28">
        <v>22265</v>
      </c>
      <c r="N17" s="28">
        <v>21846.65</v>
      </c>
      <c r="O17" s="39">
        <v>66000</v>
      </c>
      <c r="P17" s="40">
        <v>9.7919216646266821E-3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45106</v>
      </c>
      <c r="E18" s="37">
        <v>171.75</v>
      </c>
      <c r="F18" s="37">
        <v>171.85</v>
      </c>
      <c r="G18" s="38">
        <v>170.2</v>
      </c>
      <c r="H18" s="38">
        <v>168.65</v>
      </c>
      <c r="I18" s="38">
        <v>167</v>
      </c>
      <c r="J18" s="38">
        <v>173.39999999999998</v>
      </c>
      <c r="K18" s="38">
        <v>175.05</v>
      </c>
      <c r="L18" s="38">
        <v>176.59999999999997</v>
      </c>
      <c r="M18" s="28">
        <v>173.5</v>
      </c>
      <c r="N18" s="28">
        <v>170.3</v>
      </c>
      <c r="O18" s="39">
        <v>29062800</v>
      </c>
      <c r="P18" s="40">
        <v>4.7897196261682241E-2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45106</v>
      </c>
      <c r="E19" s="37">
        <v>202.5</v>
      </c>
      <c r="F19" s="37">
        <v>203.56666666666669</v>
      </c>
      <c r="G19" s="38">
        <v>200.63333333333338</v>
      </c>
      <c r="H19" s="38">
        <v>198.76666666666668</v>
      </c>
      <c r="I19" s="38">
        <v>195.83333333333337</v>
      </c>
      <c r="J19" s="38">
        <v>205.43333333333339</v>
      </c>
      <c r="K19" s="38">
        <v>208.36666666666673</v>
      </c>
      <c r="L19" s="38">
        <v>210.23333333333341</v>
      </c>
      <c r="M19" s="28">
        <v>206.5</v>
      </c>
      <c r="N19" s="28">
        <v>201.7</v>
      </c>
      <c r="O19" s="39">
        <v>28490800</v>
      </c>
      <c r="P19" s="40">
        <v>-4.8133684497320859E-3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45106</v>
      </c>
      <c r="E20" s="37">
        <v>1793.3</v>
      </c>
      <c r="F20" s="37">
        <v>1800.7666666666667</v>
      </c>
      <c r="G20" s="38">
        <v>1779.5333333333333</v>
      </c>
      <c r="H20" s="38">
        <v>1765.7666666666667</v>
      </c>
      <c r="I20" s="38">
        <v>1744.5333333333333</v>
      </c>
      <c r="J20" s="38">
        <v>1814.5333333333333</v>
      </c>
      <c r="K20" s="38">
        <v>1835.7666666666664</v>
      </c>
      <c r="L20" s="38">
        <v>1849.5333333333333</v>
      </c>
      <c r="M20" s="28">
        <v>1822</v>
      </c>
      <c r="N20" s="28">
        <v>1787</v>
      </c>
      <c r="O20" s="39">
        <v>5026600</v>
      </c>
      <c r="P20" s="40">
        <v>3.4599156118143459E-2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45106</v>
      </c>
      <c r="E21" s="37">
        <v>2513.5500000000002</v>
      </c>
      <c r="F21" s="37">
        <v>2517.1666666666665</v>
      </c>
      <c r="G21" s="38">
        <v>2441.3833333333332</v>
      </c>
      <c r="H21" s="38">
        <v>2369.2166666666667</v>
      </c>
      <c r="I21" s="38">
        <v>2293.4333333333334</v>
      </c>
      <c r="J21" s="38">
        <v>2589.333333333333</v>
      </c>
      <c r="K21" s="38">
        <v>2665.1166666666668</v>
      </c>
      <c r="L21" s="38">
        <v>2737.2833333333328</v>
      </c>
      <c r="M21" s="28">
        <v>2592.9499999999998</v>
      </c>
      <c r="N21" s="28">
        <v>2445</v>
      </c>
      <c r="O21" s="39">
        <v>9372050</v>
      </c>
      <c r="P21" s="40">
        <v>6.6302208366991688E-2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45106</v>
      </c>
      <c r="E22" s="37">
        <v>741</v>
      </c>
      <c r="F22" s="37">
        <v>739.66666666666663</v>
      </c>
      <c r="G22" s="38">
        <v>724.93333333333328</v>
      </c>
      <c r="H22" s="38">
        <v>708.86666666666667</v>
      </c>
      <c r="I22" s="38">
        <v>694.13333333333333</v>
      </c>
      <c r="J22" s="38">
        <v>755.73333333333323</v>
      </c>
      <c r="K22" s="38">
        <v>770.46666666666658</v>
      </c>
      <c r="L22" s="38">
        <v>786.53333333333319</v>
      </c>
      <c r="M22" s="28">
        <v>754.4</v>
      </c>
      <c r="N22" s="28">
        <v>723.6</v>
      </c>
      <c r="O22" s="39">
        <v>38568050</v>
      </c>
      <c r="P22" s="40">
        <v>-1.9919610031783705E-2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45106</v>
      </c>
      <c r="E23" s="37">
        <v>3386.8</v>
      </c>
      <c r="F23" s="37">
        <v>3386.65</v>
      </c>
      <c r="G23" s="38">
        <v>3354.15</v>
      </c>
      <c r="H23" s="38">
        <v>3321.5</v>
      </c>
      <c r="I23" s="38">
        <v>3289</v>
      </c>
      <c r="J23" s="38">
        <v>3419.3</v>
      </c>
      <c r="K23" s="38">
        <v>3451.8</v>
      </c>
      <c r="L23" s="38">
        <v>3484.4500000000003</v>
      </c>
      <c r="M23" s="28">
        <v>3419.15</v>
      </c>
      <c r="N23" s="28">
        <v>3354</v>
      </c>
      <c r="O23" s="39">
        <v>569000</v>
      </c>
      <c r="P23" s="40">
        <v>2.6334776334776336E-2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45106</v>
      </c>
      <c r="E24" s="37">
        <v>427.1</v>
      </c>
      <c r="F24" s="37">
        <v>428.8</v>
      </c>
      <c r="G24" s="38">
        <v>423.8</v>
      </c>
      <c r="H24" s="38">
        <v>420.5</v>
      </c>
      <c r="I24" s="38">
        <v>415.5</v>
      </c>
      <c r="J24" s="38">
        <v>432.1</v>
      </c>
      <c r="K24" s="38">
        <v>437.1</v>
      </c>
      <c r="L24" s="38">
        <v>440.40000000000003</v>
      </c>
      <c r="M24" s="28">
        <v>433.8</v>
      </c>
      <c r="N24" s="28">
        <v>425.5</v>
      </c>
      <c r="O24" s="39">
        <v>58518000</v>
      </c>
      <c r="P24" s="40">
        <v>1.4985950671245708E-2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45106</v>
      </c>
      <c r="E25" s="37">
        <v>4659.7</v>
      </c>
      <c r="F25" s="37">
        <v>4660.666666666667</v>
      </c>
      <c r="G25" s="38">
        <v>4558.0833333333339</v>
      </c>
      <c r="H25" s="38">
        <v>4456.4666666666672</v>
      </c>
      <c r="I25" s="38">
        <v>4353.8833333333341</v>
      </c>
      <c r="J25" s="38">
        <v>4762.2833333333338</v>
      </c>
      <c r="K25" s="38">
        <v>4864.8666666666677</v>
      </c>
      <c r="L25" s="38">
        <v>4966.4833333333336</v>
      </c>
      <c r="M25" s="28">
        <v>4763.25</v>
      </c>
      <c r="N25" s="28">
        <v>4559.05</v>
      </c>
      <c r="O25" s="39">
        <v>2015125</v>
      </c>
      <c r="P25" s="40">
        <v>-9.7057558818109228E-3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45106</v>
      </c>
      <c r="E26" s="37">
        <v>390.35</v>
      </c>
      <c r="F26" s="37">
        <v>389.0333333333333</v>
      </c>
      <c r="G26" s="38">
        <v>386.71666666666658</v>
      </c>
      <c r="H26" s="38">
        <v>383.08333333333326</v>
      </c>
      <c r="I26" s="38">
        <v>380.76666666666654</v>
      </c>
      <c r="J26" s="38">
        <v>392.66666666666663</v>
      </c>
      <c r="K26" s="38">
        <v>394.98333333333335</v>
      </c>
      <c r="L26" s="38">
        <v>398.61666666666667</v>
      </c>
      <c r="M26" s="28">
        <v>391.35</v>
      </c>
      <c r="N26" s="28">
        <v>385.4</v>
      </c>
      <c r="O26" s="39">
        <v>13205100</v>
      </c>
      <c r="P26" s="40">
        <v>-8.28364149781456E-3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45106</v>
      </c>
      <c r="E27" s="37">
        <v>147.5</v>
      </c>
      <c r="F27" s="37">
        <v>147</v>
      </c>
      <c r="G27" s="38">
        <v>146.19999999999999</v>
      </c>
      <c r="H27" s="38">
        <v>144.89999999999998</v>
      </c>
      <c r="I27" s="38">
        <v>144.09999999999997</v>
      </c>
      <c r="J27" s="38">
        <v>148.30000000000001</v>
      </c>
      <c r="K27" s="38">
        <v>149.10000000000002</v>
      </c>
      <c r="L27" s="38">
        <v>150.40000000000003</v>
      </c>
      <c r="M27" s="28">
        <v>147.80000000000001</v>
      </c>
      <c r="N27" s="28">
        <v>145.69999999999999</v>
      </c>
      <c r="O27" s="39">
        <v>69830000</v>
      </c>
      <c r="P27" s="40">
        <v>1.1149724876918621E-2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45106</v>
      </c>
      <c r="E28" s="37">
        <v>3197.25</v>
      </c>
      <c r="F28" s="37">
        <v>3179.9500000000003</v>
      </c>
      <c r="G28" s="38">
        <v>3149.4500000000007</v>
      </c>
      <c r="H28" s="38">
        <v>3101.6500000000005</v>
      </c>
      <c r="I28" s="38">
        <v>3071.150000000001</v>
      </c>
      <c r="J28" s="38">
        <v>3227.7500000000005</v>
      </c>
      <c r="K28" s="38">
        <v>3258.2499999999995</v>
      </c>
      <c r="L28" s="38">
        <v>3306.05</v>
      </c>
      <c r="M28" s="28">
        <v>3210.45</v>
      </c>
      <c r="N28" s="28">
        <v>3132.15</v>
      </c>
      <c r="O28" s="39">
        <v>5380000</v>
      </c>
      <c r="P28" s="40">
        <v>-2.1319944699119551E-2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45106</v>
      </c>
      <c r="E29" s="37">
        <v>1830.35</v>
      </c>
      <c r="F29" s="37">
        <v>1821.5166666666667</v>
      </c>
      <c r="G29" s="38">
        <v>1808.0833333333333</v>
      </c>
      <c r="H29" s="38">
        <v>1785.8166666666666</v>
      </c>
      <c r="I29" s="38">
        <v>1772.3833333333332</v>
      </c>
      <c r="J29" s="38">
        <v>1843.7833333333333</v>
      </c>
      <c r="K29" s="38">
        <v>1857.2166666666667</v>
      </c>
      <c r="L29" s="38">
        <v>1879.4833333333333</v>
      </c>
      <c r="M29" s="28">
        <v>1834.95</v>
      </c>
      <c r="N29" s="28">
        <v>1799.25</v>
      </c>
      <c r="O29" s="39">
        <v>1610763</v>
      </c>
      <c r="P29" s="40">
        <v>1.0824504836480885E-2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45106</v>
      </c>
      <c r="E30" s="37">
        <v>6751.65</v>
      </c>
      <c r="F30" s="37">
        <v>6786.7833333333328</v>
      </c>
      <c r="G30" s="38">
        <v>6699.8666666666659</v>
      </c>
      <c r="H30" s="38">
        <v>6648.083333333333</v>
      </c>
      <c r="I30" s="38">
        <v>6561.1666666666661</v>
      </c>
      <c r="J30" s="38">
        <v>6838.5666666666657</v>
      </c>
      <c r="K30" s="38">
        <v>6925.4833333333336</v>
      </c>
      <c r="L30" s="38">
        <v>6977.2666666666655</v>
      </c>
      <c r="M30" s="28">
        <v>6873.7</v>
      </c>
      <c r="N30" s="28">
        <v>6735</v>
      </c>
      <c r="O30" s="39">
        <v>193500</v>
      </c>
      <c r="P30" s="40">
        <v>1.4549744396382226E-2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45106</v>
      </c>
      <c r="E31" s="37">
        <v>768</v>
      </c>
      <c r="F31" s="37">
        <v>766.08333333333337</v>
      </c>
      <c r="G31" s="38">
        <v>759.66666666666674</v>
      </c>
      <c r="H31" s="38">
        <v>751.33333333333337</v>
      </c>
      <c r="I31" s="38">
        <v>744.91666666666674</v>
      </c>
      <c r="J31" s="38">
        <v>774.41666666666674</v>
      </c>
      <c r="K31" s="38">
        <v>780.83333333333348</v>
      </c>
      <c r="L31" s="38">
        <v>789.16666666666674</v>
      </c>
      <c r="M31" s="28">
        <v>772.5</v>
      </c>
      <c r="N31" s="28">
        <v>757.75</v>
      </c>
      <c r="O31" s="39">
        <v>13793000</v>
      </c>
      <c r="P31" s="40">
        <v>2.7488081048867699E-2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45106</v>
      </c>
      <c r="E32" s="37">
        <v>663.3</v>
      </c>
      <c r="F32" s="37">
        <v>661.05000000000007</v>
      </c>
      <c r="G32" s="38">
        <v>655.10000000000014</v>
      </c>
      <c r="H32" s="38">
        <v>646.90000000000009</v>
      </c>
      <c r="I32" s="38">
        <v>640.95000000000016</v>
      </c>
      <c r="J32" s="38">
        <v>669.25000000000011</v>
      </c>
      <c r="K32" s="38">
        <v>675.20000000000016</v>
      </c>
      <c r="L32" s="38">
        <v>683.40000000000009</v>
      </c>
      <c r="M32" s="28">
        <v>667</v>
      </c>
      <c r="N32" s="28">
        <v>652.85</v>
      </c>
      <c r="O32" s="39">
        <v>9380700</v>
      </c>
      <c r="P32" s="40">
        <v>1.9408613251323068E-2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45106</v>
      </c>
      <c r="E33" s="37">
        <v>922.3</v>
      </c>
      <c r="F33" s="37">
        <v>927.25</v>
      </c>
      <c r="G33" s="38">
        <v>912.25</v>
      </c>
      <c r="H33" s="38">
        <v>902.2</v>
      </c>
      <c r="I33" s="38">
        <v>887.2</v>
      </c>
      <c r="J33" s="38">
        <v>937.3</v>
      </c>
      <c r="K33" s="38">
        <v>952.3</v>
      </c>
      <c r="L33" s="38">
        <v>962.34999999999991</v>
      </c>
      <c r="M33" s="28">
        <v>942.25</v>
      </c>
      <c r="N33" s="28">
        <v>917.2</v>
      </c>
      <c r="O33" s="39">
        <v>49366475</v>
      </c>
      <c r="P33" s="40">
        <v>2.8337544603706612E-2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45106</v>
      </c>
      <c r="E34" s="37">
        <v>4597.8999999999996</v>
      </c>
      <c r="F34" s="37">
        <v>4606.8666666666668</v>
      </c>
      <c r="G34" s="38">
        <v>4577.1833333333334</v>
      </c>
      <c r="H34" s="38">
        <v>4556.4666666666662</v>
      </c>
      <c r="I34" s="38">
        <v>4526.7833333333328</v>
      </c>
      <c r="J34" s="38">
        <v>4627.5833333333339</v>
      </c>
      <c r="K34" s="38">
        <v>4657.2666666666682</v>
      </c>
      <c r="L34" s="38">
        <v>4677.9833333333345</v>
      </c>
      <c r="M34" s="28">
        <v>4636.55</v>
      </c>
      <c r="N34" s="28">
        <v>4586.1499999999996</v>
      </c>
      <c r="O34" s="39">
        <v>2447500</v>
      </c>
      <c r="P34" s="40">
        <v>-3.6986031870942356E-2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45106</v>
      </c>
      <c r="E35" s="37">
        <v>1462.75</v>
      </c>
      <c r="F35" s="37">
        <v>1462.95</v>
      </c>
      <c r="G35" s="38">
        <v>1456.1000000000001</v>
      </c>
      <c r="H35" s="38">
        <v>1449.45</v>
      </c>
      <c r="I35" s="38">
        <v>1442.6000000000001</v>
      </c>
      <c r="J35" s="38">
        <v>1469.6000000000001</v>
      </c>
      <c r="K35" s="38">
        <v>1476.45</v>
      </c>
      <c r="L35" s="38">
        <v>1483.1000000000001</v>
      </c>
      <c r="M35" s="28">
        <v>1469.8</v>
      </c>
      <c r="N35" s="28">
        <v>1456.3</v>
      </c>
      <c r="O35" s="39">
        <v>9097500</v>
      </c>
      <c r="P35" s="40">
        <v>1.8756998880179173E-2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45106</v>
      </c>
      <c r="E36" s="37">
        <v>7018</v>
      </c>
      <c r="F36" s="37">
        <v>7009.7</v>
      </c>
      <c r="G36" s="38">
        <v>6963.8499999999995</v>
      </c>
      <c r="H36" s="38">
        <v>6909.7</v>
      </c>
      <c r="I36" s="38">
        <v>6863.8499999999995</v>
      </c>
      <c r="J36" s="38">
        <v>7063.8499999999995</v>
      </c>
      <c r="K36" s="38">
        <v>7109.7</v>
      </c>
      <c r="L36" s="38">
        <v>7163.8499999999995</v>
      </c>
      <c r="M36" s="28">
        <v>7055.55</v>
      </c>
      <c r="N36" s="28">
        <v>6955.55</v>
      </c>
      <c r="O36" s="39">
        <v>3812125</v>
      </c>
      <c r="P36" s="40">
        <v>-5.415128865180039E-2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45106</v>
      </c>
      <c r="E37" s="37">
        <v>2288.35</v>
      </c>
      <c r="F37" s="37">
        <v>2270.6833333333329</v>
      </c>
      <c r="G37" s="38">
        <v>2246.6666666666661</v>
      </c>
      <c r="H37" s="38">
        <v>2204.9833333333331</v>
      </c>
      <c r="I37" s="38">
        <v>2180.9666666666662</v>
      </c>
      <c r="J37" s="38">
        <v>2312.3666666666659</v>
      </c>
      <c r="K37" s="38">
        <v>2336.3833333333332</v>
      </c>
      <c r="L37" s="38">
        <v>2378.0666666666657</v>
      </c>
      <c r="M37" s="28">
        <v>2294.6999999999998</v>
      </c>
      <c r="N37" s="28">
        <v>2229</v>
      </c>
      <c r="O37" s="39">
        <v>1845300</v>
      </c>
      <c r="P37" s="40">
        <v>-0.12615428327887485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45106</v>
      </c>
      <c r="E38" s="37">
        <v>395.4</v>
      </c>
      <c r="F38" s="37">
        <v>395.08333333333331</v>
      </c>
      <c r="G38" s="38">
        <v>392.66666666666663</v>
      </c>
      <c r="H38" s="38">
        <v>389.93333333333334</v>
      </c>
      <c r="I38" s="38">
        <v>387.51666666666665</v>
      </c>
      <c r="J38" s="38">
        <v>397.81666666666661</v>
      </c>
      <c r="K38" s="38">
        <v>400.23333333333323</v>
      </c>
      <c r="L38" s="38">
        <v>402.96666666666658</v>
      </c>
      <c r="M38" s="28">
        <v>397.5</v>
      </c>
      <c r="N38" s="28">
        <v>392.35</v>
      </c>
      <c r="O38" s="39">
        <v>6873600</v>
      </c>
      <c r="P38" s="40">
        <v>6.0889929742388759E-3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45106</v>
      </c>
      <c r="E39" s="37">
        <v>269.14999999999998</v>
      </c>
      <c r="F39" s="37">
        <v>268.56666666666666</v>
      </c>
      <c r="G39" s="38">
        <v>266.83333333333331</v>
      </c>
      <c r="H39" s="38">
        <v>264.51666666666665</v>
      </c>
      <c r="I39" s="38">
        <v>262.7833333333333</v>
      </c>
      <c r="J39" s="38">
        <v>270.88333333333333</v>
      </c>
      <c r="K39" s="38">
        <v>272.61666666666667</v>
      </c>
      <c r="L39" s="38">
        <v>274.93333333333334</v>
      </c>
      <c r="M39" s="28">
        <v>270.3</v>
      </c>
      <c r="N39" s="28">
        <v>266.25</v>
      </c>
      <c r="O39" s="39">
        <v>33468300</v>
      </c>
      <c r="P39" s="40">
        <v>-2.8222750672903547E-2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45106</v>
      </c>
      <c r="E40" s="37">
        <v>185.9</v>
      </c>
      <c r="F40" s="37">
        <v>185.11666666666667</v>
      </c>
      <c r="G40" s="38">
        <v>183.93333333333334</v>
      </c>
      <c r="H40" s="38">
        <v>181.96666666666667</v>
      </c>
      <c r="I40" s="38">
        <v>180.78333333333333</v>
      </c>
      <c r="J40" s="38">
        <v>187.08333333333334</v>
      </c>
      <c r="K40" s="38">
        <v>188.26666666666668</v>
      </c>
      <c r="L40" s="38">
        <v>190.23333333333335</v>
      </c>
      <c r="M40" s="28">
        <v>186.3</v>
      </c>
      <c r="N40" s="28">
        <v>183.15</v>
      </c>
      <c r="O40" s="39">
        <v>94348800</v>
      </c>
      <c r="P40" s="40">
        <v>-1.8022406234778372E-2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45106</v>
      </c>
      <c r="E41" s="37">
        <v>1590.7</v>
      </c>
      <c r="F41" s="37">
        <v>1587.6666666666667</v>
      </c>
      <c r="G41" s="38">
        <v>1581.4833333333336</v>
      </c>
      <c r="H41" s="38">
        <v>1572.2666666666669</v>
      </c>
      <c r="I41" s="38">
        <v>1566.0833333333337</v>
      </c>
      <c r="J41" s="38">
        <v>1596.8833333333334</v>
      </c>
      <c r="K41" s="38">
        <v>1603.0666666666664</v>
      </c>
      <c r="L41" s="38">
        <v>1612.2833333333333</v>
      </c>
      <c r="M41" s="28">
        <v>1593.85</v>
      </c>
      <c r="N41" s="28">
        <v>1578.45</v>
      </c>
      <c r="O41" s="39">
        <v>1617075</v>
      </c>
      <c r="P41" s="40">
        <v>-7.9750931705596367E-3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45106</v>
      </c>
      <c r="E42" s="37">
        <v>112.8</v>
      </c>
      <c r="F42" s="37">
        <v>112.3</v>
      </c>
      <c r="G42" s="38">
        <v>111.6</v>
      </c>
      <c r="H42" s="38">
        <v>110.39999999999999</v>
      </c>
      <c r="I42" s="38">
        <v>109.69999999999999</v>
      </c>
      <c r="J42" s="38">
        <v>113.5</v>
      </c>
      <c r="K42" s="38">
        <v>114.20000000000002</v>
      </c>
      <c r="L42" s="38">
        <v>115.4</v>
      </c>
      <c r="M42" s="28">
        <v>113</v>
      </c>
      <c r="N42" s="28">
        <v>111.1</v>
      </c>
      <c r="O42" s="39">
        <v>72925800</v>
      </c>
      <c r="P42" s="40">
        <v>-1.5770443880298485E-2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45106</v>
      </c>
      <c r="E43" s="37">
        <v>650.75</v>
      </c>
      <c r="F43" s="37">
        <v>651.05000000000007</v>
      </c>
      <c r="G43" s="38">
        <v>646.70000000000016</v>
      </c>
      <c r="H43" s="38">
        <v>642.65000000000009</v>
      </c>
      <c r="I43" s="38">
        <v>638.30000000000018</v>
      </c>
      <c r="J43" s="38">
        <v>655.10000000000014</v>
      </c>
      <c r="K43" s="38">
        <v>659.45</v>
      </c>
      <c r="L43" s="38">
        <v>663.50000000000011</v>
      </c>
      <c r="M43" s="28">
        <v>655.4</v>
      </c>
      <c r="N43" s="28">
        <v>647</v>
      </c>
      <c r="O43" s="39">
        <v>8948500</v>
      </c>
      <c r="P43" s="40">
        <v>-1.2383149204807575E-2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45106</v>
      </c>
      <c r="E44" s="37">
        <v>794.85</v>
      </c>
      <c r="F44" s="37">
        <v>790.7833333333333</v>
      </c>
      <c r="G44" s="38">
        <v>784.56666666666661</v>
      </c>
      <c r="H44" s="38">
        <v>774.2833333333333</v>
      </c>
      <c r="I44" s="38">
        <v>768.06666666666661</v>
      </c>
      <c r="J44" s="38">
        <v>801.06666666666661</v>
      </c>
      <c r="K44" s="38">
        <v>807.2833333333333</v>
      </c>
      <c r="L44" s="38">
        <v>817.56666666666661</v>
      </c>
      <c r="M44" s="28">
        <v>797</v>
      </c>
      <c r="N44" s="28">
        <v>780.5</v>
      </c>
      <c r="O44" s="39">
        <v>8852000</v>
      </c>
      <c r="P44" s="40">
        <v>-3.9496527777777776E-2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45106</v>
      </c>
      <c r="E45" s="37">
        <v>845</v>
      </c>
      <c r="F45" s="37">
        <v>838.23333333333323</v>
      </c>
      <c r="G45" s="38">
        <v>826.96666666666647</v>
      </c>
      <c r="H45" s="38">
        <v>808.93333333333328</v>
      </c>
      <c r="I45" s="38">
        <v>797.66666666666652</v>
      </c>
      <c r="J45" s="38">
        <v>856.26666666666642</v>
      </c>
      <c r="K45" s="38">
        <v>867.53333333333308</v>
      </c>
      <c r="L45" s="38">
        <v>885.56666666666638</v>
      </c>
      <c r="M45" s="28">
        <v>849.5</v>
      </c>
      <c r="N45" s="28">
        <v>820.2</v>
      </c>
      <c r="O45" s="39">
        <v>41671750</v>
      </c>
      <c r="P45" s="40">
        <v>0.1614637117059867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45106</v>
      </c>
      <c r="E46" s="37">
        <v>82.35</v>
      </c>
      <c r="F46" s="37">
        <v>82.166666666666671</v>
      </c>
      <c r="G46" s="38">
        <v>81.433333333333337</v>
      </c>
      <c r="H46" s="38">
        <v>80.516666666666666</v>
      </c>
      <c r="I46" s="38">
        <v>79.783333333333331</v>
      </c>
      <c r="J46" s="38">
        <v>83.083333333333343</v>
      </c>
      <c r="K46" s="38">
        <v>83.816666666666663</v>
      </c>
      <c r="L46" s="38">
        <v>84.733333333333348</v>
      </c>
      <c r="M46" s="28">
        <v>82.9</v>
      </c>
      <c r="N46" s="28">
        <v>81.25</v>
      </c>
      <c r="O46" s="39">
        <v>104800500</v>
      </c>
      <c r="P46" s="40">
        <v>-1.8584070796460177E-2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45106</v>
      </c>
      <c r="E47" s="37">
        <v>247.05</v>
      </c>
      <c r="F47" s="37">
        <v>245.91666666666666</v>
      </c>
      <c r="G47" s="38">
        <v>243.58333333333331</v>
      </c>
      <c r="H47" s="38">
        <v>240.11666666666665</v>
      </c>
      <c r="I47" s="38">
        <v>237.7833333333333</v>
      </c>
      <c r="J47" s="38">
        <v>249.38333333333333</v>
      </c>
      <c r="K47" s="38">
        <v>251.71666666666664</v>
      </c>
      <c r="L47" s="38">
        <v>255.18333333333334</v>
      </c>
      <c r="M47" s="28">
        <v>248.25</v>
      </c>
      <c r="N47" s="28">
        <v>242.45</v>
      </c>
      <c r="O47" s="39">
        <v>25202600</v>
      </c>
      <c r="P47" s="40">
        <v>-2.2575403243008451E-2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45106</v>
      </c>
      <c r="E48" s="37">
        <v>18705.05</v>
      </c>
      <c r="F48" s="37">
        <v>18678.483333333334</v>
      </c>
      <c r="G48" s="38">
        <v>18606.016666666666</v>
      </c>
      <c r="H48" s="38">
        <v>18506.983333333334</v>
      </c>
      <c r="I48" s="38">
        <v>18434.516666666666</v>
      </c>
      <c r="J48" s="38">
        <v>18777.516666666666</v>
      </c>
      <c r="K48" s="38">
        <v>18849.983333333334</v>
      </c>
      <c r="L48" s="38">
        <v>18949.016666666666</v>
      </c>
      <c r="M48" s="28">
        <v>18750.95</v>
      </c>
      <c r="N48" s="28">
        <v>18579.45</v>
      </c>
      <c r="O48" s="39">
        <v>142400</v>
      </c>
      <c r="P48" s="40">
        <v>-3.7512673200405543E-2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45106</v>
      </c>
      <c r="E49" s="37">
        <v>366.5</v>
      </c>
      <c r="F49" s="37">
        <v>365.83333333333331</v>
      </c>
      <c r="G49" s="38">
        <v>363.01666666666665</v>
      </c>
      <c r="H49" s="38">
        <v>359.53333333333336</v>
      </c>
      <c r="I49" s="38">
        <v>356.7166666666667</v>
      </c>
      <c r="J49" s="38">
        <v>369.31666666666661</v>
      </c>
      <c r="K49" s="38">
        <v>372.13333333333333</v>
      </c>
      <c r="L49" s="38">
        <v>375.61666666666656</v>
      </c>
      <c r="M49" s="28">
        <v>368.65</v>
      </c>
      <c r="N49" s="28">
        <v>362.35</v>
      </c>
      <c r="O49" s="39">
        <v>20559600</v>
      </c>
      <c r="P49" s="40">
        <v>-2.8328370905997449E-2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45106</v>
      </c>
      <c r="E50" s="37">
        <v>4675.7</v>
      </c>
      <c r="F50" s="37">
        <v>4651.7166666666662</v>
      </c>
      <c r="G50" s="38">
        <v>4604.5333333333328</v>
      </c>
      <c r="H50" s="38">
        <v>4533.3666666666668</v>
      </c>
      <c r="I50" s="38">
        <v>4486.1833333333334</v>
      </c>
      <c r="J50" s="38">
        <v>4722.8833333333323</v>
      </c>
      <c r="K50" s="38">
        <v>4770.0666666666648</v>
      </c>
      <c r="L50" s="38">
        <v>4841.2333333333318</v>
      </c>
      <c r="M50" s="28">
        <v>4698.8999999999996</v>
      </c>
      <c r="N50" s="28">
        <v>4580.55</v>
      </c>
      <c r="O50" s="39">
        <v>1380200</v>
      </c>
      <c r="P50" s="40">
        <v>-7.2944653412144012E-2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45106</v>
      </c>
      <c r="E51" s="37">
        <v>346.2</v>
      </c>
      <c r="F51" s="37">
        <v>343.05</v>
      </c>
      <c r="G51" s="38">
        <v>338.75</v>
      </c>
      <c r="H51" s="38">
        <v>331.3</v>
      </c>
      <c r="I51" s="38">
        <v>327</v>
      </c>
      <c r="J51" s="38">
        <v>350.5</v>
      </c>
      <c r="K51" s="38">
        <v>354.80000000000007</v>
      </c>
      <c r="L51" s="38">
        <v>362.25</v>
      </c>
      <c r="M51" s="28">
        <v>347.35</v>
      </c>
      <c r="N51" s="28">
        <v>335.6</v>
      </c>
      <c r="O51" s="39">
        <v>9334000</v>
      </c>
      <c r="P51" s="40">
        <v>3.2750608541712765E-2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45106</v>
      </c>
      <c r="E52" s="37">
        <v>311.35000000000002</v>
      </c>
      <c r="F52" s="37">
        <v>310.51666666666665</v>
      </c>
      <c r="G52" s="38">
        <v>307.08333333333331</v>
      </c>
      <c r="H52" s="38">
        <v>302.81666666666666</v>
      </c>
      <c r="I52" s="38">
        <v>299.38333333333333</v>
      </c>
      <c r="J52" s="38">
        <v>314.7833333333333</v>
      </c>
      <c r="K52" s="38">
        <v>318.2166666666667</v>
      </c>
      <c r="L52" s="38">
        <v>322.48333333333329</v>
      </c>
      <c r="M52" s="28">
        <v>313.95</v>
      </c>
      <c r="N52" s="28">
        <v>306.25</v>
      </c>
      <c r="O52" s="39">
        <v>43164900</v>
      </c>
      <c r="P52" s="40">
        <v>-1.8419598452753729E-2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45106</v>
      </c>
      <c r="E53" s="37">
        <v>710.05</v>
      </c>
      <c r="F53" s="37">
        <v>704.51666666666677</v>
      </c>
      <c r="G53" s="38">
        <v>696.08333333333348</v>
      </c>
      <c r="H53" s="38">
        <v>682.11666666666667</v>
      </c>
      <c r="I53" s="38">
        <v>673.68333333333339</v>
      </c>
      <c r="J53" s="38">
        <v>718.48333333333358</v>
      </c>
      <c r="K53" s="38">
        <v>726.91666666666674</v>
      </c>
      <c r="L53" s="38">
        <v>740.88333333333367</v>
      </c>
      <c r="M53" s="28">
        <v>712.95</v>
      </c>
      <c r="N53" s="28">
        <v>690.55</v>
      </c>
      <c r="O53" s="39">
        <v>3539250</v>
      </c>
      <c r="P53" s="40">
        <v>-6.8514241724403388E-2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45106</v>
      </c>
      <c r="E54" s="37">
        <v>280.60000000000002</v>
      </c>
      <c r="F54" s="37">
        <v>279.59999999999997</v>
      </c>
      <c r="G54" s="38">
        <v>277.74999999999994</v>
      </c>
      <c r="H54" s="38">
        <v>274.89999999999998</v>
      </c>
      <c r="I54" s="38">
        <v>273.04999999999995</v>
      </c>
      <c r="J54" s="38">
        <v>282.44999999999993</v>
      </c>
      <c r="K54" s="38">
        <v>284.29999999999995</v>
      </c>
      <c r="L54" s="38">
        <v>287.14999999999992</v>
      </c>
      <c r="M54" s="28">
        <v>281.45</v>
      </c>
      <c r="N54" s="28">
        <v>276.75</v>
      </c>
      <c r="O54" s="39">
        <v>7348200</v>
      </c>
      <c r="P54" s="40">
        <v>2.416792105703295E-2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45106</v>
      </c>
      <c r="E55" s="37">
        <v>1053.8</v>
      </c>
      <c r="F55" s="37">
        <v>1051.7666666666667</v>
      </c>
      <c r="G55" s="38">
        <v>1046.0333333333333</v>
      </c>
      <c r="H55" s="38">
        <v>1038.2666666666667</v>
      </c>
      <c r="I55" s="38">
        <v>1032.5333333333333</v>
      </c>
      <c r="J55" s="38">
        <v>1059.5333333333333</v>
      </c>
      <c r="K55" s="38">
        <v>1065.2666666666664</v>
      </c>
      <c r="L55" s="38">
        <v>1073.0333333333333</v>
      </c>
      <c r="M55" s="28">
        <v>1057.5</v>
      </c>
      <c r="N55" s="28">
        <v>1044</v>
      </c>
      <c r="O55" s="39">
        <v>10882500</v>
      </c>
      <c r="P55" s="40">
        <v>4.8476454293628806E-3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45106</v>
      </c>
      <c r="E56" s="37">
        <v>958.8</v>
      </c>
      <c r="F56" s="37">
        <v>959.16666666666663</v>
      </c>
      <c r="G56" s="38">
        <v>950.33333333333326</v>
      </c>
      <c r="H56" s="38">
        <v>941.86666666666667</v>
      </c>
      <c r="I56" s="38">
        <v>933.0333333333333</v>
      </c>
      <c r="J56" s="38">
        <v>967.63333333333321</v>
      </c>
      <c r="K56" s="38">
        <v>976.46666666666647</v>
      </c>
      <c r="L56" s="38">
        <v>984.93333333333317</v>
      </c>
      <c r="M56" s="28">
        <v>968</v>
      </c>
      <c r="N56" s="28">
        <v>950.7</v>
      </c>
      <c r="O56" s="39">
        <v>9722700</v>
      </c>
      <c r="P56" s="40">
        <v>1.3071452759905181E-2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45106</v>
      </c>
      <c r="E57" s="37">
        <v>240.4</v>
      </c>
      <c r="F57" s="37">
        <v>242.41666666666666</v>
      </c>
      <c r="G57" s="38">
        <v>236.98333333333332</v>
      </c>
      <c r="H57" s="38">
        <v>233.56666666666666</v>
      </c>
      <c r="I57" s="38">
        <v>228.13333333333333</v>
      </c>
      <c r="J57" s="38">
        <v>245.83333333333331</v>
      </c>
      <c r="K57" s="38">
        <v>251.26666666666665</v>
      </c>
      <c r="L57" s="38">
        <v>254.68333333333331</v>
      </c>
      <c r="M57" s="28">
        <v>247.85</v>
      </c>
      <c r="N57" s="28">
        <v>239</v>
      </c>
      <c r="O57" s="39">
        <v>39009600</v>
      </c>
      <c r="P57" s="40">
        <v>3.3377837116154871E-2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45106</v>
      </c>
      <c r="E58" s="37">
        <v>4551.3500000000004</v>
      </c>
      <c r="F58" s="37">
        <v>4518.6166666666668</v>
      </c>
      <c r="G58" s="38">
        <v>4472.2333333333336</v>
      </c>
      <c r="H58" s="38">
        <v>4393.1166666666668</v>
      </c>
      <c r="I58" s="38">
        <v>4346.7333333333336</v>
      </c>
      <c r="J58" s="38">
        <v>4597.7333333333336</v>
      </c>
      <c r="K58" s="38">
        <v>4644.1166666666668</v>
      </c>
      <c r="L58" s="38">
        <v>4723.2333333333336</v>
      </c>
      <c r="M58" s="28">
        <v>4565</v>
      </c>
      <c r="N58" s="28">
        <v>4439.5</v>
      </c>
      <c r="O58" s="39">
        <v>714150</v>
      </c>
      <c r="P58" s="40">
        <v>4.4307962272428163E-2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45106</v>
      </c>
      <c r="E59" s="37">
        <v>1605.05</v>
      </c>
      <c r="F59" s="37">
        <v>1605.6166666666668</v>
      </c>
      <c r="G59" s="38">
        <v>1580.2833333333335</v>
      </c>
      <c r="H59" s="38">
        <v>1555.5166666666667</v>
      </c>
      <c r="I59" s="38">
        <v>1530.1833333333334</v>
      </c>
      <c r="J59" s="38">
        <v>1630.3833333333337</v>
      </c>
      <c r="K59" s="38">
        <v>1655.7166666666667</v>
      </c>
      <c r="L59" s="38">
        <v>1680.4833333333338</v>
      </c>
      <c r="M59" s="28">
        <v>1630.95</v>
      </c>
      <c r="N59" s="28">
        <v>1580.85</v>
      </c>
      <c r="O59" s="39">
        <v>2839900</v>
      </c>
      <c r="P59" s="40">
        <v>-2.0907637436969623E-3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45106</v>
      </c>
      <c r="E60" s="37">
        <v>674.9</v>
      </c>
      <c r="F60" s="37">
        <v>675.51666666666677</v>
      </c>
      <c r="G60" s="38">
        <v>671.03333333333353</v>
      </c>
      <c r="H60" s="38">
        <v>667.16666666666674</v>
      </c>
      <c r="I60" s="38">
        <v>662.68333333333351</v>
      </c>
      <c r="J60" s="38">
        <v>679.38333333333355</v>
      </c>
      <c r="K60" s="38">
        <v>683.8666666666669</v>
      </c>
      <c r="L60" s="38">
        <v>687.73333333333358</v>
      </c>
      <c r="M60" s="28">
        <v>680</v>
      </c>
      <c r="N60" s="28">
        <v>671.65</v>
      </c>
      <c r="O60" s="39">
        <v>5472000</v>
      </c>
      <c r="P60" s="40">
        <v>-2.1881838074398249E-3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45106</v>
      </c>
      <c r="E61" s="37">
        <v>963.9</v>
      </c>
      <c r="F61" s="37">
        <v>963.01666666666677</v>
      </c>
      <c r="G61" s="38">
        <v>956.63333333333355</v>
      </c>
      <c r="H61" s="38">
        <v>949.36666666666679</v>
      </c>
      <c r="I61" s="38">
        <v>942.98333333333358</v>
      </c>
      <c r="J61" s="38">
        <v>970.28333333333353</v>
      </c>
      <c r="K61" s="38">
        <v>976.66666666666674</v>
      </c>
      <c r="L61" s="38">
        <v>983.93333333333351</v>
      </c>
      <c r="M61" s="28">
        <v>969.4</v>
      </c>
      <c r="N61" s="28">
        <v>955.75</v>
      </c>
      <c r="O61" s="39">
        <v>1424500</v>
      </c>
      <c r="P61" s="40">
        <v>-2.0221473278767454E-2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45106</v>
      </c>
      <c r="E62" s="37">
        <v>276.60000000000002</v>
      </c>
      <c r="F62" s="37">
        <v>277.01666666666665</v>
      </c>
      <c r="G62" s="38">
        <v>275.5333333333333</v>
      </c>
      <c r="H62" s="38">
        <v>274.46666666666664</v>
      </c>
      <c r="I62" s="38">
        <v>272.98333333333329</v>
      </c>
      <c r="J62" s="38">
        <v>278.08333333333331</v>
      </c>
      <c r="K62" s="38">
        <v>279.56666666666666</v>
      </c>
      <c r="L62" s="38">
        <v>280.63333333333333</v>
      </c>
      <c r="M62" s="28">
        <v>278.5</v>
      </c>
      <c r="N62" s="28">
        <v>275.95</v>
      </c>
      <c r="O62" s="39">
        <v>19466400</v>
      </c>
      <c r="P62" s="40">
        <v>4.3338286280336803E-3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45106</v>
      </c>
      <c r="E63" s="37">
        <v>125.6</v>
      </c>
      <c r="F63" s="37">
        <v>125.7</v>
      </c>
      <c r="G63" s="38">
        <v>125</v>
      </c>
      <c r="H63" s="38">
        <v>124.39999999999999</v>
      </c>
      <c r="I63" s="38">
        <v>123.69999999999999</v>
      </c>
      <c r="J63" s="38">
        <v>126.30000000000001</v>
      </c>
      <c r="K63" s="38">
        <v>127.00000000000003</v>
      </c>
      <c r="L63" s="38">
        <v>127.60000000000002</v>
      </c>
      <c r="M63" s="28">
        <v>126.4</v>
      </c>
      <c r="N63" s="28">
        <v>125.1</v>
      </c>
      <c r="O63" s="39">
        <v>29820000</v>
      </c>
      <c r="P63" s="40">
        <v>5.8572949946751864E-2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45106</v>
      </c>
      <c r="E64" s="37">
        <v>1772.05</v>
      </c>
      <c r="F64" s="37">
        <v>1764.95</v>
      </c>
      <c r="G64" s="38">
        <v>1752.15</v>
      </c>
      <c r="H64" s="38">
        <v>1732.25</v>
      </c>
      <c r="I64" s="38">
        <v>1719.45</v>
      </c>
      <c r="J64" s="38">
        <v>1784.8500000000001</v>
      </c>
      <c r="K64" s="38">
        <v>1797.6499999999999</v>
      </c>
      <c r="L64" s="38">
        <v>1817.5500000000002</v>
      </c>
      <c r="M64" s="28">
        <v>1777.75</v>
      </c>
      <c r="N64" s="28">
        <v>1745.05</v>
      </c>
      <c r="O64" s="39">
        <v>2997000</v>
      </c>
      <c r="P64" s="40">
        <v>-1.3625592417061612E-2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45106</v>
      </c>
      <c r="E65" s="37">
        <v>558.25</v>
      </c>
      <c r="F65" s="37">
        <v>556.4</v>
      </c>
      <c r="G65" s="38">
        <v>552.15</v>
      </c>
      <c r="H65" s="38">
        <v>546.04999999999995</v>
      </c>
      <c r="I65" s="38">
        <v>541.79999999999995</v>
      </c>
      <c r="J65" s="38">
        <v>562.5</v>
      </c>
      <c r="K65" s="38">
        <v>566.75</v>
      </c>
      <c r="L65" s="38">
        <v>572.85</v>
      </c>
      <c r="M65" s="28">
        <v>560.65</v>
      </c>
      <c r="N65" s="28">
        <v>550.29999999999995</v>
      </c>
      <c r="O65" s="39">
        <v>10596250</v>
      </c>
      <c r="P65" s="40">
        <v>-8.4062668827660725E-2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45106</v>
      </c>
      <c r="E66" s="37">
        <v>2146.1999999999998</v>
      </c>
      <c r="F66" s="37">
        <v>2142.9166666666665</v>
      </c>
      <c r="G66" s="38">
        <v>2122.833333333333</v>
      </c>
      <c r="H66" s="38">
        <v>2099.4666666666667</v>
      </c>
      <c r="I66" s="38">
        <v>2079.3833333333332</v>
      </c>
      <c r="J66" s="38">
        <v>2166.2833333333328</v>
      </c>
      <c r="K66" s="38">
        <v>2186.3666666666659</v>
      </c>
      <c r="L66" s="38">
        <v>2209.7333333333327</v>
      </c>
      <c r="M66" s="28">
        <v>2163</v>
      </c>
      <c r="N66" s="28">
        <v>2119.5500000000002</v>
      </c>
      <c r="O66" s="39">
        <v>1868000</v>
      </c>
      <c r="P66" s="40">
        <v>7.551240560949299E-3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45106</v>
      </c>
      <c r="E67" s="37">
        <v>2078.85</v>
      </c>
      <c r="F67" s="37">
        <v>2079.7999999999997</v>
      </c>
      <c r="G67" s="38">
        <v>2066.0499999999993</v>
      </c>
      <c r="H67" s="38">
        <v>2053.2499999999995</v>
      </c>
      <c r="I67" s="38">
        <v>2039.4999999999991</v>
      </c>
      <c r="J67" s="38">
        <v>2092.5999999999995</v>
      </c>
      <c r="K67" s="38">
        <v>2106.3500000000004</v>
      </c>
      <c r="L67" s="38">
        <v>2119.1499999999996</v>
      </c>
      <c r="M67" s="28">
        <v>2093.5500000000002</v>
      </c>
      <c r="N67" s="28">
        <v>2067</v>
      </c>
      <c r="O67" s="39">
        <v>1989550</v>
      </c>
      <c r="P67" s="40">
        <v>-2.0987107568152742E-2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45106</v>
      </c>
      <c r="E68" s="37">
        <v>244.3</v>
      </c>
      <c r="F68" s="37">
        <v>242.23333333333335</v>
      </c>
      <c r="G68" s="38">
        <v>239.76666666666671</v>
      </c>
      <c r="H68" s="38">
        <v>235.23333333333335</v>
      </c>
      <c r="I68" s="38">
        <v>232.76666666666671</v>
      </c>
      <c r="J68" s="38">
        <v>246.76666666666671</v>
      </c>
      <c r="K68" s="38">
        <v>249.23333333333335</v>
      </c>
      <c r="L68" s="38">
        <v>253.76666666666671</v>
      </c>
      <c r="M68" s="28">
        <v>244.7</v>
      </c>
      <c r="N68" s="28">
        <v>237.7</v>
      </c>
      <c r="O68" s="39">
        <v>16710400</v>
      </c>
      <c r="P68" s="40">
        <v>-2.658620127222313E-2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45106</v>
      </c>
      <c r="E69" s="37">
        <v>3467.15</v>
      </c>
      <c r="F69" s="37">
        <v>3471.5</v>
      </c>
      <c r="G69" s="38">
        <v>3433</v>
      </c>
      <c r="H69" s="38">
        <v>3398.85</v>
      </c>
      <c r="I69" s="38">
        <v>3360.35</v>
      </c>
      <c r="J69" s="38">
        <v>3505.65</v>
      </c>
      <c r="K69" s="38">
        <v>3544.15</v>
      </c>
      <c r="L69" s="38">
        <v>3578.3</v>
      </c>
      <c r="M69" s="28">
        <v>3510</v>
      </c>
      <c r="N69" s="28">
        <v>3437.35</v>
      </c>
      <c r="O69" s="39">
        <v>3311900</v>
      </c>
      <c r="P69" s="40">
        <v>-0.10659419214739482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45106</v>
      </c>
      <c r="E70" s="37">
        <v>3881.6</v>
      </c>
      <c r="F70" s="37">
        <v>3830.2166666666667</v>
      </c>
      <c r="G70" s="38">
        <v>3764.1333333333332</v>
      </c>
      <c r="H70" s="38">
        <v>3646.6666666666665</v>
      </c>
      <c r="I70" s="38">
        <v>3580.583333333333</v>
      </c>
      <c r="J70" s="38">
        <v>3947.6833333333334</v>
      </c>
      <c r="K70" s="38">
        <v>4013.7666666666664</v>
      </c>
      <c r="L70" s="38">
        <v>4131.2333333333336</v>
      </c>
      <c r="M70" s="28">
        <v>3896.3</v>
      </c>
      <c r="N70" s="28">
        <v>3712.75</v>
      </c>
      <c r="O70" s="39">
        <v>1193325</v>
      </c>
      <c r="P70" s="40">
        <v>7.5697480506602965E-2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45106</v>
      </c>
      <c r="E71" s="37">
        <v>476.65</v>
      </c>
      <c r="F71" s="37">
        <v>475.84999999999997</v>
      </c>
      <c r="G71" s="38">
        <v>471.99999999999994</v>
      </c>
      <c r="H71" s="38">
        <v>467.34999999999997</v>
      </c>
      <c r="I71" s="38">
        <v>463.49999999999994</v>
      </c>
      <c r="J71" s="38">
        <v>480.49999999999994</v>
      </c>
      <c r="K71" s="38">
        <v>484.34999999999997</v>
      </c>
      <c r="L71" s="38">
        <v>488.99999999999994</v>
      </c>
      <c r="M71" s="28">
        <v>479.7</v>
      </c>
      <c r="N71" s="28">
        <v>471.2</v>
      </c>
      <c r="O71" s="39">
        <v>34161600</v>
      </c>
      <c r="P71" s="40">
        <v>-3.509344269935219E-2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45106</v>
      </c>
      <c r="E72" s="37">
        <v>4538.2</v>
      </c>
      <c r="F72" s="37">
        <v>4538.1000000000004</v>
      </c>
      <c r="G72" s="38">
        <v>4515.2000000000007</v>
      </c>
      <c r="H72" s="38">
        <v>4492.2000000000007</v>
      </c>
      <c r="I72" s="38">
        <v>4469.3000000000011</v>
      </c>
      <c r="J72" s="38">
        <v>4561.1000000000004</v>
      </c>
      <c r="K72" s="38">
        <v>4584</v>
      </c>
      <c r="L72" s="38">
        <v>4607</v>
      </c>
      <c r="M72" s="28">
        <v>4561</v>
      </c>
      <c r="N72" s="28">
        <v>4515.1000000000004</v>
      </c>
      <c r="O72" s="39">
        <v>3246750</v>
      </c>
      <c r="P72" s="40">
        <v>-2.2468104324263296E-2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45106</v>
      </c>
      <c r="E73" s="37">
        <v>3695.9</v>
      </c>
      <c r="F73" s="37">
        <v>3694.8333333333335</v>
      </c>
      <c r="G73" s="38">
        <v>3665.666666666667</v>
      </c>
      <c r="H73" s="38">
        <v>3635.4333333333334</v>
      </c>
      <c r="I73" s="38">
        <v>3606.2666666666669</v>
      </c>
      <c r="J73" s="38">
        <v>3725.0666666666671</v>
      </c>
      <c r="K73" s="38">
        <v>3754.233333333334</v>
      </c>
      <c r="L73" s="38">
        <v>3784.4666666666672</v>
      </c>
      <c r="M73" s="28">
        <v>3724</v>
      </c>
      <c r="N73" s="28">
        <v>3664.6</v>
      </c>
      <c r="O73" s="39">
        <v>3284575</v>
      </c>
      <c r="P73" s="40">
        <v>1.4047220271219407E-2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45106</v>
      </c>
      <c r="E74" s="37">
        <v>2183.65</v>
      </c>
      <c r="F74" s="37">
        <v>2160.8333333333335</v>
      </c>
      <c r="G74" s="38">
        <v>2130.2166666666672</v>
      </c>
      <c r="H74" s="38">
        <v>2076.7833333333338</v>
      </c>
      <c r="I74" s="38">
        <v>2046.1666666666674</v>
      </c>
      <c r="J74" s="38">
        <v>2214.2666666666669</v>
      </c>
      <c r="K74" s="38">
        <v>2244.8833333333328</v>
      </c>
      <c r="L74" s="38">
        <v>2298.3166666666666</v>
      </c>
      <c r="M74" s="28">
        <v>2191.4499999999998</v>
      </c>
      <c r="N74" s="28">
        <v>2107.4</v>
      </c>
      <c r="O74" s="39">
        <v>1169025</v>
      </c>
      <c r="P74" s="40">
        <v>4.447174447174447E-2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45106</v>
      </c>
      <c r="E75" s="37">
        <v>212.15</v>
      </c>
      <c r="F75" s="37">
        <v>210.98333333333335</v>
      </c>
      <c r="G75" s="38">
        <v>209.41666666666669</v>
      </c>
      <c r="H75" s="38">
        <v>206.68333333333334</v>
      </c>
      <c r="I75" s="38">
        <v>205.11666666666667</v>
      </c>
      <c r="J75" s="38">
        <v>213.7166666666667</v>
      </c>
      <c r="K75" s="38">
        <v>215.28333333333336</v>
      </c>
      <c r="L75" s="38">
        <v>218.01666666666671</v>
      </c>
      <c r="M75" s="28">
        <v>212.55</v>
      </c>
      <c r="N75" s="28">
        <v>208.25</v>
      </c>
      <c r="O75" s="39">
        <v>19501200</v>
      </c>
      <c r="P75" s="40">
        <v>-6.6195483537321145E-2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45106</v>
      </c>
      <c r="E76" s="37">
        <v>126.25</v>
      </c>
      <c r="F76" s="37">
        <v>126.16666666666667</v>
      </c>
      <c r="G76" s="38">
        <v>125.43333333333334</v>
      </c>
      <c r="H76" s="38">
        <v>124.61666666666666</v>
      </c>
      <c r="I76" s="38">
        <v>123.88333333333333</v>
      </c>
      <c r="J76" s="38">
        <v>126.98333333333335</v>
      </c>
      <c r="K76" s="38">
        <v>127.71666666666667</v>
      </c>
      <c r="L76" s="38">
        <v>128.53333333333336</v>
      </c>
      <c r="M76" s="28">
        <v>126.9</v>
      </c>
      <c r="N76" s="28">
        <v>125.35</v>
      </c>
      <c r="O76" s="39">
        <v>80220000</v>
      </c>
      <c r="P76" s="40">
        <v>3.9523130750291562E-2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45106</v>
      </c>
      <c r="E77" s="37">
        <v>105.7</v>
      </c>
      <c r="F77" s="37">
        <v>105.93333333333334</v>
      </c>
      <c r="G77" s="38">
        <v>105.26666666666668</v>
      </c>
      <c r="H77" s="38">
        <v>104.83333333333334</v>
      </c>
      <c r="I77" s="38">
        <v>104.16666666666669</v>
      </c>
      <c r="J77" s="38">
        <v>106.36666666666667</v>
      </c>
      <c r="K77" s="38">
        <v>107.03333333333333</v>
      </c>
      <c r="L77" s="38">
        <v>107.46666666666667</v>
      </c>
      <c r="M77" s="28">
        <v>106.6</v>
      </c>
      <c r="N77" s="28">
        <v>105.5</v>
      </c>
      <c r="O77" s="39">
        <v>65971500</v>
      </c>
      <c r="P77" s="40">
        <v>2.4584339917578513E-2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45106</v>
      </c>
      <c r="E78" s="37">
        <v>601.9</v>
      </c>
      <c r="F78" s="37">
        <v>601.08333333333337</v>
      </c>
      <c r="G78" s="38">
        <v>596.31666666666672</v>
      </c>
      <c r="H78" s="38">
        <v>590.73333333333335</v>
      </c>
      <c r="I78" s="38">
        <v>585.9666666666667</v>
      </c>
      <c r="J78" s="38">
        <v>606.66666666666674</v>
      </c>
      <c r="K78" s="38">
        <v>611.43333333333339</v>
      </c>
      <c r="L78" s="38">
        <v>617.01666666666677</v>
      </c>
      <c r="M78" s="28">
        <v>605.85</v>
      </c>
      <c r="N78" s="28">
        <v>595.5</v>
      </c>
      <c r="O78" s="39">
        <v>7482000</v>
      </c>
      <c r="P78" s="40">
        <v>4.6728971962616819E-3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45106</v>
      </c>
      <c r="E79" s="37">
        <v>40.799999999999997</v>
      </c>
      <c r="F79" s="37">
        <v>40.93333333333333</v>
      </c>
      <c r="G79" s="38">
        <v>40.466666666666661</v>
      </c>
      <c r="H79" s="38">
        <v>40.133333333333333</v>
      </c>
      <c r="I79" s="38">
        <v>39.666666666666664</v>
      </c>
      <c r="J79" s="38">
        <v>41.266666666666659</v>
      </c>
      <c r="K79" s="38">
        <v>41.733333333333327</v>
      </c>
      <c r="L79" s="38">
        <v>42.066666666666656</v>
      </c>
      <c r="M79" s="28">
        <v>41.4</v>
      </c>
      <c r="N79" s="28">
        <v>40.6</v>
      </c>
      <c r="O79" s="39">
        <v>148342500</v>
      </c>
      <c r="P79" s="40">
        <v>9.1841420480636773E-3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45106</v>
      </c>
      <c r="E80" s="37">
        <v>591.54999999999995</v>
      </c>
      <c r="F80" s="37">
        <v>593.25</v>
      </c>
      <c r="G80" s="38">
        <v>586.54999999999995</v>
      </c>
      <c r="H80" s="38">
        <v>581.54999999999995</v>
      </c>
      <c r="I80" s="38">
        <v>574.84999999999991</v>
      </c>
      <c r="J80" s="38">
        <v>598.25</v>
      </c>
      <c r="K80" s="38">
        <v>604.95000000000005</v>
      </c>
      <c r="L80" s="38">
        <v>609.95000000000005</v>
      </c>
      <c r="M80" s="28">
        <v>599.95000000000005</v>
      </c>
      <c r="N80" s="28">
        <v>588.25</v>
      </c>
      <c r="O80" s="39">
        <v>5991700</v>
      </c>
      <c r="P80" s="40">
        <v>3.0467899891186072E-3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45106</v>
      </c>
      <c r="E81" s="37">
        <v>1065.05</v>
      </c>
      <c r="F81" s="37">
        <v>1060.8333333333333</v>
      </c>
      <c r="G81" s="38">
        <v>1053.2166666666665</v>
      </c>
      <c r="H81" s="38">
        <v>1041.3833333333332</v>
      </c>
      <c r="I81" s="38">
        <v>1033.7666666666664</v>
      </c>
      <c r="J81" s="38">
        <v>1072.6666666666665</v>
      </c>
      <c r="K81" s="38">
        <v>1080.2833333333333</v>
      </c>
      <c r="L81" s="38">
        <v>1092.1166666666666</v>
      </c>
      <c r="M81" s="28">
        <v>1068.45</v>
      </c>
      <c r="N81" s="28">
        <v>1049</v>
      </c>
      <c r="O81" s="39">
        <v>6221000</v>
      </c>
      <c r="P81" s="40">
        <v>5.4953935671569424E-3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45106</v>
      </c>
      <c r="E82" s="37">
        <v>1396.45</v>
      </c>
      <c r="F82" s="37">
        <v>1388.6666666666667</v>
      </c>
      <c r="G82" s="38">
        <v>1377.7833333333335</v>
      </c>
      <c r="H82" s="38">
        <v>1359.1166666666668</v>
      </c>
      <c r="I82" s="38">
        <v>1348.2333333333336</v>
      </c>
      <c r="J82" s="38">
        <v>1407.3333333333335</v>
      </c>
      <c r="K82" s="38">
        <v>1418.2166666666667</v>
      </c>
      <c r="L82" s="38">
        <v>1436.8833333333334</v>
      </c>
      <c r="M82" s="28">
        <v>1399.55</v>
      </c>
      <c r="N82" s="28">
        <v>1370</v>
      </c>
      <c r="O82" s="39">
        <v>4084775</v>
      </c>
      <c r="P82" s="40">
        <v>-6.9082021012329367E-2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45106</v>
      </c>
      <c r="E83" s="37">
        <v>284.5</v>
      </c>
      <c r="F83" s="37">
        <v>283.81666666666666</v>
      </c>
      <c r="G83" s="38">
        <v>281.68333333333334</v>
      </c>
      <c r="H83" s="38">
        <v>278.86666666666667</v>
      </c>
      <c r="I83" s="38">
        <v>276.73333333333335</v>
      </c>
      <c r="J83" s="38">
        <v>286.63333333333333</v>
      </c>
      <c r="K83" s="38">
        <v>288.76666666666665</v>
      </c>
      <c r="L83" s="38">
        <v>291.58333333333331</v>
      </c>
      <c r="M83" s="28">
        <v>285.95</v>
      </c>
      <c r="N83" s="28">
        <v>281</v>
      </c>
      <c r="O83" s="39">
        <v>8330000</v>
      </c>
      <c r="P83" s="40">
        <v>-2.6186579378068741E-2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45106</v>
      </c>
      <c r="E84" s="37">
        <v>1726</v>
      </c>
      <c r="F84" s="37">
        <v>1727.25</v>
      </c>
      <c r="G84" s="38">
        <v>1711.4</v>
      </c>
      <c r="H84" s="38">
        <v>1696.8000000000002</v>
      </c>
      <c r="I84" s="38">
        <v>1680.9500000000003</v>
      </c>
      <c r="J84" s="38">
        <v>1741.85</v>
      </c>
      <c r="K84" s="38">
        <v>1757.6999999999998</v>
      </c>
      <c r="L84" s="38">
        <v>1772.2999999999997</v>
      </c>
      <c r="M84" s="28">
        <v>1743.1</v>
      </c>
      <c r="N84" s="28">
        <v>1712.65</v>
      </c>
      <c r="O84" s="39">
        <v>12473025</v>
      </c>
      <c r="P84" s="40">
        <v>-1.52628815720393E-2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45106</v>
      </c>
      <c r="E85" s="37">
        <v>508.55</v>
      </c>
      <c r="F85" s="37">
        <v>507.73333333333329</v>
      </c>
      <c r="G85" s="38">
        <v>503.71666666666658</v>
      </c>
      <c r="H85" s="38">
        <v>498.88333333333327</v>
      </c>
      <c r="I85" s="38">
        <v>494.86666666666656</v>
      </c>
      <c r="J85" s="38">
        <v>512.56666666666661</v>
      </c>
      <c r="K85" s="38">
        <v>516.58333333333337</v>
      </c>
      <c r="L85" s="38">
        <v>521.41666666666663</v>
      </c>
      <c r="M85" s="28">
        <v>511.75</v>
      </c>
      <c r="N85" s="28">
        <v>502.9</v>
      </c>
      <c r="O85" s="39">
        <v>5280000</v>
      </c>
      <c r="P85" s="40">
        <v>-6.008010680907877E-2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45106</v>
      </c>
      <c r="E86" s="37">
        <v>3077.65</v>
      </c>
      <c r="F86" s="37">
        <v>3082.8166666666671</v>
      </c>
      <c r="G86" s="38">
        <v>3028.8333333333339</v>
      </c>
      <c r="H86" s="38">
        <v>2980.0166666666669</v>
      </c>
      <c r="I86" s="38">
        <v>2926.0333333333338</v>
      </c>
      <c r="J86" s="38">
        <v>3131.6333333333341</v>
      </c>
      <c r="K86" s="38">
        <v>3185.6166666666668</v>
      </c>
      <c r="L86" s="38">
        <v>3234.4333333333343</v>
      </c>
      <c r="M86" s="28">
        <v>3136.8</v>
      </c>
      <c r="N86" s="28">
        <v>3034</v>
      </c>
      <c r="O86" s="39">
        <v>4095000</v>
      </c>
      <c r="P86" s="40">
        <v>0.35578069129916567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45106</v>
      </c>
      <c r="E87" s="37">
        <v>1314.25</v>
      </c>
      <c r="F87" s="37">
        <v>1308.4166666666667</v>
      </c>
      <c r="G87" s="38">
        <v>1293.8333333333335</v>
      </c>
      <c r="H87" s="38">
        <v>1273.4166666666667</v>
      </c>
      <c r="I87" s="38">
        <v>1258.8333333333335</v>
      </c>
      <c r="J87" s="38">
        <v>1328.8333333333335</v>
      </c>
      <c r="K87" s="38">
        <v>1343.416666666667</v>
      </c>
      <c r="L87" s="38">
        <v>1363.8333333333335</v>
      </c>
      <c r="M87" s="28">
        <v>1323</v>
      </c>
      <c r="N87" s="28">
        <v>1288</v>
      </c>
      <c r="O87" s="39">
        <v>5459000</v>
      </c>
      <c r="P87" s="40">
        <v>1.7432791999265989E-3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45106</v>
      </c>
      <c r="E88" s="37">
        <v>1150.2</v>
      </c>
      <c r="F88" s="37">
        <v>1148.5166666666667</v>
      </c>
      <c r="G88" s="38">
        <v>1139.3833333333332</v>
      </c>
      <c r="H88" s="38">
        <v>1128.5666666666666</v>
      </c>
      <c r="I88" s="38">
        <v>1119.4333333333332</v>
      </c>
      <c r="J88" s="38">
        <v>1159.3333333333333</v>
      </c>
      <c r="K88" s="38">
        <v>1168.4666666666669</v>
      </c>
      <c r="L88" s="38">
        <v>1179.2833333333333</v>
      </c>
      <c r="M88" s="28">
        <v>1157.6500000000001</v>
      </c>
      <c r="N88" s="28">
        <v>1137.7</v>
      </c>
      <c r="O88" s="39">
        <v>10019100</v>
      </c>
      <c r="P88" s="40">
        <v>-5.1679586563307491E-2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45106</v>
      </c>
      <c r="E89" s="37">
        <v>2663.7</v>
      </c>
      <c r="F89" s="37">
        <v>2673.5166666666669</v>
      </c>
      <c r="G89" s="38">
        <v>2645.3833333333337</v>
      </c>
      <c r="H89" s="38">
        <v>2627.0666666666666</v>
      </c>
      <c r="I89" s="38">
        <v>2598.9333333333334</v>
      </c>
      <c r="J89" s="38">
        <v>2691.8333333333339</v>
      </c>
      <c r="K89" s="38">
        <v>2719.9666666666672</v>
      </c>
      <c r="L89" s="38">
        <v>2738.2833333333342</v>
      </c>
      <c r="M89" s="28">
        <v>2701.65</v>
      </c>
      <c r="N89" s="28">
        <v>2655.2</v>
      </c>
      <c r="O89" s="39">
        <v>26246400</v>
      </c>
      <c r="P89" s="40">
        <v>2.975517890772128E-2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45106</v>
      </c>
      <c r="E90" s="37">
        <v>1951.2</v>
      </c>
      <c r="F90" s="37">
        <v>1943.0166666666664</v>
      </c>
      <c r="G90" s="38">
        <v>1930.0333333333328</v>
      </c>
      <c r="H90" s="38">
        <v>1908.8666666666663</v>
      </c>
      <c r="I90" s="38">
        <v>1895.8833333333328</v>
      </c>
      <c r="J90" s="38">
        <v>1964.1833333333329</v>
      </c>
      <c r="K90" s="38">
        <v>1977.1666666666665</v>
      </c>
      <c r="L90" s="38">
        <v>1998.333333333333</v>
      </c>
      <c r="M90" s="28">
        <v>1956</v>
      </c>
      <c r="N90" s="28">
        <v>1921.85</v>
      </c>
      <c r="O90" s="39">
        <v>2557800</v>
      </c>
      <c r="P90" s="40">
        <v>3.2453378542019858E-2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45106</v>
      </c>
      <c r="E91" s="37">
        <v>1623.5</v>
      </c>
      <c r="F91" s="37">
        <v>1627.8166666666666</v>
      </c>
      <c r="G91" s="38">
        <v>1612.6833333333332</v>
      </c>
      <c r="H91" s="38">
        <v>1601.8666666666666</v>
      </c>
      <c r="I91" s="38">
        <v>1586.7333333333331</v>
      </c>
      <c r="J91" s="38">
        <v>1638.6333333333332</v>
      </c>
      <c r="K91" s="38">
        <v>1653.7666666666664</v>
      </c>
      <c r="L91" s="38">
        <v>1664.5833333333333</v>
      </c>
      <c r="M91" s="28">
        <v>1642.95</v>
      </c>
      <c r="N91" s="28">
        <v>1617</v>
      </c>
      <c r="O91" s="39">
        <v>77938300</v>
      </c>
      <c r="P91" s="40">
        <v>4.2124461309917781E-2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45106</v>
      </c>
      <c r="E92" s="37">
        <v>592.25</v>
      </c>
      <c r="F92" s="37">
        <v>593.06666666666672</v>
      </c>
      <c r="G92" s="38">
        <v>583.13333333333344</v>
      </c>
      <c r="H92" s="38">
        <v>574.01666666666677</v>
      </c>
      <c r="I92" s="38">
        <v>564.08333333333348</v>
      </c>
      <c r="J92" s="38">
        <v>602.18333333333339</v>
      </c>
      <c r="K92" s="38">
        <v>612.11666666666656</v>
      </c>
      <c r="L92" s="38">
        <v>621.23333333333335</v>
      </c>
      <c r="M92" s="28">
        <v>603</v>
      </c>
      <c r="N92" s="28">
        <v>583.95000000000005</v>
      </c>
      <c r="O92" s="39">
        <v>19340200</v>
      </c>
      <c r="P92" s="40">
        <v>1.3547011010549375E-2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45106</v>
      </c>
      <c r="E93" s="37">
        <v>2781.7</v>
      </c>
      <c r="F93" s="37">
        <v>2779.9833333333336</v>
      </c>
      <c r="G93" s="38">
        <v>2759.9666666666672</v>
      </c>
      <c r="H93" s="38">
        <v>2738.2333333333336</v>
      </c>
      <c r="I93" s="38">
        <v>2718.2166666666672</v>
      </c>
      <c r="J93" s="38">
        <v>2801.7166666666672</v>
      </c>
      <c r="K93" s="38">
        <v>2821.7333333333336</v>
      </c>
      <c r="L93" s="38">
        <v>2843.4666666666672</v>
      </c>
      <c r="M93" s="28">
        <v>2800</v>
      </c>
      <c r="N93" s="28">
        <v>2758.25</v>
      </c>
      <c r="O93" s="39">
        <v>4106100</v>
      </c>
      <c r="P93" s="40">
        <v>-8.4039701514163588E-3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45106</v>
      </c>
      <c r="E94" s="37">
        <v>409.3</v>
      </c>
      <c r="F94" s="37">
        <v>410.23333333333335</v>
      </c>
      <c r="G94" s="38">
        <v>406.91666666666669</v>
      </c>
      <c r="H94" s="38">
        <v>404.53333333333336</v>
      </c>
      <c r="I94" s="38">
        <v>401.2166666666667</v>
      </c>
      <c r="J94" s="38">
        <v>412.61666666666667</v>
      </c>
      <c r="K94" s="38">
        <v>415.93333333333328</v>
      </c>
      <c r="L94" s="38">
        <v>418.31666666666666</v>
      </c>
      <c r="M94" s="28">
        <v>413.55</v>
      </c>
      <c r="N94" s="28">
        <v>407.85</v>
      </c>
      <c r="O94" s="39">
        <v>31827600</v>
      </c>
      <c r="P94" s="40">
        <v>3.1020408163265307E-2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45106</v>
      </c>
      <c r="E95" s="37">
        <v>113.75</v>
      </c>
      <c r="F95" s="37">
        <v>112.53333333333335</v>
      </c>
      <c r="G95" s="38">
        <v>111.11666666666669</v>
      </c>
      <c r="H95" s="38">
        <v>108.48333333333335</v>
      </c>
      <c r="I95" s="38">
        <v>107.06666666666669</v>
      </c>
      <c r="J95" s="38">
        <v>115.16666666666669</v>
      </c>
      <c r="K95" s="38">
        <v>116.58333333333334</v>
      </c>
      <c r="L95" s="38">
        <v>119.21666666666668</v>
      </c>
      <c r="M95" s="28">
        <v>113.95</v>
      </c>
      <c r="N95" s="28">
        <v>109.9</v>
      </c>
      <c r="O95" s="39">
        <v>24088700</v>
      </c>
      <c r="P95" s="40">
        <v>3.0012656712333455E-2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45106</v>
      </c>
      <c r="E96" s="37">
        <v>263.14999999999998</v>
      </c>
      <c r="F96" s="37">
        <v>262.29999999999995</v>
      </c>
      <c r="G96" s="38">
        <v>258.64999999999992</v>
      </c>
      <c r="H96" s="38">
        <v>254.14999999999998</v>
      </c>
      <c r="I96" s="38">
        <v>250.49999999999994</v>
      </c>
      <c r="J96" s="38">
        <v>266.7999999999999</v>
      </c>
      <c r="K96" s="38">
        <v>270.45</v>
      </c>
      <c r="L96" s="38">
        <v>274.94999999999987</v>
      </c>
      <c r="M96" s="28">
        <v>265.95</v>
      </c>
      <c r="N96" s="28">
        <v>257.8</v>
      </c>
      <c r="O96" s="39">
        <v>20498400</v>
      </c>
      <c r="P96" s="40">
        <v>2.6639621365787694E-2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45106</v>
      </c>
      <c r="E97" s="37">
        <v>2666.65</v>
      </c>
      <c r="F97" s="37">
        <v>2659.5499999999997</v>
      </c>
      <c r="G97" s="38">
        <v>2640.0999999999995</v>
      </c>
      <c r="H97" s="38">
        <v>2613.5499999999997</v>
      </c>
      <c r="I97" s="38">
        <v>2594.0999999999995</v>
      </c>
      <c r="J97" s="38">
        <v>2686.0999999999995</v>
      </c>
      <c r="K97" s="38">
        <v>2705.5499999999993</v>
      </c>
      <c r="L97" s="38">
        <v>2732.0999999999995</v>
      </c>
      <c r="M97" s="28">
        <v>2679</v>
      </c>
      <c r="N97" s="28">
        <v>2633</v>
      </c>
      <c r="O97" s="39">
        <v>9574800</v>
      </c>
      <c r="P97" s="40">
        <v>-2.4691358024691358E-3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45106</v>
      </c>
      <c r="E98" s="37">
        <v>115.85</v>
      </c>
      <c r="F98" s="37">
        <v>115.35000000000001</v>
      </c>
      <c r="G98" s="38">
        <v>114.55000000000001</v>
      </c>
      <c r="H98" s="38">
        <v>113.25</v>
      </c>
      <c r="I98" s="38">
        <v>112.45</v>
      </c>
      <c r="J98" s="38">
        <v>116.65000000000002</v>
      </c>
      <c r="K98" s="38">
        <v>117.45</v>
      </c>
      <c r="L98" s="38">
        <v>118.75000000000003</v>
      </c>
      <c r="M98" s="28">
        <v>116.15</v>
      </c>
      <c r="N98" s="28">
        <v>114.05</v>
      </c>
      <c r="O98" s="39">
        <v>51944000</v>
      </c>
      <c r="P98" s="40">
        <v>3.3532675042109005E-3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45106</v>
      </c>
      <c r="E99" s="37">
        <v>955.95</v>
      </c>
      <c r="F99" s="37">
        <v>953.61666666666679</v>
      </c>
      <c r="G99" s="38">
        <v>948.63333333333355</v>
      </c>
      <c r="H99" s="38">
        <v>941.31666666666672</v>
      </c>
      <c r="I99" s="38">
        <v>936.33333333333348</v>
      </c>
      <c r="J99" s="38">
        <v>960.93333333333362</v>
      </c>
      <c r="K99" s="38">
        <v>965.91666666666674</v>
      </c>
      <c r="L99" s="38">
        <v>973.23333333333369</v>
      </c>
      <c r="M99" s="28">
        <v>958.6</v>
      </c>
      <c r="N99" s="28">
        <v>946.3</v>
      </c>
      <c r="O99" s="39">
        <v>68063100</v>
      </c>
      <c r="P99" s="40">
        <v>-1.1970206582597474E-2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45106</v>
      </c>
      <c r="E100" s="37">
        <v>1190.8</v>
      </c>
      <c r="F100" s="37">
        <v>1188.7333333333333</v>
      </c>
      <c r="G100" s="38">
        <v>1178.4666666666667</v>
      </c>
      <c r="H100" s="38">
        <v>1166.1333333333334</v>
      </c>
      <c r="I100" s="38">
        <v>1155.8666666666668</v>
      </c>
      <c r="J100" s="38">
        <v>1201.0666666666666</v>
      </c>
      <c r="K100" s="38">
        <v>1211.3333333333335</v>
      </c>
      <c r="L100" s="38">
        <v>1223.6666666666665</v>
      </c>
      <c r="M100" s="28">
        <v>1199</v>
      </c>
      <c r="N100" s="28">
        <v>1176.4000000000001</v>
      </c>
      <c r="O100" s="39">
        <v>4990150</v>
      </c>
      <c r="P100" s="40">
        <v>5.0176514844609062E-2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45106</v>
      </c>
      <c r="E101" s="37">
        <v>469.7</v>
      </c>
      <c r="F101" s="37">
        <v>469.23333333333329</v>
      </c>
      <c r="G101" s="38">
        <v>466.56666666666661</v>
      </c>
      <c r="H101" s="38">
        <v>463.43333333333334</v>
      </c>
      <c r="I101" s="38">
        <v>460.76666666666665</v>
      </c>
      <c r="J101" s="38">
        <v>472.36666666666656</v>
      </c>
      <c r="K101" s="38">
        <v>475.03333333333319</v>
      </c>
      <c r="L101" s="38">
        <v>478.16666666666652</v>
      </c>
      <c r="M101" s="28">
        <v>471.9</v>
      </c>
      <c r="N101" s="28">
        <v>466.1</v>
      </c>
      <c r="O101" s="39">
        <v>14424000</v>
      </c>
      <c r="P101" s="40">
        <v>-1.9719771665801765E-3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45106</v>
      </c>
      <c r="E102" s="37">
        <v>7.25</v>
      </c>
      <c r="F102" s="37">
        <v>7.1833333333333336</v>
      </c>
      <c r="G102" s="38">
        <v>7.1166666666666671</v>
      </c>
      <c r="H102" s="38">
        <v>6.9833333333333334</v>
      </c>
      <c r="I102" s="38">
        <v>6.916666666666667</v>
      </c>
      <c r="J102" s="38">
        <v>7.3166666666666673</v>
      </c>
      <c r="K102" s="38">
        <v>7.3833333333333337</v>
      </c>
      <c r="L102" s="38">
        <v>7.5166666666666675</v>
      </c>
      <c r="M102" s="28">
        <v>7.25</v>
      </c>
      <c r="N102" s="28">
        <v>7.05</v>
      </c>
      <c r="O102" s="39">
        <v>544980000</v>
      </c>
      <c r="P102" s="40">
        <v>-1.1392083590320358E-2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45106</v>
      </c>
      <c r="E103" s="37">
        <v>99.6</v>
      </c>
      <c r="F103" s="37">
        <v>99.283333333333317</v>
      </c>
      <c r="G103" s="38">
        <v>98.266666666666637</v>
      </c>
      <c r="H103" s="38">
        <v>96.933333333333323</v>
      </c>
      <c r="I103" s="38">
        <v>95.916666666666643</v>
      </c>
      <c r="J103" s="38">
        <v>100.61666666666663</v>
      </c>
      <c r="K103" s="38">
        <v>101.63333333333331</v>
      </c>
      <c r="L103" s="38">
        <v>102.96666666666663</v>
      </c>
      <c r="M103" s="28">
        <v>100.3</v>
      </c>
      <c r="N103" s="28">
        <v>97.95</v>
      </c>
      <c r="O103" s="39">
        <v>173270000</v>
      </c>
      <c r="P103" s="40">
        <v>-1.9744286037565058E-2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45106</v>
      </c>
      <c r="E104" s="37">
        <v>71.75</v>
      </c>
      <c r="F104" s="37">
        <v>71.5</v>
      </c>
      <c r="G104" s="38">
        <v>71.05</v>
      </c>
      <c r="H104" s="38">
        <v>70.349999999999994</v>
      </c>
      <c r="I104" s="38">
        <v>69.899999999999991</v>
      </c>
      <c r="J104" s="38">
        <v>72.2</v>
      </c>
      <c r="K104" s="38">
        <v>72.649999999999991</v>
      </c>
      <c r="L104" s="38">
        <v>73.350000000000009</v>
      </c>
      <c r="M104" s="28">
        <v>71.95</v>
      </c>
      <c r="N104" s="28">
        <v>70.8</v>
      </c>
      <c r="O104" s="39">
        <v>212235000</v>
      </c>
      <c r="P104" s="40">
        <v>-5.5524318245712681E-3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45106</v>
      </c>
      <c r="E105" s="37">
        <v>154.19999999999999</v>
      </c>
      <c r="F105" s="37">
        <v>154.79999999999998</v>
      </c>
      <c r="G105" s="38">
        <v>153.39999999999998</v>
      </c>
      <c r="H105" s="38">
        <v>152.6</v>
      </c>
      <c r="I105" s="38">
        <v>151.19999999999999</v>
      </c>
      <c r="J105" s="38">
        <v>155.59999999999997</v>
      </c>
      <c r="K105" s="38">
        <v>157</v>
      </c>
      <c r="L105" s="38">
        <v>157.79999999999995</v>
      </c>
      <c r="M105" s="28">
        <v>156.19999999999999</v>
      </c>
      <c r="N105" s="28">
        <v>154</v>
      </c>
      <c r="O105" s="39">
        <v>38621250</v>
      </c>
      <c r="P105" s="40">
        <v>-1.6479255525397442E-3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45106</v>
      </c>
      <c r="E106" s="37">
        <v>484.55</v>
      </c>
      <c r="F106" s="37">
        <v>484.41666666666669</v>
      </c>
      <c r="G106" s="38">
        <v>480.43333333333339</v>
      </c>
      <c r="H106" s="38">
        <v>476.31666666666672</v>
      </c>
      <c r="I106" s="38">
        <v>472.33333333333343</v>
      </c>
      <c r="J106" s="38">
        <v>488.53333333333336</v>
      </c>
      <c r="K106" s="38">
        <v>492.51666666666659</v>
      </c>
      <c r="L106" s="38">
        <v>496.63333333333333</v>
      </c>
      <c r="M106" s="28">
        <v>488.4</v>
      </c>
      <c r="N106" s="28">
        <v>480.3</v>
      </c>
      <c r="O106" s="39">
        <v>7427750</v>
      </c>
      <c r="P106" s="40">
        <v>-1.6924476797088261E-2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45106</v>
      </c>
      <c r="E107" s="37">
        <v>389</v>
      </c>
      <c r="F107" s="37">
        <v>388.26666666666665</v>
      </c>
      <c r="G107" s="38">
        <v>383.93333333333328</v>
      </c>
      <c r="H107" s="38">
        <v>378.86666666666662</v>
      </c>
      <c r="I107" s="38">
        <v>374.53333333333325</v>
      </c>
      <c r="J107" s="38">
        <v>393.33333333333331</v>
      </c>
      <c r="K107" s="38">
        <v>397.66666666666669</v>
      </c>
      <c r="L107" s="38">
        <v>402.73333333333335</v>
      </c>
      <c r="M107" s="28">
        <v>392.6</v>
      </c>
      <c r="N107" s="28">
        <v>383.2</v>
      </c>
      <c r="O107" s="39">
        <v>18786000</v>
      </c>
      <c r="P107" s="40">
        <v>-2.5622406639004149E-2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45106</v>
      </c>
      <c r="E108" s="37">
        <v>203.55</v>
      </c>
      <c r="F108" s="37">
        <v>202.5</v>
      </c>
      <c r="G108" s="38">
        <v>201.1</v>
      </c>
      <c r="H108" s="38">
        <v>198.65</v>
      </c>
      <c r="I108" s="38">
        <v>197.25</v>
      </c>
      <c r="J108" s="38">
        <v>204.95</v>
      </c>
      <c r="K108" s="38">
        <v>206.34999999999997</v>
      </c>
      <c r="L108" s="38">
        <v>208.79999999999998</v>
      </c>
      <c r="M108" s="28">
        <v>203.9</v>
      </c>
      <c r="N108" s="28">
        <v>200.05</v>
      </c>
      <c r="O108" s="39">
        <v>17518900</v>
      </c>
      <c r="P108" s="40">
        <v>2.2684950059251734E-2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45106</v>
      </c>
      <c r="E109" s="37">
        <v>5622.75</v>
      </c>
      <c r="F109" s="37">
        <v>5603.55</v>
      </c>
      <c r="G109" s="38">
        <v>5557.1</v>
      </c>
      <c r="H109" s="38">
        <v>5491.45</v>
      </c>
      <c r="I109" s="38">
        <v>5445</v>
      </c>
      <c r="J109" s="38">
        <v>5669.2000000000007</v>
      </c>
      <c r="K109" s="38">
        <v>5715.65</v>
      </c>
      <c r="L109" s="38">
        <v>5781.3000000000011</v>
      </c>
      <c r="M109" s="28">
        <v>5650</v>
      </c>
      <c r="N109" s="28">
        <v>5537.9</v>
      </c>
      <c r="O109" s="39">
        <v>349800</v>
      </c>
      <c r="P109" s="40">
        <v>3.6905291240551356E-2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45106</v>
      </c>
      <c r="E110" s="37">
        <v>2376.6</v>
      </c>
      <c r="F110" s="37">
        <v>2371.8666666666668</v>
      </c>
      <c r="G110" s="38">
        <v>2347.7333333333336</v>
      </c>
      <c r="H110" s="38">
        <v>2318.8666666666668</v>
      </c>
      <c r="I110" s="38">
        <v>2294.7333333333336</v>
      </c>
      <c r="J110" s="38">
        <v>2400.7333333333336</v>
      </c>
      <c r="K110" s="38">
        <v>2424.8666666666668</v>
      </c>
      <c r="L110" s="38">
        <v>2453.7333333333336</v>
      </c>
      <c r="M110" s="28">
        <v>2396</v>
      </c>
      <c r="N110" s="28">
        <v>2343</v>
      </c>
      <c r="O110" s="39">
        <v>3254700</v>
      </c>
      <c r="P110" s="40">
        <v>5.2381414298186053E-2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45106</v>
      </c>
      <c r="E111" s="37">
        <v>1283.5999999999999</v>
      </c>
      <c r="F111" s="37">
        <v>1281.8666666666666</v>
      </c>
      <c r="G111" s="38">
        <v>1273.7333333333331</v>
      </c>
      <c r="H111" s="38">
        <v>1263.8666666666666</v>
      </c>
      <c r="I111" s="38">
        <v>1255.7333333333331</v>
      </c>
      <c r="J111" s="38">
        <v>1291.7333333333331</v>
      </c>
      <c r="K111" s="38">
        <v>1299.8666666666668</v>
      </c>
      <c r="L111" s="38">
        <v>1309.7333333333331</v>
      </c>
      <c r="M111" s="28">
        <v>1290</v>
      </c>
      <c r="N111" s="28">
        <v>1272</v>
      </c>
      <c r="O111" s="39">
        <v>19428750</v>
      </c>
      <c r="P111" s="40">
        <v>4.9448744772579737E-3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45106</v>
      </c>
      <c r="E112" s="37">
        <v>155.44999999999999</v>
      </c>
      <c r="F112" s="37">
        <v>156.14999999999998</v>
      </c>
      <c r="G112" s="38">
        <v>153.19999999999996</v>
      </c>
      <c r="H112" s="38">
        <v>150.94999999999999</v>
      </c>
      <c r="I112" s="38">
        <v>147.99999999999997</v>
      </c>
      <c r="J112" s="38">
        <v>158.39999999999995</v>
      </c>
      <c r="K112" s="38">
        <v>161.35</v>
      </c>
      <c r="L112" s="38">
        <v>163.59999999999994</v>
      </c>
      <c r="M112" s="28">
        <v>159.1</v>
      </c>
      <c r="N112" s="28">
        <v>153.9</v>
      </c>
      <c r="O112" s="39">
        <v>64632600</v>
      </c>
      <c r="P112" s="40">
        <v>0.66585735494247189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45106</v>
      </c>
      <c r="E113" s="37">
        <v>1310.4000000000001</v>
      </c>
      <c r="F113" s="37">
        <v>1312.5166666666667</v>
      </c>
      <c r="G113" s="38">
        <v>1305.1833333333334</v>
      </c>
      <c r="H113" s="38">
        <v>1299.9666666666667</v>
      </c>
      <c r="I113" s="38">
        <v>1292.6333333333334</v>
      </c>
      <c r="J113" s="38">
        <v>1317.7333333333333</v>
      </c>
      <c r="K113" s="38">
        <v>1325.0666666666668</v>
      </c>
      <c r="L113" s="38">
        <v>1330.2833333333333</v>
      </c>
      <c r="M113" s="28">
        <v>1319.85</v>
      </c>
      <c r="N113" s="28">
        <v>1307.3</v>
      </c>
      <c r="O113" s="39">
        <v>43856400</v>
      </c>
      <c r="P113" s="40">
        <v>-2.09576026002786E-2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45106</v>
      </c>
      <c r="E114" s="37">
        <v>588.5</v>
      </c>
      <c r="F114" s="37">
        <v>583.86666666666667</v>
      </c>
      <c r="G114" s="38">
        <v>575.88333333333333</v>
      </c>
      <c r="H114" s="38">
        <v>563.26666666666665</v>
      </c>
      <c r="I114" s="38">
        <v>555.2833333333333</v>
      </c>
      <c r="J114" s="38">
        <v>596.48333333333335</v>
      </c>
      <c r="K114" s="38">
        <v>604.4666666666667</v>
      </c>
      <c r="L114" s="38">
        <v>617.08333333333337</v>
      </c>
      <c r="M114" s="28">
        <v>591.85</v>
      </c>
      <c r="N114" s="28">
        <v>571.25</v>
      </c>
      <c r="O114" s="39">
        <v>3153300</v>
      </c>
      <c r="P114" s="40">
        <v>-6.2712719021807643E-3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45106</v>
      </c>
      <c r="E115" s="37">
        <v>90.65</v>
      </c>
      <c r="F115" s="37">
        <v>90.899999999999991</v>
      </c>
      <c r="G115" s="38">
        <v>90.049999999999983</v>
      </c>
      <c r="H115" s="38">
        <v>89.449999999999989</v>
      </c>
      <c r="I115" s="38">
        <v>88.59999999999998</v>
      </c>
      <c r="J115" s="38">
        <v>91.499999999999986</v>
      </c>
      <c r="K115" s="38">
        <v>92.34999999999998</v>
      </c>
      <c r="L115" s="38">
        <v>92.949999999999989</v>
      </c>
      <c r="M115" s="28">
        <v>91.75</v>
      </c>
      <c r="N115" s="28">
        <v>90.3</v>
      </c>
      <c r="O115" s="39">
        <v>62409750</v>
      </c>
      <c r="P115" s="40">
        <v>-1.4776050484839157E-2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45106</v>
      </c>
      <c r="E116" s="37">
        <v>706.8</v>
      </c>
      <c r="F116" s="37">
        <v>702.23333333333323</v>
      </c>
      <c r="G116" s="38">
        <v>692.81666666666649</v>
      </c>
      <c r="H116" s="38">
        <v>678.83333333333326</v>
      </c>
      <c r="I116" s="38">
        <v>669.41666666666652</v>
      </c>
      <c r="J116" s="38">
        <v>716.21666666666647</v>
      </c>
      <c r="K116" s="38">
        <v>725.63333333333321</v>
      </c>
      <c r="L116" s="38">
        <v>739.61666666666645</v>
      </c>
      <c r="M116" s="28">
        <v>711.65</v>
      </c>
      <c r="N116" s="28">
        <v>688.25</v>
      </c>
      <c r="O116" s="39">
        <v>3398200</v>
      </c>
      <c r="P116" s="40">
        <v>-4.3016657514186346E-2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45106</v>
      </c>
      <c r="E117" s="37">
        <v>654.29999999999995</v>
      </c>
      <c r="F117" s="37">
        <v>651.19999999999993</v>
      </c>
      <c r="G117" s="38">
        <v>647.19999999999982</v>
      </c>
      <c r="H117" s="38">
        <v>640.09999999999991</v>
      </c>
      <c r="I117" s="38">
        <v>636.0999999999998</v>
      </c>
      <c r="J117" s="38">
        <v>658.29999999999984</v>
      </c>
      <c r="K117" s="38">
        <v>662.30000000000007</v>
      </c>
      <c r="L117" s="38">
        <v>669.39999999999986</v>
      </c>
      <c r="M117" s="28">
        <v>655.20000000000005</v>
      </c>
      <c r="N117" s="28">
        <v>644.1</v>
      </c>
      <c r="O117" s="39">
        <v>13843375</v>
      </c>
      <c r="P117" s="40">
        <v>-5.4277004005021223E-2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45106</v>
      </c>
      <c r="E118" s="37">
        <v>448.8</v>
      </c>
      <c r="F118" s="37">
        <v>449.61666666666673</v>
      </c>
      <c r="G118" s="38">
        <v>444.88333333333344</v>
      </c>
      <c r="H118" s="38">
        <v>440.9666666666667</v>
      </c>
      <c r="I118" s="38">
        <v>436.23333333333341</v>
      </c>
      <c r="J118" s="38">
        <v>453.53333333333347</v>
      </c>
      <c r="K118" s="38">
        <v>458.26666666666671</v>
      </c>
      <c r="L118" s="38">
        <v>462.18333333333351</v>
      </c>
      <c r="M118" s="28">
        <v>454.35</v>
      </c>
      <c r="N118" s="28">
        <v>445.7</v>
      </c>
      <c r="O118" s="39">
        <v>74176000</v>
      </c>
      <c r="P118" s="40">
        <v>-3.867640739149119E-3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45106</v>
      </c>
      <c r="E119" s="37">
        <v>521.35</v>
      </c>
      <c r="F119" s="37">
        <v>521.13333333333333</v>
      </c>
      <c r="G119" s="38">
        <v>514.66666666666663</v>
      </c>
      <c r="H119" s="38">
        <v>507.98333333333335</v>
      </c>
      <c r="I119" s="38">
        <v>501.51666666666665</v>
      </c>
      <c r="J119" s="38">
        <v>527.81666666666661</v>
      </c>
      <c r="K119" s="38">
        <v>534.2833333333333</v>
      </c>
      <c r="L119" s="38">
        <v>540.96666666666658</v>
      </c>
      <c r="M119" s="28">
        <v>527.6</v>
      </c>
      <c r="N119" s="28">
        <v>514.45000000000005</v>
      </c>
      <c r="O119" s="39">
        <v>23750000</v>
      </c>
      <c r="P119" s="40">
        <v>1.5554011438345181E-2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45106</v>
      </c>
      <c r="E120" s="37">
        <v>3233.55</v>
      </c>
      <c r="F120" s="37">
        <v>3218.9</v>
      </c>
      <c r="G120" s="38">
        <v>3181.3</v>
      </c>
      <c r="H120" s="38">
        <v>3129.05</v>
      </c>
      <c r="I120" s="38">
        <v>3091.4500000000003</v>
      </c>
      <c r="J120" s="38">
        <v>3271.15</v>
      </c>
      <c r="K120" s="38">
        <v>3308.7499999999995</v>
      </c>
      <c r="L120" s="38">
        <v>3361</v>
      </c>
      <c r="M120" s="28">
        <v>3256.5</v>
      </c>
      <c r="N120" s="28">
        <v>3166.65</v>
      </c>
      <c r="O120" s="39">
        <v>527000</v>
      </c>
      <c r="P120" s="40">
        <v>4.6153846153846156E-2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45106</v>
      </c>
      <c r="E121" s="37">
        <v>701.95</v>
      </c>
      <c r="F121" s="37">
        <v>702.91666666666663</v>
      </c>
      <c r="G121" s="38">
        <v>695.83333333333326</v>
      </c>
      <c r="H121" s="38">
        <v>689.71666666666658</v>
      </c>
      <c r="I121" s="38">
        <v>682.63333333333321</v>
      </c>
      <c r="J121" s="38">
        <v>709.0333333333333</v>
      </c>
      <c r="K121" s="38">
        <v>716.11666666666656</v>
      </c>
      <c r="L121" s="38">
        <v>722.23333333333335</v>
      </c>
      <c r="M121" s="28">
        <v>710</v>
      </c>
      <c r="N121" s="28">
        <v>696.8</v>
      </c>
      <c r="O121" s="39">
        <v>29133000</v>
      </c>
      <c r="P121" s="40">
        <v>6.2216971844851351E-2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45106</v>
      </c>
      <c r="E122" s="37">
        <v>484.05</v>
      </c>
      <c r="F122" s="37">
        <v>485.83333333333331</v>
      </c>
      <c r="G122" s="38">
        <v>480.71666666666664</v>
      </c>
      <c r="H122" s="38">
        <v>477.38333333333333</v>
      </c>
      <c r="I122" s="38">
        <v>472.26666666666665</v>
      </c>
      <c r="J122" s="38">
        <v>489.16666666666663</v>
      </c>
      <c r="K122" s="38">
        <v>494.2833333333333</v>
      </c>
      <c r="L122" s="38">
        <v>497.61666666666662</v>
      </c>
      <c r="M122" s="28">
        <v>490.95</v>
      </c>
      <c r="N122" s="28">
        <v>482.5</v>
      </c>
      <c r="O122" s="39">
        <v>15348750</v>
      </c>
      <c r="P122" s="40">
        <v>-1.9953707398834702E-2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45106</v>
      </c>
      <c r="E123" s="37">
        <v>1978.3</v>
      </c>
      <c r="F123" s="37">
        <v>1975.2666666666667</v>
      </c>
      <c r="G123" s="38">
        <v>1957.5333333333333</v>
      </c>
      <c r="H123" s="38">
        <v>1936.7666666666667</v>
      </c>
      <c r="I123" s="38">
        <v>1919.0333333333333</v>
      </c>
      <c r="J123" s="38">
        <v>1996.0333333333333</v>
      </c>
      <c r="K123" s="38">
        <v>2013.7666666666664</v>
      </c>
      <c r="L123" s="38">
        <v>2034.5333333333333</v>
      </c>
      <c r="M123" s="28">
        <v>1993</v>
      </c>
      <c r="N123" s="28">
        <v>1954.5</v>
      </c>
      <c r="O123" s="39">
        <v>28570400</v>
      </c>
      <c r="P123" s="40">
        <v>0.30434623813002193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45106</v>
      </c>
      <c r="E124" s="37">
        <v>104.95</v>
      </c>
      <c r="F124" s="37">
        <v>104.85000000000001</v>
      </c>
      <c r="G124" s="38">
        <v>104.05000000000001</v>
      </c>
      <c r="H124" s="38">
        <v>103.15</v>
      </c>
      <c r="I124" s="38">
        <v>102.35000000000001</v>
      </c>
      <c r="J124" s="38">
        <v>105.75000000000001</v>
      </c>
      <c r="K124" s="38">
        <v>106.55</v>
      </c>
      <c r="L124" s="38">
        <v>107.45000000000002</v>
      </c>
      <c r="M124" s="28">
        <v>105.65</v>
      </c>
      <c r="N124" s="28">
        <v>103.95</v>
      </c>
      <c r="O124" s="39">
        <v>67751008</v>
      </c>
      <c r="P124" s="40">
        <v>-3.2821320729946174E-3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45106</v>
      </c>
      <c r="E125" s="37">
        <v>2045.7</v>
      </c>
      <c r="F125" s="37">
        <v>2044.5500000000002</v>
      </c>
      <c r="G125" s="38">
        <v>2027.2000000000003</v>
      </c>
      <c r="H125" s="38">
        <v>2008.7</v>
      </c>
      <c r="I125" s="38">
        <v>1991.3500000000001</v>
      </c>
      <c r="J125" s="38">
        <v>2063.0500000000002</v>
      </c>
      <c r="K125" s="38">
        <v>2080.4000000000005</v>
      </c>
      <c r="L125" s="38">
        <v>2098.9000000000005</v>
      </c>
      <c r="M125" s="28">
        <v>2061.9</v>
      </c>
      <c r="N125" s="28">
        <v>2026.05</v>
      </c>
      <c r="O125" s="39">
        <v>638150</v>
      </c>
      <c r="P125" s="40">
        <v>-3.4203556564510025E-2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45106</v>
      </c>
      <c r="E126" s="37">
        <v>333.45</v>
      </c>
      <c r="F126" s="37">
        <v>334.4</v>
      </c>
      <c r="G126" s="38">
        <v>330.4</v>
      </c>
      <c r="H126" s="38">
        <v>327.35000000000002</v>
      </c>
      <c r="I126" s="38">
        <v>323.35000000000002</v>
      </c>
      <c r="J126" s="38">
        <v>337.44999999999993</v>
      </c>
      <c r="K126" s="38">
        <v>341.44999999999993</v>
      </c>
      <c r="L126" s="38">
        <v>344.49999999999989</v>
      </c>
      <c r="M126" s="28">
        <v>338.4</v>
      </c>
      <c r="N126" s="28">
        <v>331.35</v>
      </c>
      <c r="O126" s="39">
        <v>12520800</v>
      </c>
      <c r="P126" s="40">
        <v>3.9127645926876203E-3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45106</v>
      </c>
      <c r="E127" s="37">
        <v>374.5</v>
      </c>
      <c r="F127" s="37">
        <v>376.41666666666669</v>
      </c>
      <c r="G127" s="38">
        <v>371.78333333333336</v>
      </c>
      <c r="H127" s="38">
        <v>369.06666666666666</v>
      </c>
      <c r="I127" s="38">
        <v>364.43333333333334</v>
      </c>
      <c r="J127" s="38">
        <v>379.13333333333338</v>
      </c>
      <c r="K127" s="38">
        <v>383.76666666666671</v>
      </c>
      <c r="L127" s="38">
        <v>386.48333333333341</v>
      </c>
      <c r="M127" s="28">
        <v>381.05</v>
      </c>
      <c r="N127" s="28">
        <v>373.7</v>
      </c>
      <c r="O127" s="39">
        <v>15116000</v>
      </c>
      <c r="P127" s="40">
        <v>-1.3830897703549061E-2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45106</v>
      </c>
      <c r="E128" s="37">
        <v>2222.4499999999998</v>
      </c>
      <c r="F128" s="37">
        <v>2225.2666666666664</v>
      </c>
      <c r="G128" s="38">
        <v>2212.1833333333329</v>
      </c>
      <c r="H128" s="38">
        <v>2201.9166666666665</v>
      </c>
      <c r="I128" s="38">
        <v>2188.833333333333</v>
      </c>
      <c r="J128" s="38">
        <v>2235.5333333333328</v>
      </c>
      <c r="K128" s="38">
        <v>2248.6166666666668</v>
      </c>
      <c r="L128" s="38">
        <v>2258.8833333333328</v>
      </c>
      <c r="M128" s="28">
        <v>2238.35</v>
      </c>
      <c r="N128" s="28">
        <v>2215</v>
      </c>
      <c r="O128" s="39">
        <v>13851300</v>
      </c>
      <c r="P128" s="40">
        <v>-1.2511763196167336E-2</v>
      </c>
    </row>
    <row r="129" spans="1:16" ht="12.75" customHeight="1">
      <c r="A129" s="28">
        <v>119</v>
      </c>
      <c r="B129" s="29" t="s">
        <v>86</v>
      </c>
      <c r="C129" s="30" t="s">
        <v>863</v>
      </c>
      <c r="D129" s="31">
        <v>45106</v>
      </c>
      <c r="E129" s="37">
        <v>5034.25</v>
      </c>
      <c r="F129" s="37">
        <v>5028.4333333333334</v>
      </c>
      <c r="G129" s="38">
        <v>4992.0666666666666</v>
      </c>
      <c r="H129" s="38">
        <v>4949.8833333333332</v>
      </c>
      <c r="I129" s="38">
        <v>4913.5166666666664</v>
      </c>
      <c r="J129" s="38">
        <v>5070.6166666666668</v>
      </c>
      <c r="K129" s="38">
        <v>5106.9833333333336</v>
      </c>
      <c r="L129" s="38">
        <v>5149.166666666667</v>
      </c>
      <c r="M129" s="28">
        <v>5064.8</v>
      </c>
      <c r="N129" s="28">
        <v>4986.25</v>
      </c>
      <c r="O129" s="39">
        <v>1576800</v>
      </c>
      <c r="P129" s="40">
        <v>-1.7845463888629357E-2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45106</v>
      </c>
      <c r="E130" s="37">
        <v>3923.55</v>
      </c>
      <c r="F130" s="37">
        <v>3912.0333333333333</v>
      </c>
      <c r="G130" s="38">
        <v>3885.1166666666668</v>
      </c>
      <c r="H130" s="38">
        <v>3846.6833333333334</v>
      </c>
      <c r="I130" s="38">
        <v>3819.7666666666669</v>
      </c>
      <c r="J130" s="38">
        <v>3950.4666666666667</v>
      </c>
      <c r="K130" s="38">
        <v>3977.3833333333337</v>
      </c>
      <c r="L130" s="38">
        <v>4015.8166666666666</v>
      </c>
      <c r="M130" s="28">
        <v>3938.95</v>
      </c>
      <c r="N130" s="28">
        <v>3873.6</v>
      </c>
      <c r="O130" s="39">
        <v>1132600</v>
      </c>
      <c r="P130" s="40">
        <v>-5.6189640035118529E-3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45106</v>
      </c>
      <c r="E131" s="37">
        <v>810.6</v>
      </c>
      <c r="F131" s="37">
        <v>811.4666666666667</v>
      </c>
      <c r="G131" s="38">
        <v>806.63333333333344</v>
      </c>
      <c r="H131" s="38">
        <v>802.66666666666674</v>
      </c>
      <c r="I131" s="38">
        <v>797.83333333333348</v>
      </c>
      <c r="J131" s="38">
        <v>815.43333333333339</v>
      </c>
      <c r="K131" s="38">
        <v>820.26666666666665</v>
      </c>
      <c r="L131" s="38">
        <v>824.23333333333335</v>
      </c>
      <c r="M131" s="28">
        <v>816.3</v>
      </c>
      <c r="N131" s="28">
        <v>807.5</v>
      </c>
      <c r="O131" s="39">
        <v>6864600</v>
      </c>
      <c r="P131" s="40">
        <v>-3.7009622501850479E-3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45106</v>
      </c>
      <c r="E132" s="37">
        <v>1322.9</v>
      </c>
      <c r="F132" s="37">
        <v>1321.1499999999999</v>
      </c>
      <c r="G132" s="38">
        <v>1312.4499999999998</v>
      </c>
      <c r="H132" s="38">
        <v>1302</v>
      </c>
      <c r="I132" s="38">
        <v>1293.3</v>
      </c>
      <c r="J132" s="38">
        <v>1331.5999999999997</v>
      </c>
      <c r="K132" s="38">
        <v>1340.3</v>
      </c>
      <c r="L132" s="38">
        <v>1350.7499999999995</v>
      </c>
      <c r="M132" s="28">
        <v>1329.85</v>
      </c>
      <c r="N132" s="28">
        <v>1310.7</v>
      </c>
      <c r="O132" s="39">
        <v>13521200</v>
      </c>
      <c r="P132" s="40">
        <v>2.7829510988133879E-2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45106</v>
      </c>
      <c r="E133" s="37">
        <v>286.55</v>
      </c>
      <c r="F133" s="37">
        <v>285.93333333333334</v>
      </c>
      <c r="G133" s="38">
        <v>284.11666666666667</v>
      </c>
      <c r="H133" s="38">
        <v>281.68333333333334</v>
      </c>
      <c r="I133" s="38">
        <v>279.86666666666667</v>
      </c>
      <c r="J133" s="38">
        <v>288.36666666666667</v>
      </c>
      <c r="K133" s="38">
        <v>290.18333333333339</v>
      </c>
      <c r="L133" s="38">
        <v>292.61666666666667</v>
      </c>
      <c r="M133" s="28">
        <v>287.75</v>
      </c>
      <c r="N133" s="28">
        <v>283.5</v>
      </c>
      <c r="O133" s="39">
        <v>26856000</v>
      </c>
      <c r="P133" s="40">
        <v>2.8379387602688573E-3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45106</v>
      </c>
      <c r="E134" s="37">
        <v>110.85</v>
      </c>
      <c r="F134" s="37">
        <v>111.13333333333333</v>
      </c>
      <c r="G134" s="38">
        <v>109.91666666666666</v>
      </c>
      <c r="H134" s="38">
        <v>108.98333333333333</v>
      </c>
      <c r="I134" s="38">
        <v>107.76666666666667</v>
      </c>
      <c r="J134" s="38">
        <v>112.06666666666665</v>
      </c>
      <c r="K134" s="38">
        <v>113.28333333333332</v>
      </c>
      <c r="L134" s="38">
        <v>114.21666666666664</v>
      </c>
      <c r="M134" s="28">
        <v>112.35</v>
      </c>
      <c r="N134" s="28">
        <v>110.2</v>
      </c>
      <c r="O134" s="39">
        <v>52680000</v>
      </c>
      <c r="P134" s="40">
        <v>1.0589318600368325E-2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45106</v>
      </c>
      <c r="E135" s="37">
        <v>547.25</v>
      </c>
      <c r="F135" s="37">
        <v>547.26666666666677</v>
      </c>
      <c r="G135" s="38">
        <v>544.33333333333348</v>
      </c>
      <c r="H135" s="38">
        <v>541.41666666666674</v>
      </c>
      <c r="I135" s="38">
        <v>538.48333333333346</v>
      </c>
      <c r="J135" s="38">
        <v>550.18333333333351</v>
      </c>
      <c r="K135" s="38">
        <v>553.11666666666667</v>
      </c>
      <c r="L135" s="38">
        <v>556.03333333333353</v>
      </c>
      <c r="M135" s="28">
        <v>550.20000000000005</v>
      </c>
      <c r="N135" s="28">
        <v>544.35</v>
      </c>
      <c r="O135" s="39">
        <v>9838800</v>
      </c>
      <c r="P135" s="40">
        <v>1.0351201478743069E-2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45106</v>
      </c>
      <c r="E136" s="37">
        <v>9374.15</v>
      </c>
      <c r="F136" s="37">
        <v>9383.4</v>
      </c>
      <c r="G136" s="38">
        <v>9291.75</v>
      </c>
      <c r="H136" s="38">
        <v>9209.35</v>
      </c>
      <c r="I136" s="38">
        <v>9117.7000000000007</v>
      </c>
      <c r="J136" s="38">
        <v>9465.7999999999993</v>
      </c>
      <c r="K136" s="38">
        <v>9557.4499999999971</v>
      </c>
      <c r="L136" s="38">
        <v>9639.8499999999985</v>
      </c>
      <c r="M136" s="28">
        <v>9475.0499999999993</v>
      </c>
      <c r="N136" s="28">
        <v>9301</v>
      </c>
      <c r="O136" s="39">
        <v>2090900</v>
      </c>
      <c r="P136" s="40">
        <v>0.24576978074356531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45106</v>
      </c>
      <c r="E137" s="37">
        <v>887.1</v>
      </c>
      <c r="F137" s="37">
        <v>882.11666666666679</v>
      </c>
      <c r="G137" s="38">
        <v>875.43333333333362</v>
      </c>
      <c r="H137" s="38">
        <v>863.76666666666688</v>
      </c>
      <c r="I137" s="38">
        <v>857.08333333333371</v>
      </c>
      <c r="J137" s="38">
        <v>893.78333333333353</v>
      </c>
      <c r="K137" s="38">
        <v>900.4666666666667</v>
      </c>
      <c r="L137" s="38">
        <v>912.13333333333344</v>
      </c>
      <c r="M137" s="28">
        <v>888.8</v>
      </c>
      <c r="N137" s="28">
        <v>870.45</v>
      </c>
      <c r="O137" s="39">
        <v>10376850</v>
      </c>
      <c r="P137" s="40">
        <v>-9.4834004696359372E-3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45106</v>
      </c>
      <c r="E138" s="37">
        <v>1465.1</v>
      </c>
      <c r="F138" s="37">
        <v>1463.7</v>
      </c>
      <c r="G138" s="38">
        <v>1453.9</v>
      </c>
      <c r="H138" s="38">
        <v>1442.7</v>
      </c>
      <c r="I138" s="38">
        <v>1432.9</v>
      </c>
      <c r="J138" s="38">
        <v>1474.9</v>
      </c>
      <c r="K138" s="38">
        <v>1484.6999999999998</v>
      </c>
      <c r="L138" s="38">
        <v>1495.9</v>
      </c>
      <c r="M138" s="28">
        <v>1473.5</v>
      </c>
      <c r="N138" s="28">
        <v>1452.5</v>
      </c>
      <c r="O138" s="39">
        <v>1693200</v>
      </c>
      <c r="P138" s="40">
        <v>-9.3611046103440204E-3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45106</v>
      </c>
      <c r="E139" s="37">
        <v>1312.85</v>
      </c>
      <c r="F139" s="37">
        <v>1321.7</v>
      </c>
      <c r="G139" s="38">
        <v>1293.4000000000001</v>
      </c>
      <c r="H139" s="38">
        <v>1273.95</v>
      </c>
      <c r="I139" s="38">
        <v>1245.6500000000001</v>
      </c>
      <c r="J139" s="38">
        <v>1341.15</v>
      </c>
      <c r="K139" s="38">
        <v>1369.4499999999998</v>
      </c>
      <c r="L139" s="38">
        <v>1388.9</v>
      </c>
      <c r="M139" s="28">
        <v>1350</v>
      </c>
      <c r="N139" s="28">
        <v>1302.25</v>
      </c>
      <c r="O139" s="39">
        <v>904800</v>
      </c>
      <c r="P139" s="40">
        <v>-4.8394192696876379E-3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45106</v>
      </c>
      <c r="E140" s="37">
        <v>709.95</v>
      </c>
      <c r="F140" s="37">
        <v>707.35</v>
      </c>
      <c r="G140" s="38">
        <v>701.85</v>
      </c>
      <c r="H140" s="38">
        <v>693.75</v>
      </c>
      <c r="I140" s="38">
        <v>688.25</v>
      </c>
      <c r="J140" s="38">
        <v>715.45</v>
      </c>
      <c r="K140" s="38">
        <v>720.95</v>
      </c>
      <c r="L140" s="38">
        <v>729.05000000000007</v>
      </c>
      <c r="M140" s="28">
        <v>712.85</v>
      </c>
      <c r="N140" s="28">
        <v>699.25</v>
      </c>
      <c r="O140" s="39">
        <v>3753650</v>
      </c>
      <c r="P140" s="40">
        <v>-4.4848469426702967E-2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45106</v>
      </c>
      <c r="E141" s="37">
        <v>1066.6500000000001</v>
      </c>
      <c r="F141" s="37">
        <v>1064.9333333333334</v>
      </c>
      <c r="G141" s="38">
        <v>1057.4666666666667</v>
      </c>
      <c r="H141" s="38">
        <v>1048.2833333333333</v>
      </c>
      <c r="I141" s="38">
        <v>1040.8166666666666</v>
      </c>
      <c r="J141" s="38">
        <v>1074.1166666666668</v>
      </c>
      <c r="K141" s="38">
        <v>1081.5833333333335</v>
      </c>
      <c r="L141" s="38">
        <v>1090.7666666666669</v>
      </c>
      <c r="M141" s="28">
        <v>1072.4000000000001</v>
      </c>
      <c r="N141" s="28">
        <v>1055.75</v>
      </c>
      <c r="O141" s="39">
        <v>2108000</v>
      </c>
      <c r="P141" s="40">
        <v>9.1918805055534285E-3</v>
      </c>
    </row>
    <row r="142" spans="1:16" ht="12.75" customHeight="1">
      <c r="A142" s="28">
        <v>132</v>
      </c>
      <c r="B142" s="29" t="s">
        <v>49</v>
      </c>
      <c r="C142" s="30" t="s">
        <v>800</v>
      </c>
      <c r="D142" s="31">
        <v>45106</v>
      </c>
      <c r="E142" s="37">
        <v>79.5</v>
      </c>
      <c r="F142" s="37">
        <v>79.416666666666671</v>
      </c>
      <c r="G142" s="38">
        <v>78.683333333333337</v>
      </c>
      <c r="H142" s="38">
        <v>77.86666666666666</v>
      </c>
      <c r="I142" s="38">
        <v>77.133333333333326</v>
      </c>
      <c r="J142" s="38">
        <v>80.233333333333348</v>
      </c>
      <c r="K142" s="38">
        <v>80.966666666666669</v>
      </c>
      <c r="L142" s="38">
        <v>81.78333333333336</v>
      </c>
      <c r="M142" s="28">
        <v>80.150000000000006</v>
      </c>
      <c r="N142" s="28">
        <v>78.599999999999994</v>
      </c>
      <c r="O142" s="39">
        <v>64565200</v>
      </c>
      <c r="P142" s="40">
        <v>-1.1918462291870715E-2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45106</v>
      </c>
      <c r="E143" s="37">
        <v>1957.4</v>
      </c>
      <c r="F143" s="37">
        <v>1955.9166666666667</v>
      </c>
      <c r="G143" s="38">
        <v>1932.3333333333335</v>
      </c>
      <c r="H143" s="38">
        <v>1907.2666666666667</v>
      </c>
      <c r="I143" s="38">
        <v>1883.6833333333334</v>
      </c>
      <c r="J143" s="38">
        <v>1980.9833333333336</v>
      </c>
      <c r="K143" s="38">
        <v>2004.5666666666671</v>
      </c>
      <c r="L143" s="38">
        <v>2029.6333333333337</v>
      </c>
      <c r="M143" s="28">
        <v>1979.5</v>
      </c>
      <c r="N143" s="28">
        <v>1930.85</v>
      </c>
      <c r="O143" s="39">
        <v>2624600</v>
      </c>
      <c r="P143" s="40">
        <v>-7.1053143858283041E-2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45106</v>
      </c>
      <c r="E144" s="37">
        <v>97991.95</v>
      </c>
      <c r="F144" s="37">
        <v>98185.650000000009</v>
      </c>
      <c r="G144" s="38">
        <v>97005.35000000002</v>
      </c>
      <c r="H144" s="38">
        <v>96018.750000000015</v>
      </c>
      <c r="I144" s="38">
        <v>94838.450000000026</v>
      </c>
      <c r="J144" s="38">
        <v>99172.250000000015</v>
      </c>
      <c r="K144" s="38">
        <v>100352.55</v>
      </c>
      <c r="L144" s="38">
        <v>101339.15000000001</v>
      </c>
      <c r="M144" s="28">
        <v>99365.95</v>
      </c>
      <c r="N144" s="28">
        <v>97199.05</v>
      </c>
      <c r="O144" s="39">
        <v>54720</v>
      </c>
      <c r="P144" s="40">
        <v>6.6874634431663096E-2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45106</v>
      </c>
      <c r="E145" s="37">
        <v>1122.95</v>
      </c>
      <c r="F145" s="37">
        <v>1123.8166666666668</v>
      </c>
      <c r="G145" s="38">
        <v>1115.2333333333336</v>
      </c>
      <c r="H145" s="38">
        <v>1107.5166666666667</v>
      </c>
      <c r="I145" s="38">
        <v>1098.9333333333334</v>
      </c>
      <c r="J145" s="38">
        <v>1131.5333333333338</v>
      </c>
      <c r="K145" s="38">
        <v>1140.1166666666672</v>
      </c>
      <c r="L145" s="38">
        <v>1147.8333333333339</v>
      </c>
      <c r="M145" s="28">
        <v>1132.4000000000001</v>
      </c>
      <c r="N145" s="28">
        <v>1116.0999999999999</v>
      </c>
      <c r="O145" s="39">
        <v>5480750</v>
      </c>
      <c r="P145" s="40">
        <v>-1.326864045945143E-2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45106</v>
      </c>
      <c r="E146" s="37">
        <v>84.5</v>
      </c>
      <c r="F146" s="37">
        <v>84.133333333333326</v>
      </c>
      <c r="G146" s="38">
        <v>83.416666666666657</v>
      </c>
      <c r="H146" s="38">
        <v>82.333333333333329</v>
      </c>
      <c r="I146" s="38">
        <v>81.61666666666666</v>
      </c>
      <c r="J146" s="38">
        <v>85.216666666666654</v>
      </c>
      <c r="K146" s="38">
        <v>85.933333333333323</v>
      </c>
      <c r="L146" s="38">
        <v>87.016666666666652</v>
      </c>
      <c r="M146" s="28">
        <v>84.85</v>
      </c>
      <c r="N146" s="28">
        <v>83.05</v>
      </c>
      <c r="O146" s="39">
        <v>45592500</v>
      </c>
      <c r="P146" s="40">
        <v>-5.0736497545008181E-3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45106</v>
      </c>
      <c r="E147" s="37">
        <v>4108.3500000000004</v>
      </c>
      <c r="F147" s="37">
        <v>4117.6333333333332</v>
      </c>
      <c r="G147" s="38">
        <v>4055.3666666666668</v>
      </c>
      <c r="H147" s="38">
        <v>4002.3833333333337</v>
      </c>
      <c r="I147" s="38">
        <v>3940.1166666666672</v>
      </c>
      <c r="J147" s="38">
        <v>4170.6166666666668</v>
      </c>
      <c r="K147" s="38">
        <v>4232.8833333333332</v>
      </c>
      <c r="L147" s="38">
        <v>4285.8666666666659</v>
      </c>
      <c r="M147" s="28">
        <v>4179.8999999999996</v>
      </c>
      <c r="N147" s="28">
        <v>4064.65</v>
      </c>
      <c r="O147" s="39">
        <v>1693525</v>
      </c>
      <c r="P147" s="40">
        <v>7.2112525276555248E-3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45106</v>
      </c>
      <c r="E148" s="37">
        <v>4700.7</v>
      </c>
      <c r="F148" s="37">
        <v>4698.6166666666659</v>
      </c>
      <c r="G148" s="38">
        <v>4673.1333333333314</v>
      </c>
      <c r="H148" s="38">
        <v>4645.5666666666657</v>
      </c>
      <c r="I148" s="38">
        <v>4620.0833333333312</v>
      </c>
      <c r="J148" s="38">
        <v>4726.1833333333316</v>
      </c>
      <c r="K148" s="38">
        <v>4751.666666666667</v>
      </c>
      <c r="L148" s="38">
        <v>4779.2333333333318</v>
      </c>
      <c r="M148" s="28">
        <v>4724.1000000000004</v>
      </c>
      <c r="N148" s="28">
        <v>4671.05</v>
      </c>
      <c r="O148" s="39">
        <v>519000</v>
      </c>
      <c r="P148" s="40">
        <v>2.9149315883402735E-2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45106</v>
      </c>
      <c r="E149" s="37">
        <v>21848.35</v>
      </c>
      <c r="F149" s="37">
        <v>21805.100000000002</v>
      </c>
      <c r="G149" s="38">
        <v>21611.200000000004</v>
      </c>
      <c r="H149" s="38">
        <v>21374.050000000003</v>
      </c>
      <c r="I149" s="38">
        <v>21180.150000000005</v>
      </c>
      <c r="J149" s="38">
        <v>22042.250000000004</v>
      </c>
      <c r="K149" s="38">
        <v>22236.150000000005</v>
      </c>
      <c r="L149" s="38">
        <v>22473.300000000003</v>
      </c>
      <c r="M149" s="28">
        <v>21999</v>
      </c>
      <c r="N149" s="28">
        <v>21567.95</v>
      </c>
      <c r="O149" s="39">
        <v>436080</v>
      </c>
      <c r="P149" s="40">
        <v>-7.6649445244346567E-2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45106</v>
      </c>
      <c r="E150" s="37">
        <v>107.6</v>
      </c>
      <c r="F150" s="37">
        <v>107.06666666666666</v>
      </c>
      <c r="G150" s="38">
        <v>106.33333333333333</v>
      </c>
      <c r="H150" s="38">
        <v>105.06666666666666</v>
      </c>
      <c r="I150" s="38">
        <v>104.33333333333333</v>
      </c>
      <c r="J150" s="38">
        <v>108.33333333333333</v>
      </c>
      <c r="K150" s="38">
        <v>109.06666666666668</v>
      </c>
      <c r="L150" s="38">
        <v>110.33333333333333</v>
      </c>
      <c r="M150" s="28">
        <v>107.8</v>
      </c>
      <c r="N150" s="28">
        <v>105.8</v>
      </c>
      <c r="O150" s="39">
        <v>53271000</v>
      </c>
      <c r="P150" s="40">
        <v>-2.9478649035627053E-3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45106</v>
      </c>
      <c r="E151" s="37">
        <v>174.6</v>
      </c>
      <c r="F151" s="37">
        <v>175.25</v>
      </c>
      <c r="G151" s="38">
        <v>172.5</v>
      </c>
      <c r="H151" s="38">
        <v>170.4</v>
      </c>
      <c r="I151" s="38">
        <v>167.65</v>
      </c>
      <c r="J151" s="38">
        <v>177.35</v>
      </c>
      <c r="K151" s="38">
        <v>180.1</v>
      </c>
      <c r="L151" s="38">
        <v>182.2</v>
      </c>
      <c r="M151" s="28">
        <v>178</v>
      </c>
      <c r="N151" s="28">
        <v>173.15</v>
      </c>
      <c r="O151" s="39">
        <v>71586000</v>
      </c>
      <c r="P151" s="40">
        <v>8.1115335868187574E-3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45106</v>
      </c>
      <c r="E152" s="37">
        <v>935.1</v>
      </c>
      <c r="F152" s="37">
        <v>933.69999999999993</v>
      </c>
      <c r="G152" s="38">
        <v>924.14999999999986</v>
      </c>
      <c r="H152" s="38">
        <v>913.19999999999993</v>
      </c>
      <c r="I152" s="38">
        <v>903.64999999999986</v>
      </c>
      <c r="J152" s="38">
        <v>944.64999999999986</v>
      </c>
      <c r="K152" s="38">
        <v>954.19999999999982</v>
      </c>
      <c r="L152" s="38">
        <v>965.14999999999986</v>
      </c>
      <c r="M152" s="28">
        <v>943.25</v>
      </c>
      <c r="N152" s="28">
        <v>922.75</v>
      </c>
      <c r="O152" s="39">
        <v>5463500</v>
      </c>
      <c r="P152" s="40">
        <v>-5.4970335391693909E-2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45106</v>
      </c>
      <c r="E153" s="37">
        <v>3653.2</v>
      </c>
      <c r="F153" s="37">
        <v>3623.7333333333336</v>
      </c>
      <c r="G153" s="38">
        <v>3584.5666666666671</v>
      </c>
      <c r="H153" s="38">
        <v>3515.9333333333334</v>
      </c>
      <c r="I153" s="38">
        <v>3476.7666666666669</v>
      </c>
      <c r="J153" s="38">
        <v>3692.3666666666672</v>
      </c>
      <c r="K153" s="38">
        <v>3731.5333333333333</v>
      </c>
      <c r="L153" s="38">
        <v>3800.1666666666674</v>
      </c>
      <c r="M153" s="28">
        <v>3662.9</v>
      </c>
      <c r="N153" s="28">
        <v>3555.1</v>
      </c>
      <c r="O153" s="39">
        <v>206200</v>
      </c>
      <c r="P153" s="40">
        <v>1.4763779527559055E-2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45106</v>
      </c>
      <c r="E154" s="37">
        <v>155.5</v>
      </c>
      <c r="F154" s="37">
        <v>155.78333333333333</v>
      </c>
      <c r="G154" s="38">
        <v>151.91666666666666</v>
      </c>
      <c r="H154" s="38">
        <v>148.33333333333331</v>
      </c>
      <c r="I154" s="38">
        <v>144.46666666666664</v>
      </c>
      <c r="J154" s="38">
        <v>159.36666666666667</v>
      </c>
      <c r="K154" s="38">
        <v>163.23333333333335</v>
      </c>
      <c r="L154" s="38">
        <v>166.81666666666669</v>
      </c>
      <c r="M154" s="28">
        <v>159.65</v>
      </c>
      <c r="N154" s="28">
        <v>152.19999999999999</v>
      </c>
      <c r="O154" s="39">
        <v>49695800</v>
      </c>
      <c r="P154" s="40">
        <v>6.5807943192139381E-2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45106</v>
      </c>
      <c r="E155" s="37">
        <v>38994.9</v>
      </c>
      <c r="F155" s="37">
        <v>39081.833333333336</v>
      </c>
      <c r="G155" s="38">
        <v>38514.066666666673</v>
      </c>
      <c r="H155" s="38">
        <v>38033.233333333337</v>
      </c>
      <c r="I155" s="38">
        <v>37465.466666666674</v>
      </c>
      <c r="J155" s="38">
        <v>39562.666666666672</v>
      </c>
      <c r="K155" s="38">
        <v>40130.433333333334</v>
      </c>
      <c r="L155" s="38">
        <v>40611.26666666667</v>
      </c>
      <c r="M155" s="28">
        <v>39649.599999999999</v>
      </c>
      <c r="N155" s="28">
        <v>38601</v>
      </c>
      <c r="O155" s="39">
        <v>169680</v>
      </c>
      <c r="P155" s="40">
        <v>-2.5751442597536818E-2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45106</v>
      </c>
      <c r="E156" s="37">
        <v>775.3</v>
      </c>
      <c r="F156" s="37">
        <v>778.08333333333337</v>
      </c>
      <c r="G156" s="38">
        <v>766.2166666666667</v>
      </c>
      <c r="H156" s="38">
        <v>757.13333333333333</v>
      </c>
      <c r="I156" s="38">
        <v>745.26666666666665</v>
      </c>
      <c r="J156" s="38">
        <v>787.16666666666674</v>
      </c>
      <c r="K156" s="38">
        <v>799.0333333333333</v>
      </c>
      <c r="L156" s="38">
        <v>808.11666666666679</v>
      </c>
      <c r="M156" s="28">
        <v>789.95</v>
      </c>
      <c r="N156" s="28">
        <v>769</v>
      </c>
      <c r="O156" s="39">
        <v>8627050</v>
      </c>
      <c r="P156" s="40">
        <v>-2.310584185435563E-2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45106</v>
      </c>
      <c r="E157" s="37">
        <v>5159.3500000000004</v>
      </c>
      <c r="F157" s="37">
        <v>5132.6333333333341</v>
      </c>
      <c r="G157" s="38">
        <v>5092.7166666666681</v>
      </c>
      <c r="H157" s="38">
        <v>5026.0833333333339</v>
      </c>
      <c r="I157" s="38">
        <v>4986.1666666666679</v>
      </c>
      <c r="J157" s="38">
        <v>5199.2666666666682</v>
      </c>
      <c r="K157" s="38">
        <v>5239.1833333333343</v>
      </c>
      <c r="L157" s="38">
        <v>5305.8166666666684</v>
      </c>
      <c r="M157" s="28">
        <v>5172.55</v>
      </c>
      <c r="N157" s="28">
        <v>5066</v>
      </c>
      <c r="O157" s="39">
        <v>1301475</v>
      </c>
      <c r="P157" s="40">
        <v>-2.0932069510268561E-2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45106</v>
      </c>
      <c r="E158" s="37">
        <v>225.95</v>
      </c>
      <c r="F158" s="37">
        <v>225.03333333333333</v>
      </c>
      <c r="G158" s="38">
        <v>223.51666666666665</v>
      </c>
      <c r="H158" s="38">
        <v>221.08333333333331</v>
      </c>
      <c r="I158" s="38">
        <v>219.56666666666663</v>
      </c>
      <c r="J158" s="38">
        <v>227.46666666666667</v>
      </c>
      <c r="K158" s="38">
        <v>228.98333333333338</v>
      </c>
      <c r="L158" s="38">
        <v>231.41666666666669</v>
      </c>
      <c r="M158" s="28">
        <v>226.55</v>
      </c>
      <c r="N158" s="28">
        <v>222.6</v>
      </c>
      <c r="O158" s="39">
        <v>14808000</v>
      </c>
      <c r="P158" s="40">
        <v>6.8860978778692072E-2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45106</v>
      </c>
      <c r="E159" s="37">
        <v>183.2</v>
      </c>
      <c r="F159" s="37">
        <v>182.6</v>
      </c>
      <c r="G159" s="38">
        <v>181</v>
      </c>
      <c r="H159" s="38">
        <v>178.8</v>
      </c>
      <c r="I159" s="38">
        <v>177.20000000000002</v>
      </c>
      <c r="J159" s="38">
        <v>184.79999999999998</v>
      </c>
      <c r="K159" s="38">
        <v>186.39999999999995</v>
      </c>
      <c r="L159" s="38">
        <v>188.59999999999997</v>
      </c>
      <c r="M159" s="28">
        <v>184.2</v>
      </c>
      <c r="N159" s="28">
        <v>180.4</v>
      </c>
      <c r="O159" s="39">
        <v>64796200</v>
      </c>
      <c r="P159" s="40">
        <v>-2.6908752327746741E-2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45106</v>
      </c>
      <c r="E160" s="37">
        <v>2625.35</v>
      </c>
      <c r="F160" s="37">
        <v>2624.7666666666664</v>
      </c>
      <c r="G160" s="38">
        <v>2610.583333333333</v>
      </c>
      <c r="H160" s="38">
        <v>2595.8166666666666</v>
      </c>
      <c r="I160" s="38">
        <v>2581.6333333333332</v>
      </c>
      <c r="J160" s="38">
        <v>2639.5333333333328</v>
      </c>
      <c r="K160" s="38">
        <v>2653.7166666666662</v>
      </c>
      <c r="L160" s="38">
        <v>2668.4833333333327</v>
      </c>
      <c r="M160" s="28">
        <v>2638.95</v>
      </c>
      <c r="N160" s="28">
        <v>2610</v>
      </c>
      <c r="O160" s="39">
        <v>2214000</v>
      </c>
      <c r="P160" s="40">
        <v>-2.6278174821330401E-2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45106</v>
      </c>
      <c r="E161" s="37">
        <v>3623.95</v>
      </c>
      <c r="F161" s="37">
        <v>3586.6833333333329</v>
      </c>
      <c r="G161" s="38">
        <v>3530.0666666666657</v>
      </c>
      <c r="H161" s="38">
        <v>3436.1833333333329</v>
      </c>
      <c r="I161" s="38">
        <v>3379.5666666666657</v>
      </c>
      <c r="J161" s="38">
        <v>3680.5666666666657</v>
      </c>
      <c r="K161" s="38">
        <v>3737.1833333333334</v>
      </c>
      <c r="L161" s="38">
        <v>3831.0666666666657</v>
      </c>
      <c r="M161" s="28">
        <v>3643.3</v>
      </c>
      <c r="N161" s="28">
        <v>3492.8</v>
      </c>
      <c r="O161" s="39">
        <v>1848500</v>
      </c>
      <c r="P161" s="40">
        <v>2.0706791827719492E-2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45106</v>
      </c>
      <c r="E162" s="37">
        <v>51.5</v>
      </c>
      <c r="F162" s="37">
        <v>51.25</v>
      </c>
      <c r="G162" s="38">
        <v>50.85</v>
      </c>
      <c r="H162" s="38">
        <v>50.2</v>
      </c>
      <c r="I162" s="38">
        <v>49.800000000000004</v>
      </c>
      <c r="J162" s="38">
        <v>51.9</v>
      </c>
      <c r="K162" s="38">
        <v>52.300000000000004</v>
      </c>
      <c r="L162" s="38">
        <v>52.949999999999996</v>
      </c>
      <c r="M162" s="28">
        <v>51.65</v>
      </c>
      <c r="N162" s="28">
        <v>50.6</v>
      </c>
      <c r="O162" s="39">
        <v>251008000</v>
      </c>
      <c r="P162" s="40">
        <v>3.0690537084398979E-3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45106</v>
      </c>
      <c r="E163" s="37">
        <v>3440.7</v>
      </c>
      <c r="F163" s="37">
        <v>3448.9</v>
      </c>
      <c r="G163" s="38">
        <v>3402.8</v>
      </c>
      <c r="H163" s="38">
        <v>3364.9</v>
      </c>
      <c r="I163" s="38">
        <v>3318.8</v>
      </c>
      <c r="J163" s="38">
        <v>3486.8</v>
      </c>
      <c r="K163" s="38">
        <v>3532.8999999999996</v>
      </c>
      <c r="L163" s="38">
        <v>3570.8</v>
      </c>
      <c r="M163" s="28">
        <v>3495</v>
      </c>
      <c r="N163" s="28">
        <v>3411</v>
      </c>
      <c r="O163" s="39">
        <v>1597200</v>
      </c>
      <c r="P163" s="40">
        <v>0.29474708171206226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45106</v>
      </c>
      <c r="E164" s="37">
        <v>234.7</v>
      </c>
      <c r="F164" s="37">
        <v>234.33333333333334</v>
      </c>
      <c r="G164" s="38">
        <v>232.06666666666669</v>
      </c>
      <c r="H164" s="38">
        <v>229.43333333333334</v>
      </c>
      <c r="I164" s="38">
        <v>227.16666666666669</v>
      </c>
      <c r="J164" s="38">
        <v>236.9666666666667</v>
      </c>
      <c r="K164" s="38">
        <v>239.23333333333335</v>
      </c>
      <c r="L164" s="38">
        <v>241.8666666666667</v>
      </c>
      <c r="M164" s="28">
        <v>236.6</v>
      </c>
      <c r="N164" s="28">
        <v>231.7</v>
      </c>
      <c r="O164" s="39">
        <v>33277500</v>
      </c>
      <c r="P164" s="40">
        <v>1.4069442158960013E-2</v>
      </c>
    </row>
    <row r="165" spans="1:16" ht="12.75" customHeight="1">
      <c r="A165" s="28">
        <v>155</v>
      </c>
      <c r="B165" s="29" t="s">
        <v>178</v>
      </c>
      <c r="C165" s="30" t="s">
        <v>979</v>
      </c>
      <c r="D165" s="31">
        <v>45106</v>
      </c>
      <c r="E165" s="37">
        <v>1427.6</v>
      </c>
      <c r="F165" s="37">
        <v>1426.2833333333335</v>
      </c>
      <c r="G165" s="38">
        <v>1419.8166666666671</v>
      </c>
      <c r="H165" s="38">
        <v>1412.0333333333335</v>
      </c>
      <c r="I165" s="38">
        <v>1405.5666666666671</v>
      </c>
      <c r="J165" s="38">
        <v>1434.0666666666671</v>
      </c>
      <c r="K165" s="38">
        <v>1440.5333333333338</v>
      </c>
      <c r="L165" s="38">
        <v>1448.3166666666671</v>
      </c>
      <c r="M165" s="28">
        <v>1432.75</v>
      </c>
      <c r="N165" s="28">
        <v>1418.5</v>
      </c>
      <c r="O165" s="39">
        <v>3010172</v>
      </c>
      <c r="P165" s="40">
        <v>2.2394249377937516E-2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45106</v>
      </c>
      <c r="E166" s="37">
        <v>153.6</v>
      </c>
      <c r="F166" s="37">
        <v>153.11666666666665</v>
      </c>
      <c r="G166" s="38">
        <v>152.2833333333333</v>
      </c>
      <c r="H166" s="38">
        <v>150.96666666666667</v>
      </c>
      <c r="I166" s="38">
        <v>150.13333333333333</v>
      </c>
      <c r="J166" s="38">
        <v>154.43333333333328</v>
      </c>
      <c r="K166" s="38">
        <v>155.26666666666659</v>
      </c>
      <c r="L166" s="38">
        <v>156.58333333333326</v>
      </c>
      <c r="M166" s="28">
        <v>153.94999999999999</v>
      </c>
      <c r="N166" s="28">
        <v>151.80000000000001</v>
      </c>
      <c r="O166" s="39">
        <v>11357500</v>
      </c>
      <c r="P166" s="40">
        <v>-1.2777608761788866E-2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45106</v>
      </c>
      <c r="E167" s="37">
        <v>907.35</v>
      </c>
      <c r="F167" s="37">
        <v>909.78333333333342</v>
      </c>
      <c r="G167" s="38">
        <v>897.76666666666688</v>
      </c>
      <c r="H167" s="38">
        <v>888.18333333333351</v>
      </c>
      <c r="I167" s="38">
        <v>876.16666666666697</v>
      </c>
      <c r="J167" s="38">
        <v>919.36666666666679</v>
      </c>
      <c r="K167" s="38">
        <v>931.38333333333344</v>
      </c>
      <c r="L167" s="38">
        <v>940.9666666666667</v>
      </c>
      <c r="M167" s="28">
        <v>921.8</v>
      </c>
      <c r="N167" s="28">
        <v>900.2</v>
      </c>
      <c r="O167" s="39">
        <v>2673250</v>
      </c>
      <c r="P167" s="40">
        <v>-9.3659942363112397E-2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45106</v>
      </c>
      <c r="E168" s="37">
        <v>163</v>
      </c>
      <c r="F168" s="37">
        <v>162.75</v>
      </c>
      <c r="G168" s="38">
        <v>160</v>
      </c>
      <c r="H168" s="38">
        <v>157</v>
      </c>
      <c r="I168" s="38">
        <v>154.25</v>
      </c>
      <c r="J168" s="38">
        <v>165.75</v>
      </c>
      <c r="K168" s="38">
        <v>168.5</v>
      </c>
      <c r="L168" s="38">
        <v>171.5</v>
      </c>
      <c r="M168" s="28">
        <v>165.5</v>
      </c>
      <c r="N168" s="28">
        <v>159.75</v>
      </c>
      <c r="O168" s="39">
        <v>43685000</v>
      </c>
      <c r="P168" s="40">
        <v>4.2477031380503523E-2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45106</v>
      </c>
      <c r="E169" s="37">
        <v>142.35</v>
      </c>
      <c r="F169" s="37">
        <v>141.94999999999999</v>
      </c>
      <c r="G169" s="38">
        <v>140.69999999999999</v>
      </c>
      <c r="H169" s="38">
        <v>139.05000000000001</v>
      </c>
      <c r="I169" s="38">
        <v>137.80000000000001</v>
      </c>
      <c r="J169" s="38">
        <v>143.59999999999997</v>
      </c>
      <c r="K169" s="38">
        <v>144.84999999999997</v>
      </c>
      <c r="L169" s="38">
        <v>146.49999999999994</v>
      </c>
      <c r="M169" s="28">
        <v>143.19999999999999</v>
      </c>
      <c r="N169" s="28">
        <v>140.30000000000001</v>
      </c>
      <c r="O169" s="39">
        <v>58584000</v>
      </c>
      <c r="P169" s="40">
        <v>7.8447563996696945E-3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45106</v>
      </c>
      <c r="E170" s="37">
        <v>2489.15</v>
      </c>
      <c r="F170" s="37">
        <v>2499.8333333333335</v>
      </c>
      <c r="G170" s="38">
        <v>2473.3166666666671</v>
      </c>
      <c r="H170" s="38">
        <v>2457.4833333333336</v>
      </c>
      <c r="I170" s="38">
        <v>2430.9666666666672</v>
      </c>
      <c r="J170" s="38">
        <v>2515.666666666667</v>
      </c>
      <c r="K170" s="38">
        <v>2542.1833333333334</v>
      </c>
      <c r="L170" s="38">
        <v>2558.0166666666669</v>
      </c>
      <c r="M170" s="28">
        <v>2526.35</v>
      </c>
      <c r="N170" s="28">
        <v>2484</v>
      </c>
      <c r="O170" s="39">
        <v>34495250</v>
      </c>
      <c r="P170" s="40">
        <v>0.10853933848044926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45106</v>
      </c>
      <c r="E171" s="37">
        <v>83.05</v>
      </c>
      <c r="F171" s="37">
        <v>83.05</v>
      </c>
      <c r="G171" s="38">
        <v>82.55</v>
      </c>
      <c r="H171" s="38">
        <v>82.05</v>
      </c>
      <c r="I171" s="38">
        <v>81.55</v>
      </c>
      <c r="J171" s="38">
        <v>83.55</v>
      </c>
      <c r="K171" s="38">
        <v>84.05</v>
      </c>
      <c r="L171" s="38">
        <v>84.55</v>
      </c>
      <c r="M171" s="28">
        <v>83.55</v>
      </c>
      <c r="N171" s="28">
        <v>82.55</v>
      </c>
      <c r="O171" s="39">
        <v>94784000</v>
      </c>
      <c r="P171" s="40">
        <v>1.5600891479513115E-2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45106</v>
      </c>
      <c r="E172" s="37">
        <v>896.55</v>
      </c>
      <c r="F172" s="37">
        <v>897.41666666666663</v>
      </c>
      <c r="G172" s="38">
        <v>881.13333333333321</v>
      </c>
      <c r="H172" s="38">
        <v>865.71666666666658</v>
      </c>
      <c r="I172" s="38">
        <v>849.43333333333317</v>
      </c>
      <c r="J172" s="38">
        <v>912.83333333333326</v>
      </c>
      <c r="K172" s="38">
        <v>929.11666666666679</v>
      </c>
      <c r="L172" s="38">
        <v>944.5333333333333</v>
      </c>
      <c r="M172" s="28">
        <v>913.7</v>
      </c>
      <c r="N172" s="28">
        <v>882</v>
      </c>
      <c r="O172" s="39">
        <v>8699200</v>
      </c>
      <c r="P172" s="40">
        <v>8.2852021509659424E-2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45106</v>
      </c>
      <c r="E173" s="37">
        <v>1239.6500000000001</v>
      </c>
      <c r="F173" s="37">
        <v>1233.7833333333335</v>
      </c>
      <c r="G173" s="38">
        <v>1223.8166666666671</v>
      </c>
      <c r="H173" s="38">
        <v>1207.9833333333336</v>
      </c>
      <c r="I173" s="38">
        <v>1198.0166666666671</v>
      </c>
      <c r="J173" s="38">
        <v>1249.616666666667</v>
      </c>
      <c r="K173" s="38">
        <v>1259.5833333333337</v>
      </c>
      <c r="L173" s="38">
        <v>1275.416666666667</v>
      </c>
      <c r="M173" s="28">
        <v>1243.75</v>
      </c>
      <c r="N173" s="28">
        <v>1217.95</v>
      </c>
      <c r="O173" s="39">
        <v>6535500</v>
      </c>
      <c r="P173" s="40">
        <v>-3.2100410974119739E-2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45106</v>
      </c>
      <c r="E174" s="37">
        <v>584</v>
      </c>
      <c r="F174" s="37">
        <v>584.48333333333323</v>
      </c>
      <c r="G174" s="38">
        <v>581.11666666666645</v>
      </c>
      <c r="H174" s="38">
        <v>578.23333333333323</v>
      </c>
      <c r="I174" s="38">
        <v>574.86666666666645</v>
      </c>
      <c r="J174" s="38">
        <v>587.36666666666645</v>
      </c>
      <c r="K174" s="38">
        <v>590.73333333333323</v>
      </c>
      <c r="L174" s="38">
        <v>593.61666666666645</v>
      </c>
      <c r="M174" s="28">
        <v>587.85</v>
      </c>
      <c r="N174" s="28">
        <v>581.6</v>
      </c>
      <c r="O174" s="39">
        <v>66648000</v>
      </c>
      <c r="P174" s="40">
        <v>-2.5998509360340216E-2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45106</v>
      </c>
      <c r="E175" s="37">
        <v>25319.599999999999</v>
      </c>
      <c r="F175" s="37">
        <v>25385.100000000002</v>
      </c>
      <c r="G175" s="38">
        <v>25101.750000000004</v>
      </c>
      <c r="H175" s="38">
        <v>24883.9</v>
      </c>
      <c r="I175" s="38">
        <v>24600.550000000003</v>
      </c>
      <c r="J175" s="38">
        <v>25602.950000000004</v>
      </c>
      <c r="K175" s="38">
        <v>25886.300000000003</v>
      </c>
      <c r="L175" s="38">
        <v>26104.150000000005</v>
      </c>
      <c r="M175" s="28">
        <v>25668.45</v>
      </c>
      <c r="N175" s="28">
        <v>25167.25</v>
      </c>
      <c r="O175" s="39">
        <v>273500</v>
      </c>
      <c r="P175" s="40">
        <v>-0.13858267716535433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45106</v>
      </c>
      <c r="E176" s="37">
        <v>3565.9</v>
      </c>
      <c r="F176" s="37">
        <v>3561.4833333333336</v>
      </c>
      <c r="G176" s="38">
        <v>3539.9666666666672</v>
      </c>
      <c r="H176" s="38">
        <v>3514.0333333333338</v>
      </c>
      <c r="I176" s="38">
        <v>3492.5166666666673</v>
      </c>
      <c r="J176" s="38">
        <v>3587.416666666667</v>
      </c>
      <c r="K176" s="38">
        <v>3608.9333333333334</v>
      </c>
      <c r="L176" s="38">
        <v>3634.8666666666668</v>
      </c>
      <c r="M176" s="28">
        <v>3583</v>
      </c>
      <c r="N176" s="28">
        <v>3535.55</v>
      </c>
      <c r="O176" s="39">
        <v>2442550</v>
      </c>
      <c r="P176" s="40">
        <v>7.3612957814577537E-2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45106</v>
      </c>
      <c r="E177" s="37">
        <v>2537</v>
      </c>
      <c r="F177" s="37">
        <v>2533.2666666666669</v>
      </c>
      <c r="G177" s="38">
        <v>2511.5333333333338</v>
      </c>
      <c r="H177" s="38">
        <v>2486.0666666666671</v>
      </c>
      <c r="I177" s="38">
        <v>2464.3333333333339</v>
      </c>
      <c r="J177" s="38">
        <v>2558.7333333333336</v>
      </c>
      <c r="K177" s="38">
        <v>2580.4666666666662</v>
      </c>
      <c r="L177" s="38">
        <v>2605.9333333333334</v>
      </c>
      <c r="M177" s="28">
        <v>2555</v>
      </c>
      <c r="N177" s="28">
        <v>2507.8000000000002</v>
      </c>
      <c r="O177" s="39">
        <v>2598375</v>
      </c>
      <c r="P177" s="40">
        <v>2.0170789163722027E-2</v>
      </c>
    </row>
    <row r="178" spans="1:16" ht="12.75" customHeight="1">
      <c r="A178" s="28">
        <v>168</v>
      </c>
      <c r="B178" s="29" t="s">
        <v>63</v>
      </c>
      <c r="C178" s="30" t="s">
        <v>864</v>
      </c>
      <c r="D178" s="31">
        <v>45106</v>
      </c>
      <c r="E178" s="37">
        <v>1390.35</v>
      </c>
      <c r="F178" s="37">
        <v>1394.0666666666666</v>
      </c>
      <c r="G178" s="38">
        <v>1372.1333333333332</v>
      </c>
      <c r="H178" s="38">
        <v>1353.9166666666665</v>
      </c>
      <c r="I178" s="38">
        <v>1331.9833333333331</v>
      </c>
      <c r="J178" s="38">
        <v>1412.2833333333333</v>
      </c>
      <c r="K178" s="38">
        <v>1434.2166666666667</v>
      </c>
      <c r="L178" s="38">
        <v>1452.4333333333334</v>
      </c>
      <c r="M178" s="28">
        <v>1416</v>
      </c>
      <c r="N178" s="28">
        <v>1375.85</v>
      </c>
      <c r="O178" s="39">
        <v>4005000</v>
      </c>
      <c r="P178" s="40">
        <v>-3.4148458978440169E-2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45106</v>
      </c>
      <c r="E179" s="37">
        <v>982.95</v>
      </c>
      <c r="F179" s="37">
        <v>978.85</v>
      </c>
      <c r="G179" s="38">
        <v>971.1</v>
      </c>
      <c r="H179" s="38">
        <v>959.25</v>
      </c>
      <c r="I179" s="38">
        <v>951.5</v>
      </c>
      <c r="J179" s="38">
        <v>990.7</v>
      </c>
      <c r="K179" s="38">
        <v>998.45</v>
      </c>
      <c r="L179" s="38">
        <v>1010.3000000000001</v>
      </c>
      <c r="M179" s="28">
        <v>986.6</v>
      </c>
      <c r="N179" s="28">
        <v>967</v>
      </c>
      <c r="O179" s="39">
        <v>25616500</v>
      </c>
      <c r="P179" s="40">
        <v>1.0660333066364717E-2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45106</v>
      </c>
      <c r="E180" s="37">
        <v>446.85</v>
      </c>
      <c r="F180" s="37">
        <v>450.75</v>
      </c>
      <c r="G180" s="38">
        <v>440.6</v>
      </c>
      <c r="H180" s="38">
        <v>434.35</v>
      </c>
      <c r="I180" s="38">
        <v>424.20000000000005</v>
      </c>
      <c r="J180" s="38">
        <v>457</v>
      </c>
      <c r="K180" s="38">
        <v>467.15</v>
      </c>
      <c r="L180" s="38">
        <v>473.4</v>
      </c>
      <c r="M180" s="28">
        <v>460.9</v>
      </c>
      <c r="N180" s="28">
        <v>444.5</v>
      </c>
      <c r="O180" s="39">
        <v>8686500</v>
      </c>
      <c r="P180" s="40">
        <v>3.7627665292958253E-2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45106</v>
      </c>
      <c r="E181" s="37">
        <v>729.15</v>
      </c>
      <c r="F181" s="37">
        <v>726.75</v>
      </c>
      <c r="G181" s="38">
        <v>721.05</v>
      </c>
      <c r="H181" s="38">
        <v>712.94999999999993</v>
      </c>
      <c r="I181" s="38">
        <v>707.24999999999989</v>
      </c>
      <c r="J181" s="38">
        <v>734.85</v>
      </c>
      <c r="K181" s="38">
        <v>740.55000000000007</v>
      </c>
      <c r="L181" s="38">
        <v>748.65000000000009</v>
      </c>
      <c r="M181" s="28">
        <v>732.45</v>
      </c>
      <c r="N181" s="28">
        <v>718.65</v>
      </c>
      <c r="O181" s="39">
        <v>2547000</v>
      </c>
      <c r="P181" s="40">
        <v>8.1988105352591337E-2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45106</v>
      </c>
      <c r="E182" s="37">
        <v>948.95</v>
      </c>
      <c r="F182" s="37">
        <v>947.58333333333337</v>
      </c>
      <c r="G182" s="38">
        <v>944.16666666666674</v>
      </c>
      <c r="H182" s="38">
        <v>939.38333333333333</v>
      </c>
      <c r="I182" s="38">
        <v>935.9666666666667</v>
      </c>
      <c r="J182" s="38">
        <v>952.36666666666679</v>
      </c>
      <c r="K182" s="38">
        <v>955.78333333333353</v>
      </c>
      <c r="L182" s="38">
        <v>960.56666666666683</v>
      </c>
      <c r="M182" s="28">
        <v>951</v>
      </c>
      <c r="N182" s="28">
        <v>942.8</v>
      </c>
      <c r="O182" s="39">
        <v>6612550</v>
      </c>
      <c r="P182" s="40">
        <v>4.6852737232055221E-2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45106</v>
      </c>
      <c r="E183" s="37">
        <v>1293.5999999999999</v>
      </c>
      <c r="F183" s="37">
        <v>1285.4333333333334</v>
      </c>
      <c r="G183" s="38">
        <v>1272.2166666666667</v>
      </c>
      <c r="H183" s="38">
        <v>1250.8333333333333</v>
      </c>
      <c r="I183" s="38">
        <v>1237.6166666666666</v>
      </c>
      <c r="J183" s="38">
        <v>1306.8166666666668</v>
      </c>
      <c r="K183" s="38">
        <v>1320.0333333333335</v>
      </c>
      <c r="L183" s="38">
        <v>1341.416666666667</v>
      </c>
      <c r="M183" s="28">
        <v>1298.6500000000001</v>
      </c>
      <c r="N183" s="28">
        <v>1264.05</v>
      </c>
      <c r="O183" s="39">
        <v>2859000</v>
      </c>
      <c r="P183" s="40">
        <v>3.1943692474282623E-2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45106</v>
      </c>
      <c r="E184" s="37">
        <v>802.5</v>
      </c>
      <c r="F184" s="37">
        <v>799.83333333333337</v>
      </c>
      <c r="G184" s="38">
        <v>795.86666666666679</v>
      </c>
      <c r="H184" s="38">
        <v>789.23333333333346</v>
      </c>
      <c r="I184" s="38">
        <v>785.26666666666688</v>
      </c>
      <c r="J184" s="38">
        <v>806.4666666666667</v>
      </c>
      <c r="K184" s="38">
        <v>810.43333333333317</v>
      </c>
      <c r="L184" s="38">
        <v>817.06666666666661</v>
      </c>
      <c r="M184" s="28">
        <v>803.8</v>
      </c>
      <c r="N184" s="28">
        <v>793.2</v>
      </c>
      <c r="O184" s="39">
        <v>10572300</v>
      </c>
      <c r="P184" s="40">
        <v>-5.6712375148129336E-3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45106</v>
      </c>
      <c r="E185" s="37">
        <v>529.15</v>
      </c>
      <c r="F185" s="37">
        <v>526.16666666666663</v>
      </c>
      <c r="G185" s="38">
        <v>521.58333333333326</v>
      </c>
      <c r="H185" s="38">
        <v>514.01666666666665</v>
      </c>
      <c r="I185" s="38">
        <v>509.43333333333328</v>
      </c>
      <c r="J185" s="38">
        <v>533.73333333333323</v>
      </c>
      <c r="K185" s="38">
        <v>538.31666666666649</v>
      </c>
      <c r="L185" s="38">
        <v>545.88333333333321</v>
      </c>
      <c r="M185" s="28">
        <v>530.75</v>
      </c>
      <c r="N185" s="28">
        <v>518.6</v>
      </c>
      <c r="O185" s="39">
        <v>53527275</v>
      </c>
      <c r="P185" s="40">
        <v>-1.4404911838790932E-2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45106</v>
      </c>
      <c r="E186" s="37">
        <v>213.05</v>
      </c>
      <c r="F186" s="37">
        <v>214.68333333333331</v>
      </c>
      <c r="G186" s="38">
        <v>210.91666666666663</v>
      </c>
      <c r="H186" s="38">
        <v>208.78333333333333</v>
      </c>
      <c r="I186" s="38">
        <v>205.01666666666665</v>
      </c>
      <c r="J186" s="38">
        <v>216.81666666666661</v>
      </c>
      <c r="K186" s="38">
        <v>220.58333333333331</v>
      </c>
      <c r="L186" s="38">
        <v>222.71666666666658</v>
      </c>
      <c r="M186" s="28">
        <v>218.45</v>
      </c>
      <c r="N186" s="28">
        <v>212.55</v>
      </c>
      <c r="O186" s="39">
        <v>94267125</v>
      </c>
      <c r="P186" s="40">
        <v>1.8821812876162684E-2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45106</v>
      </c>
      <c r="E187" s="37">
        <v>106.65</v>
      </c>
      <c r="F187" s="37">
        <v>106.83333333333333</v>
      </c>
      <c r="G187" s="38">
        <v>106.11666666666666</v>
      </c>
      <c r="H187" s="38">
        <v>105.58333333333333</v>
      </c>
      <c r="I187" s="38">
        <v>104.86666666666666</v>
      </c>
      <c r="J187" s="38">
        <v>107.36666666666666</v>
      </c>
      <c r="K187" s="38">
        <v>108.08333333333333</v>
      </c>
      <c r="L187" s="38">
        <v>108.61666666666666</v>
      </c>
      <c r="M187" s="28">
        <v>107.55</v>
      </c>
      <c r="N187" s="28">
        <v>106.3</v>
      </c>
      <c r="O187" s="39">
        <v>226737500</v>
      </c>
      <c r="P187" s="40">
        <v>2.4401759312178514E-2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45106</v>
      </c>
      <c r="E188" s="37">
        <v>3303.45</v>
      </c>
      <c r="F188" s="37">
        <v>3309.5</v>
      </c>
      <c r="G188" s="38">
        <v>3285.65</v>
      </c>
      <c r="H188" s="38">
        <v>3267.85</v>
      </c>
      <c r="I188" s="38">
        <v>3244</v>
      </c>
      <c r="J188" s="38">
        <v>3327.3</v>
      </c>
      <c r="K188" s="38">
        <v>3351.1500000000005</v>
      </c>
      <c r="L188" s="38">
        <v>3368.9500000000003</v>
      </c>
      <c r="M188" s="28">
        <v>3333.35</v>
      </c>
      <c r="N188" s="28">
        <v>3291.7</v>
      </c>
      <c r="O188" s="39">
        <v>13105225</v>
      </c>
      <c r="P188" s="40">
        <v>8.1385106352254835E-2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45106</v>
      </c>
      <c r="E189" s="37">
        <v>1124.55</v>
      </c>
      <c r="F189" s="37">
        <v>1120.4166666666667</v>
      </c>
      <c r="G189" s="38">
        <v>1107.5333333333335</v>
      </c>
      <c r="H189" s="38">
        <v>1090.5166666666669</v>
      </c>
      <c r="I189" s="38">
        <v>1077.6333333333337</v>
      </c>
      <c r="J189" s="38">
        <v>1137.4333333333334</v>
      </c>
      <c r="K189" s="38">
        <v>1150.3166666666666</v>
      </c>
      <c r="L189" s="38">
        <v>1167.3333333333333</v>
      </c>
      <c r="M189" s="28">
        <v>1133.3</v>
      </c>
      <c r="N189" s="28">
        <v>1103.4000000000001</v>
      </c>
      <c r="O189" s="39">
        <v>11332200</v>
      </c>
      <c r="P189" s="40">
        <v>-6.3516461721539075E-2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45106</v>
      </c>
      <c r="E190" s="37">
        <v>2837</v>
      </c>
      <c r="F190" s="37">
        <v>2828.6333333333337</v>
      </c>
      <c r="G190" s="38">
        <v>2814.4166666666674</v>
      </c>
      <c r="H190" s="38">
        <v>2791.8333333333339</v>
      </c>
      <c r="I190" s="38">
        <v>2777.6166666666677</v>
      </c>
      <c r="J190" s="38">
        <v>2851.2166666666672</v>
      </c>
      <c r="K190" s="38">
        <v>2865.4333333333334</v>
      </c>
      <c r="L190" s="38">
        <v>2888.0166666666669</v>
      </c>
      <c r="M190" s="28">
        <v>2842.85</v>
      </c>
      <c r="N190" s="28">
        <v>2806.05</v>
      </c>
      <c r="O190" s="39">
        <v>6390375</v>
      </c>
      <c r="P190" s="40">
        <v>-2.2261747661942739E-2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45106</v>
      </c>
      <c r="E191" s="37">
        <v>1814.5</v>
      </c>
      <c r="F191" s="37">
        <v>1803.6166666666668</v>
      </c>
      <c r="G191" s="38">
        <v>1757.3333333333335</v>
      </c>
      <c r="H191" s="38">
        <v>1700.1666666666667</v>
      </c>
      <c r="I191" s="38">
        <v>1653.8833333333334</v>
      </c>
      <c r="J191" s="38">
        <v>1860.7833333333335</v>
      </c>
      <c r="K191" s="38">
        <v>1907.0666666666668</v>
      </c>
      <c r="L191" s="38">
        <v>1964.2333333333336</v>
      </c>
      <c r="M191" s="28">
        <v>1849.9</v>
      </c>
      <c r="N191" s="28">
        <v>1746.45</v>
      </c>
      <c r="O191" s="39">
        <v>2053000</v>
      </c>
      <c r="P191" s="40">
        <v>0.60265417642466823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45106</v>
      </c>
      <c r="E192" s="37">
        <v>1570.45</v>
      </c>
      <c r="F192" s="37">
        <v>1579.6333333333332</v>
      </c>
      <c r="G192" s="38">
        <v>1551.9166666666665</v>
      </c>
      <c r="H192" s="38">
        <v>1533.3833333333332</v>
      </c>
      <c r="I192" s="38">
        <v>1505.6666666666665</v>
      </c>
      <c r="J192" s="38">
        <v>1598.1666666666665</v>
      </c>
      <c r="K192" s="38">
        <v>1625.8833333333332</v>
      </c>
      <c r="L192" s="38">
        <v>1644.4166666666665</v>
      </c>
      <c r="M192" s="28">
        <v>1607.35</v>
      </c>
      <c r="N192" s="28">
        <v>1561.1</v>
      </c>
      <c r="O192" s="39">
        <v>3249200</v>
      </c>
      <c r="P192" s="40">
        <v>5.8197127290737991E-3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45106</v>
      </c>
      <c r="E193" s="37">
        <v>1286</v>
      </c>
      <c r="F193" s="37">
        <v>1285.0166666666667</v>
      </c>
      <c r="G193" s="38">
        <v>1276.5333333333333</v>
      </c>
      <c r="H193" s="38">
        <v>1267.0666666666666</v>
      </c>
      <c r="I193" s="38">
        <v>1258.5833333333333</v>
      </c>
      <c r="J193" s="38">
        <v>1294.4833333333333</v>
      </c>
      <c r="K193" s="38">
        <v>1302.9666666666665</v>
      </c>
      <c r="L193" s="38">
        <v>1312.4333333333334</v>
      </c>
      <c r="M193" s="28">
        <v>1293.5</v>
      </c>
      <c r="N193" s="28">
        <v>1275.55</v>
      </c>
      <c r="O193" s="39">
        <v>8053500</v>
      </c>
      <c r="P193" s="40">
        <v>4.1836457484379246E-2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45106</v>
      </c>
      <c r="E194" s="37">
        <v>1466.75</v>
      </c>
      <c r="F194" s="37">
        <v>1463.25</v>
      </c>
      <c r="G194" s="38">
        <v>1456.5</v>
      </c>
      <c r="H194" s="38">
        <v>1446.25</v>
      </c>
      <c r="I194" s="38">
        <v>1439.5</v>
      </c>
      <c r="J194" s="38">
        <v>1473.5</v>
      </c>
      <c r="K194" s="38">
        <v>1480.25</v>
      </c>
      <c r="L194" s="38">
        <v>1490.5</v>
      </c>
      <c r="M194" s="28">
        <v>1470</v>
      </c>
      <c r="N194" s="28">
        <v>1453</v>
      </c>
      <c r="O194" s="39">
        <v>2052800</v>
      </c>
      <c r="P194" s="40">
        <v>4.895241824946152E-3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45106</v>
      </c>
      <c r="E195" s="37">
        <v>7899.55</v>
      </c>
      <c r="F195" s="37">
        <v>7891.2333333333336</v>
      </c>
      <c r="G195" s="38">
        <v>7823.1166666666668</v>
      </c>
      <c r="H195" s="38">
        <v>7746.6833333333334</v>
      </c>
      <c r="I195" s="38">
        <v>7678.5666666666666</v>
      </c>
      <c r="J195" s="38">
        <v>7967.666666666667</v>
      </c>
      <c r="K195" s="38">
        <v>8035.7833333333338</v>
      </c>
      <c r="L195" s="38">
        <v>8112.2166666666672</v>
      </c>
      <c r="M195" s="28">
        <v>7959.35</v>
      </c>
      <c r="N195" s="28">
        <v>7814.8</v>
      </c>
      <c r="O195" s="39">
        <v>1905800</v>
      </c>
      <c r="P195" s="40">
        <v>2.7440832389886247E-2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45106</v>
      </c>
      <c r="E196" s="37">
        <v>690.15</v>
      </c>
      <c r="F196" s="37">
        <v>691.43333333333339</v>
      </c>
      <c r="G196" s="38">
        <v>687.36666666666679</v>
      </c>
      <c r="H196" s="38">
        <v>684.58333333333337</v>
      </c>
      <c r="I196" s="38">
        <v>680.51666666666677</v>
      </c>
      <c r="J196" s="38">
        <v>694.21666666666681</v>
      </c>
      <c r="K196" s="38">
        <v>698.28333333333342</v>
      </c>
      <c r="L196" s="38">
        <v>701.06666666666683</v>
      </c>
      <c r="M196" s="28">
        <v>695.5</v>
      </c>
      <c r="N196" s="28">
        <v>688.65</v>
      </c>
      <c r="O196" s="39">
        <v>19423300</v>
      </c>
      <c r="P196" s="40">
        <v>-1.7427331316585557E-2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45106</v>
      </c>
      <c r="E197" s="37">
        <v>271.64999999999998</v>
      </c>
      <c r="F197" s="37">
        <v>273.96666666666664</v>
      </c>
      <c r="G197" s="38">
        <v>267.93333333333328</v>
      </c>
      <c r="H197" s="38">
        <v>264.21666666666664</v>
      </c>
      <c r="I197" s="38">
        <v>258.18333333333328</v>
      </c>
      <c r="J197" s="38">
        <v>277.68333333333328</v>
      </c>
      <c r="K197" s="38">
        <v>283.7166666666667</v>
      </c>
      <c r="L197" s="38">
        <v>287.43333333333328</v>
      </c>
      <c r="M197" s="28">
        <v>280</v>
      </c>
      <c r="N197" s="28">
        <v>270.25</v>
      </c>
      <c r="O197" s="39">
        <v>56574000</v>
      </c>
      <c r="P197" s="40">
        <v>0.10712328767123287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45106</v>
      </c>
      <c r="E198" s="37">
        <v>823.3</v>
      </c>
      <c r="F198" s="37">
        <v>823.4</v>
      </c>
      <c r="G198" s="38">
        <v>818.55</v>
      </c>
      <c r="H198" s="38">
        <v>813.8</v>
      </c>
      <c r="I198" s="38">
        <v>808.94999999999993</v>
      </c>
      <c r="J198" s="38">
        <v>828.15</v>
      </c>
      <c r="K198" s="38">
        <v>833.00000000000011</v>
      </c>
      <c r="L198" s="38">
        <v>837.75</v>
      </c>
      <c r="M198" s="28">
        <v>828.25</v>
      </c>
      <c r="N198" s="28">
        <v>818.65</v>
      </c>
      <c r="O198" s="39">
        <v>6629400</v>
      </c>
      <c r="P198" s="40">
        <v>2.3150291693675339E-2</v>
      </c>
    </row>
    <row r="199" spans="1:16" ht="12.75" customHeight="1">
      <c r="A199" s="28">
        <v>189</v>
      </c>
      <c r="B199" s="29" t="s">
        <v>86</v>
      </c>
      <c r="C199" s="30" t="s">
        <v>208</v>
      </c>
      <c r="D199" s="31">
        <v>45106</v>
      </c>
      <c r="E199" s="37">
        <v>406.05</v>
      </c>
      <c r="F199" s="37">
        <v>405.31666666666666</v>
      </c>
      <c r="G199" s="38">
        <v>403.43333333333334</v>
      </c>
      <c r="H199" s="38">
        <v>400.81666666666666</v>
      </c>
      <c r="I199" s="38">
        <v>398.93333333333334</v>
      </c>
      <c r="J199" s="38">
        <v>407.93333333333334</v>
      </c>
      <c r="K199" s="38">
        <v>409.81666666666666</v>
      </c>
      <c r="L199" s="38">
        <v>412.43333333333334</v>
      </c>
      <c r="M199" s="28">
        <v>407.2</v>
      </c>
      <c r="N199" s="28">
        <v>402.7</v>
      </c>
      <c r="O199" s="39">
        <v>26886000</v>
      </c>
      <c r="P199" s="40">
        <v>3.1340944705618985E-3</v>
      </c>
    </row>
    <row r="200" spans="1:16" ht="12.75" customHeight="1">
      <c r="A200" s="28">
        <v>190</v>
      </c>
      <c r="B200" s="29" t="s">
        <v>178</v>
      </c>
      <c r="C200" s="30" t="s">
        <v>209</v>
      </c>
      <c r="D200" s="31">
        <v>45106</v>
      </c>
      <c r="E200" s="37">
        <v>196.45</v>
      </c>
      <c r="F200" s="37">
        <v>196.31666666666669</v>
      </c>
      <c r="G200" s="38">
        <v>194.38333333333338</v>
      </c>
      <c r="H200" s="38">
        <v>192.31666666666669</v>
      </c>
      <c r="I200" s="38">
        <v>190.38333333333338</v>
      </c>
      <c r="J200" s="38">
        <v>198.38333333333338</v>
      </c>
      <c r="K200" s="38">
        <v>200.31666666666672</v>
      </c>
      <c r="L200" s="38">
        <v>202.38333333333338</v>
      </c>
      <c r="M200" s="28">
        <v>198.25</v>
      </c>
      <c r="N200" s="28">
        <v>194.25</v>
      </c>
      <c r="O200" s="39">
        <v>91941000</v>
      </c>
      <c r="P200" s="40">
        <v>8.4909049345220601E-4</v>
      </c>
    </row>
    <row r="201" spans="1:16" ht="12.75" customHeight="1">
      <c r="A201" s="28">
        <v>191</v>
      </c>
      <c r="B201" s="29" t="s">
        <v>47</v>
      </c>
      <c r="C201" s="30" t="s">
        <v>796</v>
      </c>
      <c r="D201" s="31">
        <v>45106</v>
      </c>
      <c r="E201" s="37">
        <v>506.15</v>
      </c>
      <c r="F201" s="37">
        <v>507.3</v>
      </c>
      <c r="G201" s="38">
        <v>500.85</v>
      </c>
      <c r="H201" s="38">
        <v>495.55</v>
      </c>
      <c r="I201" s="38">
        <v>489.1</v>
      </c>
      <c r="J201" s="38">
        <v>512.6</v>
      </c>
      <c r="K201" s="38">
        <v>519.04999999999995</v>
      </c>
      <c r="L201" s="38">
        <v>524.35</v>
      </c>
      <c r="M201" s="28">
        <v>513.75</v>
      </c>
      <c r="N201" s="28">
        <v>502</v>
      </c>
      <c r="O201" s="39">
        <v>6861600</v>
      </c>
      <c r="P201" s="40">
        <v>-1.5715034049240441E-3</v>
      </c>
    </row>
    <row r="202" spans="1:16" ht="12.75" customHeight="1">
      <c r="A202" s="28">
        <v>192</v>
      </c>
      <c r="B202" s="29"/>
      <c r="C202" s="41"/>
      <c r="D202" s="43"/>
      <c r="E202" s="44"/>
      <c r="F202" s="44"/>
      <c r="G202" s="45"/>
      <c r="H202" s="45"/>
      <c r="I202" s="45"/>
      <c r="J202" s="45"/>
      <c r="K202" s="45"/>
      <c r="L202" s="45"/>
      <c r="M202" s="41"/>
      <c r="N202" s="41"/>
      <c r="O202" s="232"/>
      <c r="P202" s="233"/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42"/>
      <c r="C204" s="41"/>
      <c r="D204" s="43"/>
      <c r="E204" s="44"/>
      <c r="F204" s="44"/>
      <c r="G204" s="45"/>
      <c r="H204" s="45"/>
      <c r="I204" s="45"/>
      <c r="J204" s="45"/>
      <c r="K204" s="45"/>
      <c r="L204" s="1"/>
      <c r="M204" s="1"/>
      <c r="N204" s="1"/>
      <c r="O204" s="1"/>
      <c r="P204" s="1"/>
    </row>
    <row r="205" spans="1:16" ht="12.75" customHeight="1">
      <c r="A205" s="28"/>
      <c r="B205" s="4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</row>
    <row r="509" spans="1:16" ht="12.75" customHeight="1">
      <c r="A509" s="1"/>
      <c r="B509" s="1"/>
    </row>
    <row r="510" spans="1:16" ht="12.75" customHeight="1">
      <c r="A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45078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97" t="s">
        <v>16</v>
      </c>
      <c r="B8" s="399"/>
      <c r="C8" s="403" t="s">
        <v>20</v>
      </c>
      <c r="D8" s="403" t="s">
        <v>21</v>
      </c>
      <c r="E8" s="394" t="s">
        <v>22</v>
      </c>
      <c r="F8" s="395"/>
      <c r="G8" s="396"/>
      <c r="H8" s="394" t="s">
        <v>23</v>
      </c>
      <c r="I8" s="395"/>
      <c r="J8" s="396"/>
      <c r="K8" s="23"/>
      <c r="L8" s="50"/>
      <c r="M8" s="50"/>
      <c r="N8" s="1"/>
      <c r="O8" s="1"/>
    </row>
    <row r="9" spans="1:15" ht="36" customHeight="1">
      <c r="A9" s="401"/>
      <c r="B9" s="402"/>
      <c r="C9" s="402"/>
      <c r="D9" s="40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3">
        <v>1</v>
      </c>
      <c r="B10" s="251" t="s">
        <v>226</v>
      </c>
      <c r="C10" s="251">
        <v>18534.400000000001</v>
      </c>
      <c r="D10" s="251">
        <v>18540.716666666667</v>
      </c>
      <c r="E10" s="251">
        <v>18477.533333333333</v>
      </c>
      <c r="F10" s="251">
        <v>18420.666666666664</v>
      </c>
      <c r="G10" s="251">
        <v>18357.48333333333</v>
      </c>
      <c r="H10" s="251">
        <v>18597.583333333336</v>
      </c>
      <c r="I10" s="251">
        <v>18660.76666666667</v>
      </c>
      <c r="J10" s="251">
        <v>18717.633333333339</v>
      </c>
      <c r="K10" s="251">
        <v>18603.900000000001</v>
      </c>
      <c r="L10" s="251">
        <v>18483.849999999999</v>
      </c>
      <c r="M10" s="252"/>
      <c r="N10" s="1"/>
      <c r="O10" s="1"/>
    </row>
    <row r="11" spans="1:15" ht="12.75" customHeight="1">
      <c r="A11" s="213">
        <v>2</v>
      </c>
      <c r="B11" s="256" t="s">
        <v>227</v>
      </c>
      <c r="C11" s="251">
        <v>44128.15</v>
      </c>
      <c r="D11" s="251">
        <v>44096.633333333339</v>
      </c>
      <c r="E11" s="251">
        <v>43854.216666666674</v>
      </c>
      <c r="F11" s="251">
        <v>43580.283333333333</v>
      </c>
      <c r="G11" s="251">
        <v>43337.866666666669</v>
      </c>
      <c r="H11" s="251">
        <v>44370.56666666668</v>
      </c>
      <c r="I11" s="251">
        <v>44612.983333333352</v>
      </c>
      <c r="J11" s="251">
        <v>44886.916666666686</v>
      </c>
      <c r="K11" s="251">
        <v>44339.05</v>
      </c>
      <c r="L11" s="251">
        <v>43822.7</v>
      </c>
      <c r="M11" s="252"/>
      <c r="N11" s="1"/>
      <c r="O11" s="1"/>
    </row>
    <row r="12" spans="1:15" ht="12.75" customHeight="1">
      <c r="A12" s="213">
        <v>3</v>
      </c>
      <c r="B12" s="230" t="s">
        <v>228</v>
      </c>
      <c r="C12" s="231">
        <v>3093.65</v>
      </c>
      <c r="D12" s="231">
        <v>3094.9</v>
      </c>
      <c r="E12" s="231">
        <v>3057.9500000000003</v>
      </c>
      <c r="F12" s="231">
        <v>3022.25</v>
      </c>
      <c r="G12" s="231">
        <v>2985.3</v>
      </c>
      <c r="H12" s="231">
        <v>3130.6000000000004</v>
      </c>
      <c r="I12" s="231">
        <v>3167.55</v>
      </c>
      <c r="J12" s="231">
        <v>3203.2500000000005</v>
      </c>
      <c r="K12" s="231">
        <v>3131.85</v>
      </c>
      <c r="L12" s="231">
        <v>3059.2</v>
      </c>
      <c r="M12" s="252"/>
      <c r="N12" s="1"/>
      <c r="O12" s="1"/>
    </row>
    <row r="13" spans="1:15" ht="12.75" customHeight="1">
      <c r="A13" s="213">
        <v>4</v>
      </c>
      <c r="B13" s="230" t="s">
        <v>229</v>
      </c>
      <c r="C13" s="231">
        <v>5459.8</v>
      </c>
      <c r="D13" s="231">
        <v>5460.4000000000005</v>
      </c>
      <c r="E13" s="231">
        <v>5432.0000000000009</v>
      </c>
      <c r="F13" s="231">
        <v>5404.2000000000007</v>
      </c>
      <c r="G13" s="231">
        <v>5375.8000000000011</v>
      </c>
      <c r="H13" s="231">
        <v>5488.2000000000007</v>
      </c>
      <c r="I13" s="231">
        <v>5516.6</v>
      </c>
      <c r="J13" s="231">
        <v>5544.4000000000005</v>
      </c>
      <c r="K13" s="231">
        <v>5488.8</v>
      </c>
      <c r="L13" s="231">
        <v>5432.6</v>
      </c>
      <c r="M13" s="252"/>
      <c r="N13" s="1"/>
      <c r="O13" s="1"/>
    </row>
    <row r="14" spans="1:15" ht="12.75" customHeight="1">
      <c r="A14" s="213">
        <v>5</v>
      </c>
      <c r="B14" s="230" t="s">
        <v>230</v>
      </c>
      <c r="C14" s="231">
        <v>29319.75</v>
      </c>
      <c r="D14" s="231">
        <v>29342.433333333334</v>
      </c>
      <c r="E14" s="231">
        <v>29189.816666666669</v>
      </c>
      <c r="F14" s="231">
        <v>29059.883333333335</v>
      </c>
      <c r="G14" s="231">
        <v>28907.26666666667</v>
      </c>
      <c r="H14" s="231">
        <v>29472.366666666669</v>
      </c>
      <c r="I14" s="231">
        <v>29624.983333333337</v>
      </c>
      <c r="J14" s="231">
        <v>29754.916666666668</v>
      </c>
      <c r="K14" s="231">
        <v>29495.05</v>
      </c>
      <c r="L14" s="231">
        <v>29212.5</v>
      </c>
      <c r="M14" s="252"/>
      <c r="N14" s="1"/>
      <c r="O14" s="1"/>
    </row>
    <row r="15" spans="1:15" ht="12.75" customHeight="1">
      <c r="A15" s="213">
        <v>6</v>
      </c>
      <c r="B15" s="230" t="s">
        <v>231</v>
      </c>
      <c r="C15" s="231">
        <v>4799.6499999999996</v>
      </c>
      <c r="D15" s="231">
        <v>4800.0333333333328</v>
      </c>
      <c r="E15" s="231">
        <v>4767.5666666666657</v>
      </c>
      <c r="F15" s="231">
        <v>4735.4833333333327</v>
      </c>
      <c r="G15" s="231">
        <v>4703.0166666666655</v>
      </c>
      <c r="H15" s="231">
        <v>4832.1166666666659</v>
      </c>
      <c r="I15" s="231">
        <v>4864.583333333333</v>
      </c>
      <c r="J15" s="231">
        <v>4896.6666666666661</v>
      </c>
      <c r="K15" s="231">
        <v>4832.5</v>
      </c>
      <c r="L15" s="231">
        <v>4767.95</v>
      </c>
      <c r="M15" s="252"/>
      <c r="N15" s="1"/>
      <c r="O15" s="1"/>
    </row>
    <row r="16" spans="1:15" ht="12.75" customHeight="1">
      <c r="A16" s="213">
        <v>7</v>
      </c>
      <c r="B16" s="230" t="s">
        <v>232</v>
      </c>
      <c r="C16" s="231">
        <v>9539.9</v>
      </c>
      <c r="D16" s="231">
        <v>9524.3166666666657</v>
      </c>
      <c r="E16" s="231">
        <v>9501.2333333333318</v>
      </c>
      <c r="F16" s="231">
        <v>9462.5666666666657</v>
      </c>
      <c r="G16" s="231">
        <v>9439.4833333333318</v>
      </c>
      <c r="H16" s="231">
        <v>9562.9833333333318</v>
      </c>
      <c r="I16" s="231">
        <v>9586.0666666666675</v>
      </c>
      <c r="J16" s="231">
        <v>9624.7333333333318</v>
      </c>
      <c r="K16" s="231">
        <v>9547.4</v>
      </c>
      <c r="L16" s="231">
        <v>9485.65</v>
      </c>
      <c r="M16" s="252"/>
      <c r="N16" s="1"/>
      <c r="O16" s="1"/>
    </row>
    <row r="17" spans="1:15" ht="12.75" customHeight="1">
      <c r="A17" s="213">
        <v>8</v>
      </c>
      <c r="B17" s="216" t="s">
        <v>284</v>
      </c>
      <c r="C17" s="230">
        <v>4125.8999999999996</v>
      </c>
      <c r="D17" s="231">
        <v>4138.1500000000005</v>
      </c>
      <c r="E17" s="231">
        <v>3977.3000000000011</v>
      </c>
      <c r="F17" s="231">
        <v>3828.7000000000007</v>
      </c>
      <c r="G17" s="231">
        <v>3667.8500000000013</v>
      </c>
      <c r="H17" s="231">
        <v>4286.7500000000009</v>
      </c>
      <c r="I17" s="231">
        <v>4447.6000000000013</v>
      </c>
      <c r="J17" s="231">
        <v>4596.2000000000007</v>
      </c>
      <c r="K17" s="230">
        <v>4299</v>
      </c>
      <c r="L17" s="230">
        <v>3989.55</v>
      </c>
      <c r="M17" s="230">
        <v>11.69176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1777.2</v>
      </c>
      <c r="D18" s="231">
        <v>1782.7</v>
      </c>
      <c r="E18" s="231">
        <v>1756.4</v>
      </c>
      <c r="F18" s="231">
        <v>1735.6000000000001</v>
      </c>
      <c r="G18" s="231">
        <v>1709.3000000000002</v>
      </c>
      <c r="H18" s="231">
        <v>1803.5</v>
      </c>
      <c r="I18" s="231">
        <v>1829.7999999999997</v>
      </c>
      <c r="J18" s="231">
        <v>1850.6</v>
      </c>
      <c r="K18" s="230">
        <v>1809</v>
      </c>
      <c r="L18" s="230">
        <v>1761.9</v>
      </c>
      <c r="M18" s="230">
        <v>13.734120000000001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776.9</v>
      </c>
      <c r="D19" s="231">
        <v>773.30000000000007</v>
      </c>
      <c r="E19" s="231">
        <v>761.60000000000014</v>
      </c>
      <c r="F19" s="231">
        <v>746.30000000000007</v>
      </c>
      <c r="G19" s="231">
        <v>734.60000000000014</v>
      </c>
      <c r="H19" s="231">
        <v>788.60000000000014</v>
      </c>
      <c r="I19" s="231">
        <v>800.30000000000018</v>
      </c>
      <c r="J19" s="231">
        <v>815.60000000000014</v>
      </c>
      <c r="K19" s="230">
        <v>785</v>
      </c>
      <c r="L19" s="230">
        <v>758</v>
      </c>
      <c r="M19" s="230">
        <v>38.398060000000001</v>
      </c>
      <c r="N19" s="1"/>
      <c r="O19" s="1"/>
    </row>
    <row r="20" spans="1:15" ht="12.75" customHeight="1">
      <c r="A20" s="213">
        <v>11</v>
      </c>
      <c r="B20" s="216" t="s">
        <v>233</v>
      </c>
      <c r="C20" s="230">
        <v>21737.9</v>
      </c>
      <c r="D20" s="231">
        <v>21851.350000000002</v>
      </c>
      <c r="E20" s="231">
        <v>21582.750000000004</v>
      </c>
      <c r="F20" s="231">
        <v>21427.600000000002</v>
      </c>
      <c r="G20" s="231">
        <v>21159.000000000004</v>
      </c>
      <c r="H20" s="231">
        <v>22006.500000000004</v>
      </c>
      <c r="I20" s="231">
        <v>22275.100000000002</v>
      </c>
      <c r="J20" s="231">
        <v>22430.250000000004</v>
      </c>
      <c r="K20" s="230">
        <v>22119.95</v>
      </c>
      <c r="L20" s="230">
        <v>21696.2</v>
      </c>
      <c r="M20" s="230">
        <v>6.6439999999999999E-2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2493.35</v>
      </c>
      <c r="D21" s="231">
        <v>2498.1166666666668</v>
      </c>
      <c r="E21" s="231">
        <v>2423.2333333333336</v>
      </c>
      <c r="F21" s="231">
        <v>2353.1166666666668</v>
      </c>
      <c r="G21" s="231">
        <v>2278.2333333333336</v>
      </c>
      <c r="H21" s="231">
        <v>2568.2333333333336</v>
      </c>
      <c r="I21" s="231">
        <v>2643.1166666666668</v>
      </c>
      <c r="J21" s="231">
        <v>2713.2333333333336</v>
      </c>
      <c r="K21" s="230">
        <v>2573</v>
      </c>
      <c r="L21" s="230">
        <v>2428</v>
      </c>
      <c r="M21" s="230">
        <v>42.68439</v>
      </c>
      <c r="N21" s="1"/>
      <c r="O21" s="1"/>
    </row>
    <row r="22" spans="1:15" ht="12.75" customHeight="1">
      <c r="A22" s="213">
        <v>13</v>
      </c>
      <c r="B22" s="216" t="s">
        <v>234</v>
      </c>
      <c r="C22" s="230">
        <v>977.7</v>
      </c>
      <c r="D22" s="231">
        <v>969.81666666666661</v>
      </c>
      <c r="E22" s="231">
        <v>941.63333333333321</v>
      </c>
      <c r="F22" s="231">
        <v>905.56666666666661</v>
      </c>
      <c r="G22" s="231">
        <v>877.38333333333321</v>
      </c>
      <c r="H22" s="231">
        <v>1005.8833333333332</v>
      </c>
      <c r="I22" s="231">
        <v>1034.0666666666666</v>
      </c>
      <c r="J22" s="231">
        <v>1070.1333333333332</v>
      </c>
      <c r="K22" s="230">
        <v>998</v>
      </c>
      <c r="L22" s="230">
        <v>933.75</v>
      </c>
      <c r="M22" s="230">
        <v>62.335650000000001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738.85</v>
      </c>
      <c r="D23" s="231">
        <v>736.38333333333321</v>
      </c>
      <c r="E23" s="231">
        <v>723.76666666666642</v>
      </c>
      <c r="F23" s="231">
        <v>708.68333333333317</v>
      </c>
      <c r="G23" s="231">
        <v>696.06666666666638</v>
      </c>
      <c r="H23" s="231">
        <v>751.46666666666647</v>
      </c>
      <c r="I23" s="231">
        <v>764.08333333333326</v>
      </c>
      <c r="J23" s="231">
        <v>779.16666666666652</v>
      </c>
      <c r="K23" s="230">
        <v>749</v>
      </c>
      <c r="L23" s="230">
        <v>721.3</v>
      </c>
      <c r="M23" s="230">
        <v>136.49365</v>
      </c>
      <c r="N23" s="1"/>
      <c r="O23" s="1"/>
    </row>
    <row r="24" spans="1:15" ht="12.75" customHeight="1">
      <c r="A24" s="213">
        <v>15</v>
      </c>
      <c r="B24" s="216" t="s">
        <v>235</v>
      </c>
      <c r="C24" s="230">
        <v>664.15</v>
      </c>
      <c r="D24" s="231">
        <v>672.4</v>
      </c>
      <c r="E24" s="231">
        <v>654.9</v>
      </c>
      <c r="F24" s="231">
        <v>645.65</v>
      </c>
      <c r="G24" s="231">
        <v>628.15</v>
      </c>
      <c r="H24" s="231">
        <v>681.65</v>
      </c>
      <c r="I24" s="231">
        <v>699.15</v>
      </c>
      <c r="J24" s="231">
        <v>708.4</v>
      </c>
      <c r="K24" s="230">
        <v>689.9</v>
      </c>
      <c r="L24" s="230">
        <v>663.15</v>
      </c>
      <c r="M24" s="230">
        <v>320.48979000000003</v>
      </c>
      <c r="N24" s="1"/>
      <c r="O24" s="1"/>
    </row>
    <row r="25" spans="1:15" ht="12.75" customHeight="1">
      <c r="A25" s="213">
        <v>16</v>
      </c>
      <c r="B25" s="216" t="s">
        <v>236</v>
      </c>
      <c r="C25" s="230">
        <v>776.7</v>
      </c>
      <c r="D25" s="231">
        <v>786.16666666666663</v>
      </c>
      <c r="E25" s="231">
        <v>758.33333333333326</v>
      </c>
      <c r="F25" s="231">
        <v>739.96666666666658</v>
      </c>
      <c r="G25" s="231">
        <v>712.13333333333321</v>
      </c>
      <c r="H25" s="231">
        <v>804.5333333333333</v>
      </c>
      <c r="I25" s="231">
        <v>832.36666666666656</v>
      </c>
      <c r="J25" s="231">
        <v>850.73333333333335</v>
      </c>
      <c r="K25" s="230">
        <v>814</v>
      </c>
      <c r="L25" s="230">
        <v>767.8</v>
      </c>
      <c r="M25" s="230">
        <v>261.67155000000002</v>
      </c>
      <c r="N25" s="1"/>
      <c r="O25" s="1"/>
    </row>
    <row r="26" spans="1:15" ht="12.75" customHeight="1">
      <c r="A26" s="213">
        <v>17</v>
      </c>
      <c r="B26" s="216" t="s">
        <v>841</v>
      </c>
      <c r="C26" s="230">
        <v>436.1</v>
      </c>
      <c r="D26" s="231">
        <v>437.2166666666667</v>
      </c>
      <c r="E26" s="231">
        <v>424.43333333333339</v>
      </c>
      <c r="F26" s="231">
        <v>412.76666666666671</v>
      </c>
      <c r="G26" s="231">
        <v>399.98333333333341</v>
      </c>
      <c r="H26" s="231">
        <v>448.88333333333338</v>
      </c>
      <c r="I26" s="231">
        <v>461.66666666666669</v>
      </c>
      <c r="J26" s="231">
        <v>473.33333333333337</v>
      </c>
      <c r="K26" s="230">
        <v>450</v>
      </c>
      <c r="L26" s="230">
        <v>425.55</v>
      </c>
      <c r="M26" s="230">
        <v>25.715330000000002</v>
      </c>
      <c r="N26" s="1"/>
      <c r="O26" s="1"/>
    </row>
    <row r="27" spans="1:15" ht="12.75" customHeight="1">
      <c r="A27" s="213">
        <v>18</v>
      </c>
      <c r="B27" s="216" t="s">
        <v>237</v>
      </c>
      <c r="C27" s="230">
        <v>170.3</v>
      </c>
      <c r="D27" s="231">
        <v>170.55</v>
      </c>
      <c r="E27" s="231">
        <v>168.8</v>
      </c>
      <c r="F27" s="231">
        <v>167.3</v>
      </c>
      <c r="G27" s="231">
        <v>165.55</v>
      </c>
      <c r="H27" s="231">
        <v>172.05</v>
      </c>
      <c r="I27" s="231">
        <v>173.8</v>
      </c>
      <c r="J27" s="231">
        <v>175.3</v>
      </c>
      <c r="K27" s="230">
        <v>172.3</v>
      </c>
      <c r="L27" s="230">
        <v>169.05</v>
      </c>
      <c r="M27" s="230">
        <v>47.53246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201.45</v>
      </c>
      <c r="D28" s="231">
        <v>202.56666666666669</v>
      </c>
      <c r="E28" s="231">
        <v>199.63333333333338</v>
      </c>
      <c r="F28" s="231">
        <v>197.81666666666669</v>
      </c>
      <c r="G28" s="231">
        <v>194.88333333333338</v>
      </c>
      <c r="H28" s="231">
        <v>204.38333333333338</v>
      </c>
      <c r="I28" s="231">
        <v>207.31666666666672</v>
      </c>
      <c r="J28" s="231">
        <v>209.13333333333338</v>
      </c>
      <c r="K28" s="230">
        <v>205.5</v>
      </c>
      <c r="L28" s="230">
        <v>200.75</v>
      </c>
      <c r="M28" s="230">
        <v>31.3462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3359.6</v>
      </c>
      <c r="D29" s="231">
        <v>3367.0833333333335</v>
      </c>
      <c r="E29" s="231">
        <v>3337.5666666666671</v>
      </c>
      <c r="F29" s="231">
        <v>3315.5333333333338</v>
      </c>
      <c r="G29" s="231">
        <v>3286.0166666666673</v>
      </c>
      <c r="H29" s="231">
        <v>3389.1166666666668</v>
      </c>
      <c r="I29" s="231">
        <v>3418.6333333333332</v>
      </c>
      <c r="J29" s="231">
        <v>3440.6666666666665</v>
      </c>
      <c r="K29" s="230">
        <v>3396.6</v>
      </c>
      <c r="L29" s="230">
        <v>3345.05</v>
      </c>
      <c r="M29" s="230">
        <v>0.92710999999999999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423.6</v>
      </c>
      <c r="D30" s="231">
        <v>425.08333333333331</v>
      </c>
      <c r="E30" s="231">
        <v>419.36666666666662</v>
      </c>
      <c r="F30" s="231">
        <v>415.13333333333333</v>
      </c>
      <c r="G30" s="231">
        <v>409.41666666666663</v>
      </c>
      <c r="H30" s="231">
        <v>429.31666666666661</v>
      </c>
      <c r="I30" s="231">
        <v>435.0333333333333</v>
      </c>
      <c r="J30" s="231">
        <v>439.26666666666659</v>
      </c>
      <c r="K30" s="230">
        <v>430.8</v>
      </c>
      <c r="L30" s="230">
        <v>420.85</v>
      </c>
      <c r="M30" s="230">
        <v>61.803170000000001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4621.95</v>
      </c>
      <c r="D31" s="231">
        <v>4625.9833333333336</v>
      </c>
      <c r="E31" s="231">
        <v>4520.9666666666672</v>
      </c>
      <c r="F31" s="231">
        <v>4419.9833333333336</v>
      </c>
      <c r="G31" s="231">
        <v>4314.9666666666672</v>
      </c>
      <c r="H31" s="231">
        <v>4726.9666666666672</v>
      </c>
      <c r="I31" s="231">
        <v>4831.9833333333336</v>
      </c>
      <c r="J31" s="231">
        <v>4932.9666666666672</v>
      </c>
      <c r="K31" s="230">
        <v>4731</v>
      </c>
      <c r="L31" s="230">
        <v>4525</v>
      </c>
      <c r="M31" s="230">
        <v>16.555109999999999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146.30000000000001</v>
      </c>
      <c r="D32" s="231">
        <v>145.93333333333334</v>
      </c>
      <c r="E32" s="231">
        <v>145.11666666666667</v>
      </c>
      <c r="F32" s="231">
        <v>143.93333333333334</v>
      </c>
      <c r="G32" s="231">
        <v>143.11666666666667</v>
      </c>
      <c r="H32" s="231">
        <v>147.11666666666667</v>
      </c>
      <c r="I32" s="231">
        <v>147.93333333333334</v>
      </c>
      <c r="J32" s="231">
        <v>149.11666666666667</v>
      </c>
      <c r="K32" s="230">
        <v>146.75</v>
      </c>
      <c r="L32" s="230">
        <v>144.75</v>
      </c>
      <c r="M32" s="230">
        <v>67.619060000000005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3192.95</v>
      </c>
      <c r="D33" s="231">
        <v>3182.9166666666665</v>
      </c>
      <c r="E33" s="231">
        <v>3146.4833333333331</v>
      </c>
      <c r="F33" s="231">
        <v>3100.0166666666664</v>
      </c>
      <c r="G33" s="231">
        <v>3063.583333333333</v>
      </c>
      <c r="H33" s="231">
        <v>3229.3833333333332</v>
      </c>
      <c r="I33" s="231">
        <v>3265.8166666666666</v>
      </c>
      <c r="J33" s="231">
        <v>3312.2833333333333</v>
      </c>
      <c r="K33" s="230">
        <v>3219.35</v>
      </c>
      <c r="L33" s="230">
        <v>3136.45</v>
      </c>
      <c r="M33" s="230">
        <v>23.490659999999998</v>
      </c>
      <c r="N33" s="1"/>
      <c r="O33" s="1"/>
    </row>
    <row r="34" spans="1:15" ht="12.75" customHeight="1">
      <c r="A34" s="213">
        <v>25</v>
      </c>
      <c r="B34" s="216" t="s">
        <v>297</v>
      </c>
      <c r="C34" s="230">
        <v>1821.35</v>
      </c>
      <c r="D34" s="231">
        <v>1811.3500000000001</v>
      </c>
      <c r="E34" s="231">
        <v>1797.2000000000003</v>
      </c>
      <c r="F34" s="231">
        <v>1773.0500000000002</v>
      </c>
      <c r="G34" s="231">
        <v>1758.9000000000003</v>
      </c>
      <c r="H34" s="231">
        <v>1835.5000000000002</v>
      </c>
      <c r="I34" s="231">
        <v>1849.6500000000003</v>
      </c>
      <c r="J34" s="231">
        <v>1873.8000000000002</v>
      </c>
      <c r="K34" s="230">
        <v>1825.5</v>
      </c>
      <c r="L34" s="230">
        <v>1787.2</v>
      </c>
      <c r="M34" s="230">
        <v>4.4360799999999996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658.6</v>
      </c>
      <c r="D35" s="231">
        <v>656.23333333333346</v>
      </c>
      <c r="E35" s="231">
        <v>649.51666666666688</v>
      </c>
      <c r="F35" s="231">
        <v>640.43333333333339</v>
      </c>
      <c r="G35" s="231">
        <v>633.71666666666681</v>
      </c>
      <c r="H35" s="231">
        <v>665.31666666666695</v>
      </c>
      <c r="I35" s="231">
        <v>672.03333333333342</v>
      </c>
      <c r="J35" s="231">
        <v>681.11666666666702</v>
      </c>
      <c r="K35" s="230">
        <v>662.95</v>
      </c>
      <c r="L35" s="230">
        <v>647.15</v>
      </c>
      <c r="M35" s="230">
        <v>38.601370000000003</v>
      </c>
      <c r="N35" s="1"/>
      <c r="O35" s="1"/>
    </row>
    <row r="36" spans="1:15" ht="12.75" customHeight="1">
      <c r="A36" s="213">
        <v>27</v>
      </c>
      <c r="B36" s="216" t="s">
        <v>239</v>
      </c>
      <c r="C36" s="230">
        <v>3471.25</v>
      </c>
      <c r="D36" s="231">
        <v>3476.9833333333336</v>
      </c>
      <c r="E36" s="231">
        <v>3431.6166666666672</v>
      </c>
      <c r="F36" s="231">
        <v>3391.9833333333336</v>
      </c>
      <c r="G36" s="231">
        <v>3346.6166666666672</v>
      </c>
      <c r="H36" s="231">
        <v>3516.6166666666672</v>
      </c>
      <c r="I36" s="231">
        <v>3561.983333333334</v>
      </c>
      <c r="J36" s="231">
        <v>3601.6166666666672</v>
      </c>
      <c r="K36" s="230">
        <v>3522.35</v>
      </c>
      <c r="L36" s="230">
        <v>3437.35</v>
      </c>
      <c r="M36" s="230">
        <v>9.1796000000000006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914.85</v>
      </c>
      <c r="D37" s="231">
        <v>921.65</v>
      </c>
      <c r="E37" s="231">
        <v>903.4</v>
      </c>
      <c r="F37" s="231">
        <v>891.95</v>
      </c>
      <c r="G37" s="231">
        <v>873.7</v>
      </c>
      <c r="H37" s="231">
        <v>933.09999999999991</v>
      </c>
      <c r="I37" s="231">
        <v>951.34999999999991</v>
      </c>
      <c r="J37" s="231">
        <v>962.79999999999984</v>
      </c>
      <c r="K37" s="230">
        <v>939.9</v>
      </c>
      <c r="L37" s="230">
        <v>910.2</v>
      </c>
      <c r="M37" s="230">
        <v>347.57004000000001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4567.1499999999996</v>
      </c>
      <c r="D38" s="231">
        <v>4582.9166666666661</v>
      </c>
      <c r="E38" s="231">
        <v>4536.8833333333323</v>
      </c>
      <c r="F38" s="231">
        <v>4506.6166666666659</v>
      </c>
      <c r="G38" s="231">
        <v>4460.5833333333321</v>
      </c>
      <c r="H38" s="231">
        <v>4613.1833333333325</v>
      </c>
      <c r="I38" s="231">
        <v>4659.2166666666653</v>
      </c>
      <c r="J38" s="231">
        <v>4689.4833333333327</v>
      </c>
      <c r="K38" s="230">
        <v>4628.95</v>
      </c>
      <c r="L38" s="230">
        <v>4552.6499999999996</v>
      </c>
      <c r="M38" s="230">
        <v>7.1961300000000001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6989.85</v>
      </c>
      <c r="D39" s="231">
        <v>6981.05</v>
      </c>
      <c r="E39" s="231">
        <v>6936.1</v>
      </c>
      <c r="F39" s="231">
        <v>6882.35</v>
      </c>
      <c r="G39" s="231">
        <v>6837.4000000000005</v>
      </c>
      <c r="H39" s="231">
        <v>7034.8</v>
      </c>
      <c r="I39" s="231">
        <v>7079.7499999999991</v>
      </c>
      <c r="J39" s="231">
        <v>7133.5</v>
      </c>
      <c r="K39" s="230">
        <v>7026</v>
      </c>
      <c r="L39" s="230">
        <v>6927.3</v>
      </c>
      <c r="M39" s="230">
        <v>21.47627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1451.05</v>
      </c>
      <c r="D40" s="231">
        <v>1454.4333333333334</v>
      </c>
      <c r="E40" s="231">
        <v>1443.8666666666668</v>
      </c>
      <c r="F40" s="231">
        <v>1436.6833333333334</v>
      </c>
      <c r="G40" s="231">
        <v>1426.1166666666668</v>
      </c>
      <c r="H40" s="231">
        <v>1461.6166666666668</v>
      </c>
      <c r="I40" s="231">
        <v>1472.1833333333334</v>
      </c>
      <c r="J40" s="231">
        <v>1479.3666666666668</v>
      </c>
      <c r="K40" s="230">
        <v>1465</v>
      </c>
      <c r="L40" s="230">
        <v>1447.25</v>
      </c>
      <c r="M40" s="230">
        <v>17.04213</v>
      </c>
      <c r="N40" s="1"/>
      <c r="O40" s="1"/>
    </row>
    <row r="41" spans="1:15" ht="12.75" customHeight="1">
      <c r="A41" s="213">
        <v>32</v>
      </c>
      <c r="B41" s="216" t="s">
        <v>240</v>
      </c>
      <c r="C41" s="230">
        <v>7264.9</v>
      </c>
      <c r="D41" s="231">
        <v>7228.2833333333328</v>
      </c>
      <c r="E41" s="231">
        <v>6967.6166666666659</v>
      </c>
      <c r="F41" s="231">
        <v>6670.333333333333</v>
      </c>
      <c r="G41" s="231">
        <v>6409.6666666666661</v>
      </c>
      <c r="H41" s="231">
        <v>7525.5666666666657</v>
      </c>
      <c r="I41" s="231">
        <v>7786.2333333333336</v>
      </c>
      <c r="J41" s="231">
        <v>8083.5166666666655</v>
      </c>
      <c r="K41" s="230">
        <v>7488.95</v>
      </c>
      <c r="L41" s="230">
        <v>6931</v>
      </c>
      <c r="M41" s="230">
        <v>1.81345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2273.8000000000002</v>
      </c>
      <c r="D42" s="231">
        <v>2256.2666666666669</v>
      </c>
      <c r="E42" s="231">
        <v>2232.5333333333338</v>
      </c>
      <c r="F42" s="231">
        <v>2191.2666666666669</v>
      </c>
      <c r="G42" s="231">
        <v>2167.5333333333338</v>
      </c>
      <c r="H42" s="231">
        <v>2297.5333333333338</v>
      </c>
      <c r="I42" s="231">
        <v>2321.2666666666664</v>
      </c>
      <c r="J42" s="231">
        <v>2362.5333333333338</v>
      </c>
      <c r="K42" s="230">
        <v>2280</v>
      </c>
      <c r="L42" s="230">
        <v>2215</v>
      </c>
      <c r="M42" s="230">
        <v>7.8104899999999997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268</v>
      </c>
      <c r="D43" s="231">
        <v>267.45</v>
      </c>
      <c r="E43" s="231">
        <v>265.59999999999997</v>
      </c>
      <c r="F43" s="231">
        <v>263.2</v>
      </c>
      <c r="G43" s="231">
        <v>261.34999999999997</v>
      </c>
      <c r="H43" s="231">
        <v>269.84999999999997</v>
      </c>
      <c r="I43" s="231">
        <v>271.7</v>
      </c>
      <c r="J43" s="231">
        <v>274.09999999999997</v>
      </c>
      <c r="K43" s="230">
        <v>269.3</v>
      </c>
      <c r="L43" s="230">
        <v>265.05</v>
      </c>
      <c r="M43" s="230">
        <v>120.16687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185</v>
      </c>
      <c r="D44" s="231">
        <v>184.21666666666667</v>
      </c>
      <c r="E44" s="231">
        <v>182.88333333333333</v>
      </c>
      <c r="F44" s="231">
        <v>180.76666666666665</v>
      </c>
      <c r="G44" s="231">
        <v>179.43333333333331</v>
      </c>
      <c r="H44" s="231">
        <v>186.33333333333334</v>
      </c>
      <c r="I44" s="231">
        <v>187.66666666666666</v>
      </c>
      <c r="J44" s="231">
        <v>189.78333333333336</v>
      </c>
      <c r="K44" s="230">
        <v>185.55</v>
      </c>
      <c r="L44" s="230">
        <v>182.1</v>
      </c>
      <c r="M44" s="230">
        <v>158.21118000000001</v>
      </c>
      <c r="N44" s="1"/>
      <c r="O44" s="1"/>
    </row>
    <row r="45" spans="1:15" ht="12.75" customHeight="1">
      <c r="A45" s="213">
        <v>36</v>
      </c>
      <c r="B45" s="216" t="s">
        <v>241</v>
      </c>
      <c r="C45" s="230">
        <v>73.75</v>
      </c>
      <c r="D45" s="231">
        <v>74.033333333333331</v>
      </c>
      <c r="E45" s="231">
        <v>73.216666666666669</v>
      </c>
      <c r="F45" s="231">
        <v>72.683333333333337</v>
      </c>
      <c r="G45" s="231">
        <v>71.866666666666674</v>
      </c>
      <c r="H45" s="231">
        <v>74.566666666666663</v>
      </c>
      <c r="I45" s="231">
        <v>75.383333333333326</v>
      </c>
      <c r="J45" s="231">
        <v>75.916666666666657</v>
      </c>
      <c r="K45" s="230">
        <v>74.849999999999994</v>
      </c>
      <c r="L45" s="230">
        <v>73.5</v>
      </c>
      <c r="M45" s="230">
        <v>61.8643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1584.15</v>
      </c>
      <c r="D46" s="231">
        <v>1580.9166666666667</v>
      </c>
      <c r="E46" s="231">
        <v>1574.6333333333334</v>
      </c>
      <c r="F46" s="231">
        <v>1565.1166666666668</v>
      </c>
      <c r="G46" s="231">
        <v>1558.8333333333335</v>
      </c>
      <c r="H46" s="231">
        <v>1590.4333333333334</v>
      </c>
      <c r="I46" s="231">
        <v>1596.7166666666667</v>
      </c>
      <c r="J46" s="231">
        <v>1606.2333333333333</v>
      </c>
      <c r="K46" s="230">
        <v>1587.2</v>
      </c>
      <c r="L46" s="230">
        <v>1571.4</v>
      </c>
      <c r="M46" s="230">
        <v>2.3986200000000002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650.45000000000005</v>
      </c>
      <c r="D47" s="231">
        <v>649.48333333333335</v>
      </c>
      <c r="E47" s="231">
        <v>644.26666666666665</v>
      </c>
      <c r="F47" s="231">
        <v>638.08333333333326</v>
      </c>
      <c r="G47" s="231">
        <v>632.86666666666656</v>
      </c>
      <c r="H47" s="231">
        <v>655.66666666666674</v>
      </c>
      <c r="I47" s="231">
        <v>660.88333333333344</v>
      </c>
      <c r="J47" s="231">
        <v>667.06666666666683</v>
      </c>
      <c r="K47" s="230">
        <v>654.70000000000005</v>
      </c>
      <c r="L47" s="230">
        <v>643.29999999999995</v>
      </c>
      <c r="M47" s="230">
        <v>13.976050000000001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112.15</v>
      </c>
      <c r="D48" s="231">
        <v>111.60000000000001</v>
      </c>
      <c r="E48" s="231">
        <v>110.75000000000001</v>
      </c>
      <c r="F48" s="231">
        <v>109.35000000000001</v>
      </c>
      <c r="G48" s="231">
        <v>108.50000000000001</v>
      </c>
      <c r="H48" s="231">
        <v>113.00000000000001</v>
      </c>
      <c r="I48" s="231">
        <v>113.85000000000001</v>
      </c>
      <c r="J48" s="231">
        <v>115.25000000000001</v>
      </c>
      <c r="K48" s="230">
        <v>112.45</v>
      </c>
      <c r="L48" s="230">
        <v>110.2</v>
      </c>
      <c r="M48" s="230">
        <v>157.41522000000001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791.3</v>
      </c>
      <c r="D49" s="231">
        <v>787.34999999999991</v>
      </c>
      <c r="E49" s="231">
        <v>780.79999999999984</v>
      </c>
      <c r="F49" s="231">
        <v>770.3</v>
      </c>
      <c r="G49" s="231">
        <v>763.74999999999989</v>
      </c>
      <c r="H49" s="231">
        <v>797.8499999999998</v>
      </c>
      <c r="I49" s="231">
        <v>804.4</v>
      </c>
      <c r="J49" s="231">
        <v>814.89999999999975</v>
      </c>
      <c r="K49" s="230">
        <v>793.9</v>
      </c>
      <c r="L49" s="230">
        <v>776.85</v>
      </c>
      <c r="M49" s="230">
        <v>13.543369999999999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81.900000000000006</v>
      </c>
      <c r="D50" s="231">
        <v>81.733333333333334</v>
      </c>
      <c r="E50" s="231">
        <v>81.016666666666666</v>
      </c>
      <c r="F50" s="231">
        <v>80.133333333333326</v>
      </c>
      <c r="G50" s="231">
        <v>79.416666666666657</v>
      </c>
      <c r="H50" s="231">
        <v>82.616666666666674</v>
      </c>
      <c r="I50" s="231">
        <v>83.333333333333343</v>
      </c>
      <c r="J50" s="231">
        <v>84.216666666666683</v>
      </c>
      <c r="K50" s="230">
        <v>82.45</v>
      </c>
      <c r="L50" s="230">
        <v>80.849999999999994</v>
      </c>
      <c r="M50" s="230">
        <v>140.09026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363.5</v>
      </c>
      <c r="D51" s="231">
        <v>363.38333333333338</v>
      </c>
      <c r="E51" s="231">
        <v>360.31666666666678</v>
      </c>
      <c r="F51" s="231">
        <v>357.13333333333338</v>
      </c>
      <c r="G51" s="231">
        <v>354.06666666666678</v>
      </c>
      <c r="H51" s="231">
        <v>366.56666666666678</v>
      </c>
      <c r="I51" s="231">
        <v>369.63333333333338</v>
      </c>
      <c r="J51" s="231">
        <v>372.81666666666678</v>
      </c>
      <c r="K51" s="230">
        <v>366.45</v>
      </c>
      <c r="L51" s="230">
        <v>360.2</v>
      </c>
      <c r="M51" s="230">
        <v>116.0724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849.9</v>
      </c>
      <c r="D52" s="231">
        <v>852.2166666666667</v>
      </c>
      <c r="E52" s="231">
        <v>815.68333333333339</v>
      </c>
      <c r="F52" s="231">
        <v>781.4666666666667</v>
      </c>
      <c r="G52" s="231">
        <v>744.93333333333339</v>
      </c>
      <c r="H52" s="231">
        <v>886.43333333333339</v>
      </c>
      <c r="I52" s="231">
        <v>922.9666666666667</v>
      </c>
      <c r="J52" s="231">
        <v>957.18333333333339</v>
      </c>
      <c r="K52" s="230">
        <v>888.75</v>
      </c>
      <c r="L52" s="230">
        <v>818</v>
      </c>
      <c r="M52" s="230">
        <v>473.42124999999999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245.2</v>
      </c>
      <c r="D53" s="231">
        <v>244.05000000000004</v>
      </c>
      <c r="E53" s="231">
        <v>241.70000000000007</v>
      </c>
      <c r="F53" s="231">
        <v>238.20000000000005</v>
      </c>
      <c r="G53" s="231">
        <v>235.85000000000008</v>
      </c>
      <c r="H53" s="231">
        <v>247.55000000000007</v>
      </c>
      <c r="I53" s="231">
        <v>249.90000000000003</v>
      </c>
      <c r="J53" s="231">
        <v>253.40000000000006</v>
      </c>
      <c r="K53" s="230">
        <v>246.4</v>
      </c>
      <c r="L53" s="230">
        <v>240.55</v>
      </c>
      <c r="M53" s="230">
        <v>28.14189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18568.400000000001</v>
      </c>
      <c r="D54" s="231">
        <v>18562.116666666669</v>
      </c>
      <c r="E54" s="231">
        <v>18446.283333333336</v>
      </c>
      <c r="F54" s="231">
        <v>18324.166666666668</v>
      </c>
      <c r="G54" s="231">
        <v>18208.333333333336</v>
      </c>
      <c r="H54" s="231">
        <v>18684.233333333337</v>
      </c>
      <c r="I54" s="231">
        <v>18800.066666666666</v>
      </c>
      <c r="J54" s="231">
        <v>18922.183333333338</v>
      </c>
      <c r="K54" s="230">
        <v>18677.95</v>
      </c>
      <c r="L54" s="230">
        <v>18440</v>
      </c>
      <c r="M54" s="230">
        <v>0.14052999999999999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4657.05</v>
      </c>
      <c r="D55" s="231">
        <v>4635.2</v>
      </c>
      <c r="E55" s="231">
        <v>4587.0999999999995</v>
      </c>
      <c r="F55" s="231">
        <v>4517.1499999999996</v>
      </c>
      <c r="G55" s="231">
        <v>4469.0499999999993</v>
      </c>
      <c r="H55" s="231">
        <v>4705.1499999999996</v>
      </c>
      <c r="I55" s="231">
        <v>4753.25</v>
      </c>
      <c r="J55" s="231">
        <v>4823.2</v>
      </c>
      <c r="K55" s="230">
        <v>4683.3</v>
      </c>
      <c r="L55" s="230">
        <v>4565.25</v>
      </c>
      <c r="M55" s="230">
        <v>15.36463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309.7</v>
      </c>
      <c r="D56" s="231">
        <v>308.64999999999998</v>
      </c>
      <c r="E56" s="231">
        <v>305.64999999999998</v>
      </c>
      <c r="F56" s="231">
        <v>301.60000000000002</v>
      </c>
      <c r="G56" s="231">
        <v>298.60000000000002</v>
      </c>
      <c r="H56" s="231">
        <v>312.69999999999993</v>
      </c>
      <c r="I56" s="231">
        <v>315.69999999999993</v>
      </c>
      <c r="J56" s="231">
        <v>319.74999999999989</v>
      </c>
      <c r="K56" s="230">
        <v>311.64999999999998</v>
      </c>
      <c r="L56" s="230">
        <v>304.60000000000002</v>
      </c>
      <c r="M56" s="230">
        <v>55.3673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1050.9000000000001</v>
      </c>
      <c r="D57" s="231">
        <v>1048.45</v>
      </c>
      <c r="E57" s="231">
        <v>1039.1000000000001</v>
      </c>
      <c r="F57" s="231">
        <v>1027.3000000000002</v>
      </c>
      <c r="G57" s="231">
        <v>1017.9500000000003</v>
      </c>
      <c r="H57" s="231">
        <v>1060.25</v>
      </c>
      <c r="I57" s="231">
        <v>1069.5999999999999</v>
      </c>
      <c r="J57" s="231">
        <v>1081.3999999999999</v>
      </c>
      <c r="K57" s="230">
        <v>1057.8</v>
      </c>
      <c r="L57" s="230">
        <v>1036.6500000000001</v>
      </c>
      <c r="M57" s="230">
        <v>21.357880000000002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953.05</v>
      </c>
      <c r="D58" s="231">
        <v>953.44999999999993</v>
      </c>
      <c r="E58" s="231">
        <v>941.89999999999986</v>
      </c>
      <c r="F58" s="231">
        <v>930.74999999999989</v>
      </c>
      <c r="G58" s="231">
        <v>919.19999999999982</v>
      </c>
      <c r="H58" s="231">
        <v>964.59999999999991</v>
      </c>
      <c r="I58" s="231">
        <v>976.14999999999986</v>
      </c>
      <c r="J58" s="231">
        <v>987.3</v>
      </c>
      <c r="K58" s="230">
        <v>965</v>
      </c>
      <c r="L58" s="230">
        <v>942.3</v>
      </c>
      <c r="M58" s="230">
        <v>35.619909999999997</v>
      </c>
      <c r="N58" s="1"/>
      <c r="O58" s="1"/>
    </row>
    <row r="59" spans="1:15" ht="12.75" customHeight="1">
      <c r="A59" s="213">
        <v>50</v>
      </c>
      <c r="B59" s="216" t="s">
        <v>801</v>
      </c>
      <c r="C59" s="230">
        <v>1418.75</v>
      </c>
      <c r="D59" s="231">
        <v>1413.0166666666664</v>
      </c>
      <c r="E59" s="231">
        <v>1402.3333333333328</v>
      </c>
      <c r="F59" s="231">
        <v>1385.9166666666663</v>
      </c>
      <c r="G59" s="231">
        <v>1375.2333333333327</v>
      </c>
      <c r="H59" s="231">
        <v>1429.4333333333329</v>
      </c>
      <c r="I59" s="231">
        <v>1440.1166666666663</v>
      </c>
      <c r="J59" s="231">
        <v>1456.5333333333331</v>
      </c>
      <c r="K59" s="230">
        <v>1423.7</v>
      </c>
      <c r="L59" s="230">
        <v>1396.6</v>
      </c>
      <c r="M59" s="230">
        <v>1.1813100000000001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241.25</v>
      </c>
      <c r="D60" s="231">
        <v>242.81666666666669</v>
      </c>
      <c r="E60" s="231">
        <v>237.73333333333338</v>
      </c>
      <c r="F60" s="231">
        <v>234.2166666666667</v>
      </c>
      <c r="G60" s="231">
        <v>229.13333333333338</v>
      </c>
      <c r="H60" s="231">
        <v>246.33333333333337</v>
      </c>
      <c r="I60" s="231">
        <v>251.41666666666669</v>
      </c>
      <c r="J60" s="231">
        <v>254.93333333333337</v>
      </c>
      <c r="K60" s="230">
        <v>247.9</v>
      </c>
      <c r="L60" s="230">
        <v>239.3</v>
      </c>
      <c r="M60" s="230">
        <v>157.27645999999999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4555.1000000000004</v>
      </c>
      <c r="D61" s="231">
        <v>4523.2</v>
      </c>
      <c r="E61" s="231">
        <v>4440.8999999999996</v>
      </c>
      <c r="F61" s="231">
        <v>4326.7</v>
      </c>
      <c r="G61" s="231">
        <v>4244.3999999999996</v>
      </c>
      <c r="H61" s="231">
        <v>4637.3999999999996</v>
      </c>
      <c r="I61" s="231">
        <v>4719.7000000000007</v>
      </c>
      <c r="J61" s="231">
        <v>4833.8999999999996</v>
      </c>
      <c r="K61" s="230">
        <v>4605.5</v>
      </c>
      <c r="L61" s="230">
        <v>4409</v>
      </c>
      <c r="M61" s="230">
        <v>7.0694900000000001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1591.45</v>
      </c>
      <c r="D62" s="231">
        <v>1596.4833333333333</v>
      </c>
      <c r="E62" s="231">
        <v>1563.9666666666667</v>
      </c>
      <c r="F62" s="231">
        <v>1536.4833333333333</v>
      </c>
      <c r="G62" s="231">
        <v>1503.9666666666667</v>
      </c>
      <c r="H62" s="231">
        <v>1623.9666666666667</v>
      </c>
      <c r="I62" s="231">
        <v>1656.4833333333336</v>
      </c>
      <c r="J62" s="231">
        <v>1683.9666666666667</v>
      </c>
      <c r="K62" s="230">
        <v>1629</v>
      </c>
      <c r="L62" s="230">
        <v>1569</v>
      </c>
      <c r="M62" s="230">
        <v>28.042999999999999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670.95</v>
      </c>
      <c r="D63" s="231">
        <v>671.9</v>
      </c>
      <c r="E63" s="231">
        <v>666.15</v>
      </c>
      <c r="F63" s="231">
        <v>661.35</v>
      </c>
      <c r="G63" s="231">
        <v>655.6</v>
      </c>
      <c r="H63" s="231">
        <v>676.69999999999993</v>
      </c>
      <c r="I63" s="231">
        <v>682.44999999999993</v>
      </c>
      <c r="J63" s="231">
        <v>687.24999999999989</v>
      </c>
      <c r="K63" s="230">
        <v>677.65</v>
      </c>
      <c r="L63" s="230">
        <v>667.1</v>
      </c>
      <c r="M63" s="230">
        <v>8.8266299999999998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959.85</v>
      </c>
      <c r="D64" s="231">
        <v>959.54999999999984</v>
      </c>
      <c r="E64" s="231">
        <v>954.09999999999968</v>
      </c>
      <c r="F64" s="231">
        <v>948.3499999999998</v>
      </c>
      <c r="G64" s="231">
        <v>942.89999999999964</v>
      </c>
      <c r="H64" s="231">
        <v>965.29999999999973</v>
      </c>
      <c r="I64" s="231">
        <v>970.74999999999977</v>
      </c>
      <c r="J64" s="231">
        <v>976.49999999999977</v>
      </c>
      <c r="K64" s="230">
        <v>965</v>
      </c>
      <c r="L64" s="230">
        <v>953.8</v>
      </c>
      <c r="M64" s="230">
        <v>3.56528</v>
      </c>
      <c r="N64" s="1"/>
      <c r="O64" s="1"/>
    </row>
    <row r="65" spans="1:15" ht="12.75" customHeight="1">
      <c r="A65" s="213">
        <v>56</v>
      </c>
      <c r="B65" s="216" t="s">
        <v>245</v>
      </c>
      <c r="C65" s="230">
        <v>274.8</v>
      </c>
      <c r="D65" s="231">
        <v>275.15000000000003</v>
      </c>
      <c r="E65" s="231">
        <v>273.65000000000009</v>
      </c>
      <c r="F65" s="231">
        <v>272.50000000000006</v>
      </c>
      <c r="G65" s="231">
        <v>271.00000000000011</v>
      </c>
      <c r="H65" s="231">
        <v>276.30000000000007</v>
      </c>
      <c r="I65" s="231">
        <v>277.79999999999995</v>
      </c>
      <c r="J65" s="231">
        <v>278.95000000000005</v>
      </c>
      <c r="K65" s="230">
        <v>276.64999999999998</v>
      </c>
      <c r="L65" s="230">
        <v>274</v>
      </c>
      <c r="M65" s="230">
        <v>25.21649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1759.9</v>
      </c>
      <c r="D66" s="231">
        <v>1754.5333333333335</v>
      </c>
      <c r="E66" s="231">
        <v>1741.0666666666671</v>
      </c>
      <c r="F66" s="231">
        <v>1722.2333333333336</v>
      </c>
      <c r="G66" s="231">
        <v>1708.7666666666671</v>
      </c>
      <c r="H66" s="231">
        <v>1773.366666666667</v>
      </c>
      <c r="I66" s="231">
        <v>1786.8333333333337</v>
      </c>
      <c r="J66" s="231">
        <v>1805.666666666667</v>
      </c>
      <c r="K66" s="230">
        <v>1768</v>
      </c>
      <c r="L66" s="230">
        <v>1735.7</v>
      </c>
      <c r="M66" s="230">
        <v>6.6050199999999997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474.9</v>
      </c>
      <c r="D67" s="231">
        <v>473.23333333333335</v>
      </c>
      <c r="E67" s="231">
        <v>469.4666666666667</v>
      </c>
      <c r="F67" s="231">
        <v>464.03333333333336</v>
      </c>
      <c r="G67" s="231">
        <v>460.26666666666671</v>
      </c>
      <c r="H67" s="231">
        <v>478.66666666666669</v>
      </c>
      <c r="I67" s="231">
        <v>482.43333333333334</v>
      </c>
      <c r="J67" s="231">
        <v>487.86666666666667</v>
      </c>
      <c r="K67" s="230">
        <v>477</v>
      </c>
      <c r="L67" s="230">
        <v>467.8</v>
      </c>
      <c r="M67" s="230">
        <v>100.62142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555.4</v>
      </c>
      <c r="D68" s="231">
        <v>553.15</v>
      </c>
      <c r="E68" s="231">
        <v>548.29999999999995</v>
      </c>
      <c r="F68" s="231">
        <v>541.19999999999993</v>
      </c>
      <c r="G68" s="231">
        <v>536.34999999999991</v>
      </c>
      <c r="H68" s="231">
        <v>560.25</v>
      </c>
      <c r="I68" s="231">
        <v>565.10000000000014</v>
      </c>
      <c r="J68" s="231">
        <v>572.20000000000005</v>
      </c>
      <c r="K68" s="230">
        <v>558</v>
      </c>
      <c r="L68" s="230">
        <v>546.04999999999995</v>
      </c>
      <c r="M68" s="230">
        <v>49.05059</v>
      </c>
      <c r="N68" s="1"/>
      <c r="O68" s="1"/>
    </row>
    <row r="69" spans="1:15" ht="12.75" customHeight="1">
      <c r="A69" s="213">
        <v>60</v>
      </c>
      <c r="B69" s="216" t="s">
        <v>246</v>
      </c>
      <c r="C69" s="230">
        <v>2129.9499999999998</v>
      </c>
      <c r="D69" s="231">
        <v>2129.3666666666668</v>
      </c>
      <c r="E69" s="231">
        <v>2107.7333333333336</v>
      </c>
      <c r="F69" s="231">
        <v>2085.5166666666669</v>
      </c>
      <c r="G69" s="231">
        <v>2063.8833333333337</v>
      </c>
      <c r="H69" s="231">
        <v>2151.5833333333335</v>
      </c>
      <c r="I69" s="231">
        <v>2173.2166666666667</v>
      </c>
      <c r="J69" s="231">
        <v>2195.4333333333334</v>
      </c>
      <c r="K69" s="230">
        <v>2151</v>
      </c>
      <c r="L69" s="230">
        <v>2107.15</v>
      </c>
      <c r="M69" s="230">
        <v>2.4915400000000001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2073.8000000000002</v>
      </c>
      <c r="D70" s="231">
        <v>2078.6</v>
      </c>
      <c r="E70" s="231">
        <v>2063.1999999999998</v>
      </c>
      <c r="F70" s="231">
        <v>2052.6</v>
      </c>
      <c r="G70" s="231">
        <v>2037.1999999999998</v>
      </c>
      <c r="H70" s="231">
        <v>2089.1999999999998</v>
      </c>
      <c r="I70" s="231">
        <v>2104.6000000000004</v>
      </c>
      <c r="J70" s="231">
        <v>2115.1999999999998</v>
      </c>
      <c r="K70" s="230">
        <v>2094</v>
      </c>
      <c r="L70" s="230">
        <v>2068</v>
      </c>
      <c r="M70" s="230">
        <v>2.8128299999999999</v>
      </c>
      <c r="N70" s="1"/>
      <c r="O70" s="1"/>
    </row>
    <row r="71" spans="1:15" ht="12.75" customHeight="1">
      <c r="A71" s="213">
        <v>62</v>
      </c>
      <c r="B71" s="216" t="s">
        <v>842</v>
      </c>
      <c r="C71" s="230">
        <v>349.2</v>
      </c>
      <c r="D71" s="231">
        <v>353.58333333333331</v>
      </c>
      <c r="E71" s="231">
        <v>342.66666666666663</v>
      </c>
      <c r="F71" s="231">
        <v>336.13333333333333</v>
      </c>
      <c r="G71" s="231">
        <v>325.21666666666664</v>
      </c>
      <c r="H71" s="231">
        <v>360.11666666666662</v>
      </c>
      <c r="I71" s="231">
        <v>371.03333333333325</v>
      </c>
      <c r="J71" s="231">
        <v>377.56666666666661</v>
      </c>
      <c r="K71" s="230">
        <v>364.5</v>
      </c>
      <c r="L71" s="230">
        <v>347.05</v>
      </c>
      <c r="M71" s="230">
        <v>23.7545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3443.6</v>
      </c>
      <c r="D72" s="231">
        <v>3455.8000000000006</v>
      </c>
      <c r="E72" s="231">
        <v>3407.8500000000013</v>
      </c>
      <c r="F72" s="231">
        <v>3372.1000000000008</v>
      </c>
      <c r="G72" s="231">
        <v>3324.1500000000015</v>
      </c>
      <c r="H72" s="231">
        <v>3491.5500000000011</v>
      </c>
      <c r="I72" s="231">
        <v>3539.5000000000009</v>
      </c>
      <c r="J72" s="231">
        <v>3575.2500000000009</v>
      </c>
      <c r="K72" s="230">
        <v>3503.75</v>
      </c>
      <c r="L72" s="230">
        <v>3420.05</v>
      </c>
      <c r="M72" s="230">
        <v>18.611529999999998</v>
      </c>
      <c r="N72" s="1"/>
      <c r="O72" s="1"/>
    </row>
    <row r="73" spans="1:15" ht="12.75" customHeight="1">
      <c r="A73" s="213">
        <v>64</v>
      </c>
      <c r="B73" s="216" t="s">
        <v>248</v>
      </c>
      <c r="C73" s="230">
        <v>3878.75</v>
      </c>
      <c r="D73" s="231">
        <v>3824.6333333333332</v>
      </c>
      <c r="E73" s="231">
        <v>3749.2666666666664</v>
      </c>
      <c r="F73" s="231">
        <v>3619.7833333333333</v>
      </c>
      <c r="G73" s="231">
        <v>3544.4166666666665</v>
      </c>
      <c r="H73" s="231">
        <v>3954.1166666666663</v>
      </c>
      <c r="I73" s="231">
        <v>4029.4833333333331</v>
      </c>
      <c r="J73" s="231">
        <v>4158.9666666666662</v>
      </c>
      <c r="K73" s="230">
        <v>3900</v>
      </c>
      <c r="L73" s="230">
        <v>3695.15</v>
      </c>
      <c r="M73" s="230">
        <v>16.433969999999999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2032.95</v>
      </c>
      <c r="D74" s="231">
        <v>2035.1666666666667</v>
      </c>
      <c r="E74" s="231">
        <v>2012.3333333333335</v>
      </c>
      <c r="F74" s="231">
        <v>1991.7166666666667</v>
      </c>
      <c r="G74" s="231">
        <v>1968.8833333333334</v>
      </c>
      <c r="H74" s="231">
        <v>2055.7833333333338</v>
      </c>
      <c r="I74" s="231">
        <v>2078.6166666666668</v>
      </c>
      <c r="J74" s="231">
        <v>2099.2333333333336</v>
      </c>
      <c r="K74" s="230">
        <v>2058</v>
      </c>
      <c r="L74" s="230">
        <v>2014.55</v>
      </c>
      <c r="M74" s="230">
        <v>1.4774700000000001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4501.05</v>
      </c>
      <c r="D75" s="231">
        <v>4503.8833333333341</v>
      </c>
      <c r="E75" s="231">
        <v>4478.1166666666686</v>
      </c>
      <c r="F75" s="231">
        <v>4455.1833333333343</v>
      </c>
      <c r="G75" s="231">
        <v>4429.4166666666688</v>
      </c>
      <c r="H75" s="231">
        <v>4526.8166666666684</v>
      </c>
      <c r="I75" s="231">
        <v>4552.583333333333</v>
      </c>
      <c r="J75" s="231">
        <v>4575.5166666666682</v>
      </c>
      <c r="K75" s="230">
        <v>4529.6499999999996</v>
      </c>
      <c r="L75" s="230">
        <v>4480.95</v>
      </c>
      <c r="M75" s="230">
        <v>12.62701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3671.95</v>
      </c>
      <c r="D76" s="231">
        <v>3685.0666666666671</v>
      </c>
      <c r="E76" s="231">
        <v>3643.1333333333341</v>
      </c>
      <c r="F76" s="231">
        <v>3614.3166666666671</v>
      </c>
      <c r="G76" s="231">
        <v>3572.3833333333341</v>
      </c>
      <c r="H76" s="231">
        <v>3713.8833333333341</v>
      </c>
      <c r="I76" s="231">
        <v>3755.8166666666675</v>
      </c>
      <c r="J76" s="231">
        <v>3784.6333333333341</v>
      </c>
      <c r="K76" s="230">
        <v>3727</v>
      </c>
      <c r="L76" s="230">
        <v>3656.25</v>
      </c>
      <c r="M76" s="230">
        <v>11.88672</v>
      </c>
      <c r="N76" s="1"/>
      <c r="O76" s="1"/>
    </row>
    <row r="77" spans="1:15" ht="12.75" customHeight="1">
      <c r="A77" s="213">
        <v>68</v>
      </c>
      <c r="B77" s="216" t="s">
        <v>249</v>
      </c>
      <c r="C77" s="230">
        <v>391.65</v>
      </c>
      <c r="D77" s="231">
        <v>394.13333333333338</v>
      </c>
      <c r="E77" s="231">
        <v>387.26666666666677</v>
      </c>
      <c r="F77" s="231">
        <v>382.88333333333338</v>
      </c>
      <c r="G77" s="231">
        <v>376.01666666666677</v>
      </c>
      <c r="H77" s="231">
        <v>398.51666666666677</v>
      </c>
      <c r="I77" s="231">
        <v>405.38333333333344</v>
      </c>
      <c r="J77" s="231">
        <v>409.76666666666677</v>
      </c>
      <c r="K77" s="230">
        <v>401</v>
      </c>
      <c r="L77" s="230">
        <v>389.75</v>
      </c>
      <c r="M77" s="230">
        <v>1.2256899999999999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2176.3000000000002</v>
      </c>
      <c r="D78" s="231">
        <v>2155.1</v>
      </c>
      <c r="E78" s="231">
        <v>2119.1999999999998</v>
      </c>
      <c r="F78" s="231">
        <v>2062.1</v>
      </c>
      <c r="G78" s="231">
        <v>2026.1999999999998</v>
      </c>
      <c r="H78" s="231">
        <v>2212.1999999999998</v>
      </c>
      <c r="I78" s="231">
        <v>2248.1000000000004</v>
      </c>
      <c r="J78" s="231">
        <v>2305.1999999999998</v>
      </c>
      <c r="K78" s="230">
        <v>2191</v>
      </c>
      <c r="L78" s="230">
        <v>2098</v>
      </c>
      <c r="M78" s="230">
        <v>5.3540200000000002</v>
      </c>
      <c r="N78" s="1"/>
      <c r="O78" s="1"/>
    </row>
    <row r="79" spans="1:15" ht="12.75" customHeight="1">
      <c r="A79" s="213">
        <v>70</v>
      </c>
      <c r="B79" s="216" t="s">
        <v>802</v>
      </c>
      <c r="C79" s="230">
        <v>125.05</v>
      </c>
      <c r="D79" s="231">
        <v>125.3</v>
      </c>
      <c r="E79" s="231">
        <v>124.3</v>
      </c>
      <c r="F79" s="231">
        <v>123.55</v>
      </c>
      <c r="G79" s="231">
        <v>122.55</v>
      </c>
      <c r="H79" s="231">
        <v>126.05</v>
      </c>
      <c r="I79" s="231">
        <v>127.05</v>
      </c>
      <c r="J79" s="231">
        <v>127.8</v>
      </c>
      <c r="K79" s="230">
        <v>126.3</v>
      </c>
      <c r="L79" s="230">
        <v>124.55</v>
      </c>
      <c r="M79" s="230">
        <v>52.33746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125.25</v>
      </c>
      <c r="D80" s="231">
        <v>125.28333333333335</v>
      </c>
      <c r="E80" s="231">
        <v>124.4666666666667</v>
      </c>
      <c r="F80" s="231">
        <v>123.68333333333335</v>
      </c>
      <c r="G80" s="231">
        <v>122.8666666666667</v>
      </c>
      <c r="H80" s="231">
        <v>126.06666666666669</v>
      </c>
      <c r="I80" s="231">
        <v>126.88333333333333</v>
      </c>
      <c r="J80" s="231">
        <v>127.66666666666669</v>
      </c>
      <c r="K80" s="230">
        <v>126.1</v>
      </c>
      <c r="L80" s="230">
        <v>124.5</v>
      </c>
      <c r="M80" s="230">
        <v>90.032200000000003</v>
      </c>
      <c r="N80" s="1"/>
      <c r="O80" s="1"/>
    </row>
    <row r="81" spans="1:15" ht="12.75" customHeight="1">
      <c r="A81" s="213">
        <v>72</v>
      </c>
      <c r="B81" s="216" t="s">
        <v>251</v>
      </c>
      <c r="C81" s="230">
        <v>274.7</v>
      </c>
      <c r="D81" s="231">
        <v>276.11666666666667</v>
      </c>
      <c r="E81" s="231">
        <v>271.18333333333334</v>
      </c>
      <c r="F81" s="231">
        <v>267.66666666666669</v>
      </c>
      <c r="G81" s="231">
        <v>262.73333333333335</v>
      </c>
      <c r="H81" s="231">
        <v>279.63333333333333</v>
      </c>
      <c r="I81" s="231">
        <v>284.56666666666672</v>
      </c>
      <c r="J81" s="231">
        <v>288.08333333333331</v>
      </c>
      <c r="K81" s="230">
        <v>281.05</v>
      </c>
      <c r="L81" s="230">
        <v>272.60000000000002</v>
      </c>
      <c r="M81" s="230">
        <v>13.343579999999999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104.8</v>
      </c>
      <c r="D82" s="231">
        <v>105.08333333333333</v>
      </c>
      <c r="E82" s="231">
        <v>104.21666666666665</v>
      </c>
      <c r="F82" s="231">
        <v>103.63333333333333</v>
      </c>
      <c r="G82" s="231">
        <v>102.76666666666665</v>
      </c>
      <c r="H82" s="231">
        <v>105.66666666666666</v>
      </c>
      <c r="I82" s="231">
        <v>106.53333333333333</v>
      </c>
      <c r="J82" s="231">
        <v>107.11666666666666</v>
      </c>
      <c r="K82" s="230">
        <v>105.95</v>
      </c>
      <c r="L82" s="230">
        <v>104.5</v>
      </c>
      <c r="M82" s="230">
        <v>101.76487</v>
      </c>
      <c r="N82" s="1"/>
      <c r="O82" s="1"/>
    </row>
    <row r="83" spans="1:15" ht="12.75" customHeight="1">
      <c r="A83" s="213">
        <v>74</v>
      </c>
      <c r="B83" s="216" t="s">
        <v>252</v>
      </c>
      <c r="C83" s="230">
        <v>924.05</v>
      </c>
      <c r="D83" s="231">
        <v>917.88333333333333</v>
      </c>
      <c r="E83" s="231">
        <v>908.16666666666663</v>
      </c>
      <c r="F83" s="231">
        <v>892.2833333333333</v>
      </c>
      <c r="G83" s="231">
        <v>882.56666666666661</v>
      </c>
      <c r="H83" s="231">
        <v>933.76666666666665</v>
      </c>
      <c r="I83" s="231">
        <v>943.48333333333335</v>
      </c>
      <c r="J83" s="231">
        <v>959.36666666666667</v>
      </c>
      <c r="K83" s="230">
        <v>927.6</v>
      </c>
      <c r="L83" s="230">
        <v>902</v>
      </c>
      <c r="M83" s="230">
        <v>2.77597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1058.3499999999999</v>
      </c>
      <c r="D84" s="231">
        <v>1054.6499999999999</v>
      </c>
      <c r="E84" s="231">
        <v>1044.2999999999997</v>
      </c>
      <c r="F84" s="231">
        <v>1030.2499999999998</v>
      </c>
      <c r="G84" s="231">
        <v>1019.8999999999996</v>
      </c>
      <c r="H84" s="231">
        <v>1068.6999999999998</v>
      </c>
      <c r="I84" s="231">
        <v>1079.0499999999997</v>
      </c>
      <c r="J84" s="231">
        <v>1093.0999999999999</v>
      </c>
      <c r="K84" s="230">
        <v>1065</v>
      </c>
      <c r="L84" s="230">
        <v>1040.5999999999999</v>
      </c>
      <c r="M84" s="230">
        <v>14.4222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1390.3</v>
      </c>
      <c r="D85" s="231">
        <v>1383.1000000000001</v>
      </c>
      <c r="E85" s="231">
        <v>1371.2000000000003</v>
      </c>
      <c r="F85" s="231">
        <v>1352.1000000000001</v>
      </c>
      <c r="G85" s="231">
        <v>1340.2000000000003</v>
      </c>
      <c r="H85" s="231">
        <v>1402.2000000000003</v>
      </c>
      <c r="I85" s="231">
        <v>1414.1000000000004</v>
      </c>
      <c r="J85" s="231">
        <v>1433.2000000000003</v>
      </c>
      <c r="K85" s="230">
        <v>1395</v>
      </c>
      <c r="L85" s="230">
        <v>1364</v>
      </c>
      <c r="M85" s="230">
        <v>8.90001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1718.35</v>
      </c>
      <c r="D86" s="231">
        <v>1716</v>
      </c>
      <c r="E86" s="231">
        <v>1698.5</v>
      </c>
      <c r="F86" s="231">
        <v>1678.65</v>
      </c>
      <c r="G86" s="231">
        <v>1661.15</v>
      </c>
      <c r="H86" s="231">
        <v>1735.85</v>
      </c>
      <c r="I86" s="231">
        <v>1753.35</v>
      </c>
      <c r="J86" s="231">
        <v>1773.1999999999998</v>
      </c>
      <c r="K86" s="230">
        <v>1733.5</v>
      </c>
      <c r="L86" s="230">
        <v>1696.15</v>
      </c>
      <c r="M86" s="230">
        <v>12.12477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506.6</v>
      </c>
      <c r="D87" s="231">
        <v>505.0333333333333</v>
      </c>
      <c r="E87" s="231">
        <v>501.66666666666663</v>
      </c>
      <c r="F87" s="231">
        <v>496.73333333333335</v>
      </c>
      <c r="G87" s="231">
        <v>493.36666666666667</v>
      </c>
      <c r="H87" s="231">
        <v>509.96666666666658</v>
      </c>
      <c r="I87" s="231">
        <v>513.33333333333326</v>
      </c>
      <c r="J87" s="231">
        <v>518.26666666666654</v>
      </c>
      <c r="K87" s="230">
        <v>508.4</v>
      </c>
      <c r="L87" s="230">
        <v>500.1</v>
      </c>
      <c r="M87" s="230">
        <v>9.0308499999999992</v>
      </c>
      <c r="N87" s="1"/>
      <c r="O87" s="1"/>
    </row>
    <row r="88" spans="1:15" ht="12.75" customHeight="1">
      <c r="A88" s="213">
        <v>79</v>
      </c>
      <c r="B88" s="216" t="s">
        <v>255</v>
      </c>
      <c r="C88" s="230">
        <v>300.5</v>
      </c>
      <c r="D88" s="231">
        <v>300.3</v>
      </c>
      <c r="E88" s="231">
        <v>297.25</v>
      </c>
      <c r="F88" s="231">
        <v>294</v>
      </c>
      <c r="G88" s="231">
        <v>290.95</v>
      </c>
      <c r="H88" s="231">
        <v>303.55</v>
      </c>
      <c r="I88" s="231">
        <v>306.60000000000008</v>
      </c>
      <c r="J88" s="231">
        <v>309.85000000000002</v>
      </c>
      <c r="K88" s="230">
        <v>303.35000000000002</v>
      </c>
      <c r="L88" s="230">
        <v>297.05</v>
      </c>
      <c r="M88" s="230">
        <v>3.96888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1145.0999999999999</v>
      </c>
      <c r="D89" s="231">
        <v>1143.5166666666667</v>
      </c>
      <c r="E89" s="231">
        <v>1133.6833333333334</v>
      </c>
      <c r="F89" s="231">
        <v>1122.2666666666667</v>
      </c>
      <c r="G89" s="231">
        <v>1112.4333333333334</v>
      </c>
      <c r="H89" s="231">
        <v>1154.9333333333334</v>
      </c>
      <c r="I89" s="231">
        <v>1164.7666666666669</v>
      </c>
      <c r="J89" s="231">
        <v>1176.1833333333334</v>
      </c>
      <c r="K89" s="230">
        <v>1153.3499999999999</v>
      </c>
      <c r="L89" s="230">
        <v>1132.0999999999999</v>
      </c>
      <c r="M89" s="230">
        <v>59.679299999999998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1963.05</v>
      </c>
      <c r="D90" s="231">
        <v>1956.4000000000003</v>
      </c>
      <c r="E90" s="231">
        <v>1942.8000000000006</v>
      </c>
      <c r="F90" s="231">
        <v>1922.5500000000004</v>
      </c>
      <c r="G90" s="231">
        <v>1908.9500000000007</v>
      </c>
      <c r="H90" s="231">
        <v>1976.6500000000005</v>
      </c>
      <c r="I90" s="231">
        <v>1990.2500000000005</v>
      </c>
      <c r="J90" s="231">
        <v>2010.5000000000005</v>
      </c>
      <c r="K90" s="230">
        <v>1970</v>
      </c>
      <c r="L90" s="230">
        <v>1936.15</v>
      </c>
      <c r="M90" s="230">
        <v>4.6368499999999999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1610.85</v>
      </c>
      <c r="D91" s="231">
        <v>1616.8166666666668</v>
      </c>
      <c r="E91" s="231">
        <v>1598.6833333333336</v>
      </c>
      <c r="F91" s="231">
        <v>1586.5166666666669</v>
      </c>
      <c r="G91" s="231">
        <v>1568.3833333333337</v>
      </c>
      <c r="H91" s="231">
        <v>1628.9833333333336</v>
      </c>
      <c r="I91" s="231">
        <v>1647.1166666666668</v>
      </c>
      <c r="J91" s="231">
        <v>1659.2833333333335</v>
      </c>
      <c r="K91" s="230">
        <v>1634.95</v>
      </c>
      <c r="L91" s="230">
        <v>1604.65</v>
      </c>
      <c r="M91" s="230">
        <v>216.67134999999999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592.35</v>
      </c>
      <c r="D92" s="231">
        <v>593.43333333333339</v>
      </c>
      <c r="E92" s="231">
        <v>583.16666666666674</v>
      </c>
      <c r="F92" s="231">
        <v>573.98333333333335</v>
      </c>
      <c r="G92" s="231">
        <v>563.7166666666667</v>
      </c>
      <c r="H92" s="231">
        <v>602.61666666666679</v>
      </c>
      <c r="I92" s="231">
        <v>612.88333333333344</v>
      </c>
      <c r="J92" s="231">
        <v>622.06666666666683</v>
      </c>
      <c r="K92" s="230">
        <v>603.70000000000005</v>
      </c>
      <c r="L92" s="230">
        <v>584.25</v>
      </c>
      <c r="M92" s="230">
        <v>100.27475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1307.95</v>
      </c>
      <c r="D93" s="231">
        <v>1302.0833333333333</v>
      </c>
      <c r="E93" s="231">
        <v>1285.9166666666665</v>
      </c>
      <c r="F93" s="231">
        <v>1263.8833333333332</v>
      </c>
      <c r="G93" s="231">
        <v>1247.7166666666665</v>
      </c>
      <c r="H93" s="231">
        <v>1324.1166666666666</v>
      </c>
      <c r="I93" s="231">
        <v>1340.2833333333331</v>
      </c>
      <c r="J93" s="231">
        <v>1362.3166666666666</v>
      </c>
      <c r="K93" s="230">
        <v>1318.25</v>
      </c>
      <c r="L93" s="230">
        <v>1280.05</v>
      </c>
      <c r="M93" s="230">
        <v>20.684799999999999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2759.9</v>
      </c>
      <c r="D94" s="231">
        <v>2761.9833333333336</v>
      </c>
      <c r="E94" s="231">
        <v>2736.9666666666672</v>
      </c>
      <c r="F94" s="231">
        <v>2714.0333333333338</v>
      </c>
      <c r="G94" s="231">
        <v>2689.0166666666673</v>
      </c>
      <c r="H94" s="231">
        <v>2784.916666666667</v>
      </c>
      <c r="I94" s="231">
        <v>2809.9333333333334</v>
      </c>
      <c r="J94" s="231">
        <v>2832.8666666666668</v>
      </c>
      <c r="K94" s="230">
        <v>2787</v>
      </c>
      <c r="L94" s="230">
        <v>2739.05</v>
      </c>
      <c r="M94" s="230">
        <v>7.7328599999999996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405.9</v>
      </c>
      <c r="D95" s="231">
        <v>406.98333333333329</v>
      </c>
      <c r="E95" s="231">
        <v>403.26666666666659</v>
      </c>
      <c r="F95" s="231">
        <v>400.63333333333333</v>
      </c>
      <c r="G95" s="231">
        <v>396.91666666666663</v>
      </c>
      <c r="H95" s="231">
        <v>409.61666666666656</v>
      </c>
      <c r="I95" s="231">
        <v>413.33333333333326</v>
      </c>
      <c r="J95" s="231">
        <v>415.96666666666653</v>
      </c>
      <c r="K95" s="230">
        <v>410.7</v>
      </c>
      <c r="L95" s="230">
        <v>404.35</v>
      </c>
      <c r="M95" s="230">
        <v>229.45527000000001</v>
      </c>
      <c r="N95" s="1"/>
      <c r="O95" s="1"/>
    </row>
    <row r="96" spans="1:15" ht="12.75" customHeight="1">
      <c r="A96" s="213">
        <v>87</v>
      </c>
      <c r="B96" s="216" t="s">
        <v>256</v>
      </c>
      <c r="C96" s="230">
        <v>3117.05</v>
      </c>
      <c r="D96" s="231">
        <v>3111.6833333333329</v>
      </c>
      <c r="E96" s="231">
        <v>3038.3666666666659</v>
      </c>
      <c r="F96" s="231">
        <v>2959.6833333333329</v>
      </c>
      <c r="G96" s="231">
        <v>2886.3666666666659</v>
      </c>
      <c r="H96" s="231">
        <v>3190.3666666666659</v>
      </c>
      <c r="I96" s="231">
        <v>3263.6833333333325</v>
      </c>
      <c r="J96" s="231">
        <v>3342.3666666666659</v>
      </c>
      <c r="K96" s="230">
        <v>3185</v>
      </c>
      <c r="L96" s="230">
        <v>3033</v>
      </c>
      <c r="M96" s="230">
        <v>117.54367999999999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260.89999999999998</v>
      </c>
      <c r="D97" s="231">
        <v>260.43333333333334</v>
      </c>
      <c r="E97" s="231">
        <v>256.66666666666669</v>
      </c>
      <c r="F97" s="231">
        <v>252.43333333333334</v>
      </c>
      <c r="G97" s="231">
        <v>248.66666666666669</v>
      </c>
      <c r="H97" s="231">
        <v>264.66666666666669</v>
      </c>
      <c r="I97" s="231">
        <v>268.43333333333334</v>
      </c>
      <c r="J97" s="231">
        <v>272.66666666666669</v>
      </c>
      <c r="K97" s="230">
        <v>264.2</v>
      </c>
      <c r="L97" s="230">
        <v>256.2</v>
      </c>
      <c r="M97" s="230">
        <v>100.30345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2667.55</v>
      </c>
      <c r="D98" s="231">
        <v>2661.85</v>
      </c>
      <c r="E98" s="231">
        <v>2643.7</v>
      </c>
      <c r="F98" s="231">
        <v>2619.85</v>
      </c>
      <c r="G98" s="231">
        <v>2601.6999999999998</v>
      </c>
      <c r="H98" s="231">
        <v>2685.7</v>
      </c>
      <c r="I98" s="231">
        <v>2703.8500000000004</v>
      </c>
      <c r="J98" s="231">
        <v>2727.7</v>
      </c>
      <c r="K98" s="230">
        <v>2680</v>
      </c>
      <c r="L98" s="230">
        <v>2638</v>
      </c>
      <c r="M98" s="230">
        <v>33.883049999999997</v>
      </c>
      <c r="N98" s="1"/>
      <c r="O98" s="1"/>
    </row>
    <row r="99" spans="1:15" ht="12.75" customHeight="1">
      <c r="A99" s="213">
        <v>90</v>
      </c>
      <c r="B99" s="216" t="s">
        <v>257</v>
      </c>
      <c r="C99" s="230">
        <v>306</v>
      </c>
      <c r="D99" s="231">
        <v>305.84999999999997</v>
      </c>
      <c r="E99" s="231">
        <v>304.54999999999995</v>
      </c>
      <c r="F99" s="231">
        <v>303.09999999999997</v>
      </c>
      <c r="G99" s="231">
        <v>301.79999999999995</v>
      </c>
      <c r="H99" s="231">
        <v>307.29999999999995</v>
      </c>
      <c r="I99" s="231">
        <v>308.60000000000002</v>
      </c>
      <c r="J99" s="231">
        <v>310.04999999999995</v>
      </c>
      <c r="K99" s="230">
        <v>307.14999999999998</v>
      </c>
      <c r="L99" s="230">
        <v>304.39999999999998</v>
      </c>
      <c r="M99" s="230">
        <v>3.43628</v>
      </c>
      <c r="N99" s="1"/>
      <c r="O99" s="1"/>
    </row>
    <row r="100" spans="1:15" ht="12.75" customHeight="1">
      <c r="A100" s="213">
        <v>91</v>
      </c>
      <c r="B100" s="216" t="s">
        <v>372</v>
      </c>
      <c r="C100" s="230">
        <v>40054.6</v>
      </c>
      <c r="D100" s="231">
        <v>40119.633333333331</v>
      </c>
      <c r="E100" s="231">
        <v>39839.366666666661</v>
      </c>
      <c r="F100" s="231">
        <v>39624.133333333331</v>
      </c>
      <c r="G100" s="231">
        <v>39343.866666666661</v>
      </c>
      <c r="H100" s="231">
        <v>40334.866666666661</v>
      </c>
      <c r="I100" s="231">
        <v>40615.133333333324</v>
      </c>
      <c r="J100" s="231">
        <v>40830.366666666661</v>
      </c>
      <c r="K100" s="230">
        <v>40399.9</v>
      </c>
      <c r="L100" s="230">
        <v>39904.400000000001</v>
      </c>
      <c r="M100" s="230">
        <v>9.92E-3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2640.4</v>
      </c>
      <c r="D101" s="231">
        <v>2654.2999999999997</v>
      </c>
      <c r="E101" s="231">
        <v>2623.1999999999994</v>
      </c>
      <c r="F101" s="231">
        <v>2605.9999999999995</v>
      </c>
      <c r="G101" s="231">
        <v>2574.8999999999992</v>
      </c>
      <c r="H101" s="231">
        <v>2671.4999999999995</v>
      </c>
      <c r="I101" s="231">
        <v>2702.6</v>
      </c>
      <c r="J101" s="231">
        <v>2719.7999999999997</v>
      </c>
      <c r="K101" s="230">
        <v>2685.4</v>
      </c>
      <c r="L101" s="230">
        <v>2637.1</v>
      </c>
      <c r="M101" s="230">
        <v>171.83308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949.15</v>
      </c>
      <c r="D102" s="231">
        <v>947.2166666666667</v>
      </c>
      <c r="E102" s="231">
        <v>942.43333333333339</v>
      </c>
      <c r="F102" s="231">
        <v>935.7166666666667</v>
      </c>
      <c r="G102" s="231">
        <v>930.93333333333339</v>
      </c>
      <c r="H102" s="231">
        <v>953.93333333333339</v>
      </c>
      <c r="I102" s="231">
        <v>958.7166666666667</v>
      </c>
      <c r="J102" s="231">
        <v>965.43333333333339</v>
      </c>
      <c r="K102" s="230">
        <v>952</v>
      </c>
      <c r="L102" s="230">
        <v>940.5</v>
      </c>
      <c r="M102" s="230">
        <v>272.54424999999998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1182.0999999999999</v>
      </c>
      <c r="D103" s="231">
        <v>1181.4833333333333</v>
      </c>
      <c r="E103" s="231">
        <v>1169.8666666666668</v>
      </c>
      <c r="F103" s="231">
        <v>1157.6333333333334</v>
      </c>
      <c r="G103" s="231">
        <v>1146.0166666666669</v>
      </c>
      <c r="H103" s="231">
        <v>1193.7166666666667</v>
      </c>
      <c r="I103" s="231">
        <v>1205.333333333333</v>
      </c>
      <c r="J103" s="231">
        <v>1217.5666666666666</v>
      </c>
      <c r="K103" s="230">
        <v>1193.0999999999999</v>
      </c>
      <c r="L103" s="230">
        <v>1169.25</v>
      </c>
      <c r="M103" s="230">
        <v>9.2387599999999992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466</v>
      </c>
      <c r="D104" s="231">
        <v>465.9666666666667</v>
      </c>
      <c r="E104" s="231">
        <v>462.88333333333338</v>
      </c>
      <c r="F104" s="231">
        <v>459.76666666666671</v>
      </c>
      <c r="G104" s="231">
        <v>456.68333333333339</v>
      </c>
      <c r="H104" s="231">
        <v>469.08333333333337</v>
      </c>
      <c r="I104" s="231">
        <v>472.16666666666663</v>
      </c>
      <c r="J104" s="231">
        <v>475.28333333333336</v>
      </c>
      <c r="K104" s="230">
        <v>469.05</v>
      </c>
      <c r="L104" s="230">
        <v>462.85</v>
      </c>
      <c r="M104" s="230">
        <v>18.46067</v>
      </c>
      <c r="N104" s="1"/>
      <c r="O104" s="1"/>
    </row>
    <row r="105" spans="1:15" ht="12.75" customHeight="1">
      <c r="A105" s="213">
        <v>96</v>
      </c>
      <c r="B105" s="216" t="s">
        <v>258</v>
      </c>
      <c r="C105" s="230">
        <v>496.05</v>
      </c>
      <c r="D105" s="231">
        <v>498.91666666666669</v>
      </c>
      <c r="E105" s="231">
        <v>490.63333333333338</v>
      </c>
      <c r="F105" s="231">
        <v>485.2166666666667</v>
      </c>
      <c r="G105" s="231">
        <v>476.93333333333339</v>
      </c>
      <c r="H105" s="231">
        <v>504.33333333333337</v>
      </c>
      <c r="I105" s="231">
        <v>512.61666666666667</v>
      </c>
      <c r="J105" s="231">
        <v>518.0333333333333</v>
      </c>
      <c r="K105" s="230">
        <v>507.2</v>
      </c>
      <c r="L105" s="230">
        <v>493.5</v>
      </c>
      <c r="M105" s="230">
        <v>1.6657500000000001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71.650000000000006</v>
      </c>
      <c r="D106" s="231">
        <v>71.38333333333334</v>
      </c>
      <c r="E106" s="231">
        <v>70.76666666666668</v>
      </c>
      <c r="F106" s="231">
        <v>69.88333333333334</v>
      </c>
      <c r="G106" s="231">
        <v>69.26666666666668</v>
      </c>
      <c r="H106" s="231">
        <v>72.26666666666668</v>
      </c>
      <c r="I106" s="231">
        <v>72.883333333333326</v>
      </c>
      <c r="J106" s="231">
        <v>73.76666666666668</v>
      </c>
      <c r="K106" s="230">
        <v>72</v>
      </c>
      <c r="L106" s="230">
        <v>70.5</v>
      </c>
      <c r="M106" s="230">
        <v>251.24618000000001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445.5</v>
      </c>
      <c r="D107" s="231">
        <v>446.65000000000003</v>
      </c>
      <c r="E107" s="231">
        <v>441.30000000000007</v>
      </c>
      <c r="F107" s="231">
        <v>437.1</v>
      </c>
      <c r="G107" s="231">
        <v>431.75000000000006</v>
      </c>
      <c r="H107" s="231">
        <v>450.85000000000008</v>
      </c>
      <c r="I107" s="231">
        <v>456.2000000000001</v>
      </c>
      <c r="J107" s="231">
        <v>460.40000000000009</v>
      </c>
      <c r="K107" s="230">
        <v>452</v>
      </c>
      <c r="L107" s="230">
        <v>442.45</v>
      </c>
      <c r="M107" s="230">
        <v>142.72291999999999</v>
      </c>
      <c r="N107" s="1"/>
      <c r="O107" s="1"/>
    </row>
    <row r="108" spans="1:15" ht="12.75" customHeight="1">
      <c r="A108" s="213">
        <v>99</v>
      </c>
      <c r="B108" s="216" t="s">
        <v>259</v>
      </c>
      <c r="C108" s="230">
        <v>5580.55</v>
      </c>
      <c r="D108" s="231">
        <v>5562.1166666666659</v>
      </c>
      <c r="E108" s="231">
        <v>5513.5333333333319</v>
      </c>
      <c r="F108" s="231">
        <v>5446.5166666666664</v>
      </c>
      <c r="G108" s="231">
        <v>5397.9333333333325</v>
      </c>
      <c r="H108" s="231">
        <v>5629.1333333333314</v>
      </c>
      <c r="I108" s="231">
        <v>5677.7166666666653</v>
      </c>
      <c r="J108" s="231">
        <v>5744.7333333333308</v>
      </c>
      <c r="K108" s="230">
        <v>5610.7</v>
      </c>
      <c r="L108" s="230">
        <v>5495.1</v>
      </c>
      <c r="M108" s="230">
        <v>0.92571999999999999</v>
      </c>
      <c r="N108" s="1"/>
      <c r="O108" s="1"/>
    </row>
    <row r="109" spans="1:15" ht="12.75" customHeight="1">
      <c r="A109" s="213">
        <v>100</v>
      </c>
      <c r="B109" s="216" t="s">
        <v>384</v>
      </c>
      <c r="C109" s="230">
        <v>269.89999999999998</v>
      </c>
      <c r="D109" s="231">
        <v>269.65000000000003</v>
      </c>
      <c r="E109" s="231">
        <v>268.30000000000007</v>
      </c>
      <c r="F109" s="231">
        <v>266.70000000000005</v>
      </c>
      <c r="G109" s="231">
        <v>265.35000000000008</v>
      </c>
      <c r="H109" s="231">
        <v>271.25000000000006</v>
      </c>
      <c r="I109" s="231">
        <v>272.60000000000008</v>
      </c>
      <c r="J109" s="231">
        <v>274.20000000000005</v>
      </c>
      <c r="K109" s="230">
        <v>271</v>
      </c>
      <c r="L109" s="230">
        <v>268.05</v>
      </c>
      <c r="M109" s="230">
        <v>12.75798</v>
      </c>
      <c r="N109" s="1"/>
      <c r="O109" s="1"/>
    </row>
    <row r="110" spans="1:15" ht="12.75" customHeight="1">
      <c r="A110" s="213">
        <v>101</v>
      </c>
      <c r="B110" s="216" t="s">
        <v>385</v>
      </c>
      <c r="C110" s="230">
        <v>153</v>
      </c>
      <c r="D110" s="231">
        <v>153.58333333333334</v>
      </c>
      <c r="E110" s="231">
        <v>152.11666666666667</v>
      </c>
      <c r="F110" s="231">
        <v>151.23333333333332</v>
      </c>
      <c r="G110" s="231">
        <v>149.76666666666665</v>
      </c>
      <c r="H110" s="231">
        <v>154.4666666666667</v>
      </c>
      <c r="I110" s="231">
        <v>155.93333333333334</v>
      </c>
      <c r="J110" s="231">
        <v>156.81666666666672</v>
      </c>
      <c r="K110" s="230">
        <v>155.05000000000001</v>
      </c>
      <c r="L110" s="230">
        <v>152.69999999999999</v>
      </c>
      <c r="M110" s="230">
        <v>19.93319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389.7</v>
      </c>
      <c r="D111" s="231">
        <v>388.63333333333338</v>
      </c>
      <c r="E111" s="231">
        <v>382.26666666666677</v>
      </c>
      <c r="F111" s="231">
        <v>374.83333333333337</v>
      </c>
      <c r="G111" s="231">
        <v>368.46666666666675</v>
      </c>
      <c r="H111" s="231">
        <v>396.06666666666678</v>
      </c>
      <c r="I111" s="231">
        <v>402.43333333333345</v>
      </c>
      <c r="J111" s="231">
        <v>409.86666666666679</v>
      </c>
      <c r="K111" s="230">
        <v>395</v>
      </c>
      <c r="L111" s="230">
        <v>381.2</v>
      </c>
      <c r="M111" s="230">
        <v>174.17007000000001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90</v>
      </c>
      <c r="D112" s="231">
        <v>90.316666666666663</v>
      </c>
      <c r="E112" s="231">
        <v>89.23333333333332</v>
      </c>
      <c r="F112" s="231">
        <v>88.466666666666654</v>
      </c>
      <c r="G112" s="231">
        <v>87.383333333333312</v>
      </c>
      <c r="H112" s="231">
        <v>91.083333333333329</v>
      </c>
      <c r="I112" s="231">
        <v>92.166666666666671</v>
      </c>
      <c r="J112" s="231">
        <v>92.933333333333337</v>
      </c>
      <c r="K112" s="230">
        <v>91.4</v>
      </c>
      <c r="L112" s="230">
        <v>89.55</v>
      </c>
      <c r="M112" s="230">
        <v>171.57711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649.5</v>
      </c>
      <c r="D113" s="231">
        <v>646.56666666666672</v>
      </c>
      <c r="E113" s="231">
        <v>642.93333333333339</v>
      </c>
      <c r="F113" s="231">
        <v>636.36666666666667</v>
      </c>
      <c r="G113" s="231">
        <v>632.73333333333335</v>
      </c>
      <c r="H113" s="231">
        <v>653.13333333333344</v>
      </c>
      <c r="I113" s="231">
        <v>656.76666666666688</v>
      </c>
      <c r="J113" s="231">
        <v>663.33333333333348</v>
      </c>
      <c r="K113" s="230">
        <v>650.20000000000005</v>
      </c>
      <c r="L113" s="230">
        <v>640</v>
      </c>
      <c r="M113" s="230">
        <v>27.409929999999999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480.6</v>
      </c>
      <c r="D114" s="231">
        <v>480.7833333333333</v>
      </c>
      <c r="E114" s="231">
        <v>476.86666666666662</v>
      </c>
      <c r="F114" s="231">
        <v>473.13333333333333</v>
      </c>
      <c r="G114" s="231">
        <v>469.21666666666664</v>
      </c>
      <c r="H114" s="231">
        <v>484.51666666666659</v>
      </c>
      <c r="I114" s="231">
        <v>488.43333333333334</v>
      </c>
      <c r="J114" s="231">
        <v>492.16666666666657</v>
      </c>
      <c r="K114" s="230">
        <v>484.7</v>
      </c>
      <c r="L114" s="230">
        <v>477.05</v>
      </c>
      <c r="M114" s="230">
        <v>16.491630000000001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153.85</v>
      </c>
      <c r="D115" s="231">
        <v>154.83333333333334</v>
      </c>
      <c r="E115" s="231">
        <v>151.36666666666667</v>
      </c>
      <c r="F115" s="231">
        <v>148.88333333333333</v>
      </c>
      <c r="G115" s="231">
        <v>145.41666666666666</v>
      </c>
      <c r="H115" s="231">
        <v>157.31666666666669</v>
      </c>
      <c r="I115" s="231">
        <v>160.78333333333333</v>
      </c>
      <c r="J115" s="231">
        <v>163.26666666666671</v>
      </c>
      <c r="K115" s="230">
        <v>158.30000000000001</v>
      </c>
      <c r="L115" s="230">
        <v>152.35</v>
      </c>
      <c r="M115" s="230">
        <v>913.51514999999995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1286.5999999999999</v>
      </c>
      <c r="D116" s="231">
        <v>1287.0833333333333</v>
      </c>
      <c r="E116" s="231">
        <v>1276.7666666666664</v>
      </c>
      <c r="F116" s="231">
        <v>1266.9333333333332</v>
      </c>
      <c r="G116" s="231">
        <v>1256.6166666666663</v>
      </c>
      <c r="H116" s="231">
        <v>1296.9166666666665</v>
      </c>
      <c r="I116" s="231">
        <v>1307.2333333333336</v>
      </c>
      <c r="J116" s="231">
        <v>1317.0666666666666</v>
      </c>
      <c r="K116" s="230">
        <v>1297.4000000000001</v>
      </c>
      <c r="L116" s="230">
        <v>1277.25</v>
      </c>
      <c r="M116" s="230">
        <v>27.640779999999999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4073.85</v>
      </c>
      <c r="D117" s="231">
        <v>4090.6166666666668</v>
      </c>
      <c r="E117" s="231">
        <v>4016.2333333333336</v>
      </c>
      <c r="F117" s="231">
        <v>3958.6166666666668</v>
      </c>
      <c r="G117" s="231">
        <v>3884.2333333333336</v>
      </c>
      <c r="H117" s="231">
        <v>4148.2333333333336</v>
      </c>
      <c r="I117" s="231">
        <v>4222.6166666666668</v>
      </c>
      <c r="J117" s="231">
        <v>4280.2333333333336</v>
      </c>
      <c r="K117" s="230">
        <v>4165</v>
      </c>
      <c r="L117" s="230">
        <v>4033</v>
      </c>
      <c r="M117" s="230">
        <v>13.964700000000001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1318.3</v>
      </c>
      <c r="D118" s="231">
        <v>1321.1833333333332</v>
      </c>
      <c r="E118" s="231">
        <v>1311.2666666666664</v>
      </c>
      <c r="F118" s="231">
        <v>1304.2333333333333</v>
      </c>
      <c r="G118" s="231">
        <v>1294.3166666666666</v>
      </c>
      <c r="H118" s="231">
        <v>1328.2166666666662</v>
      </c>
      <c r="I118" s="231">
        <v>1338.1333333333328</v>
      </c>
      <c r="J118" s="231">
        <v>1345.1666666666661</v>
      </c>
      <c r="K118" s="230">
        <v>1331.1</v>
      </c>
      <c r="L118" s="230">
        <v>1314.15</v>
      </c>
      <c r="M118" s="230">
        <v>178.00782000000001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2372.5</v>
      </c>
      <c r="D119" s="231">
        <v>2361.0666666666666</v>
      </c>
      <c r="E119" s="231">
        <v>2328.1333333333332</v>
      </c>
      <c r="F119" s="231">
        <v>2283.7666666666664</v>
      </c>
      <c r="G119" s="231">
        <v>2250.833333333333</v>
      </c>
      <c r="H119" s="231">
        <v>2405.4333333333334</v>
      </c>
      <c r="I119" s="231">
        <v>2438.3666666666668</v>
      </c>
      <c r="J119" s="231">
        <v>2482.7333333333336</v>
      </c>
      <c r="K119" s="230">
        <v>2394</v>
      </c>
      <c r="L119" s="230">
        <v>2316.6999999999998</v>
      </c>
      <c r="M119" s="230">
        <v>39.311799999999998</v>
      </c>
      <c r="N119" s="1"/>
      <c r="O119" s="1"/>
    </row>
    <row r="120" spans="1:15" ht="12.75" customHeight="1">
      <c r="A120" s="213">
        <v>111</v>
      </c>
      <c r="B120" s="216" t="s">
        <v>260</v>
      </c>
      <c r="C120" s="230">
        <v>700.95</v>
      </c>
      <c r="D120" s="231">
        <v>697.9</v>
      </c>
      <c r="E120" s="231">
        <v>688.84999999999991</v>
      </c>
      <c r="F120" s="231">
        <v>676.74999999999989</v>
      </c>
      <c r="G120" s="231">
        <v>667.69999999999982</v>
      </c>
      <c r="H120" s="231">
        <v>710</v>
      </c>
      <c r="I120" s="231">
        <v>719.05</v>
      </c>
      <c r="J120" s="231">
        <v>731.15000000000009</v>
      </c>
      <c r="K120" s="230">
        <v>706.95</v>
      </c>
      <c r="L120" s="230">
        <v>685.8</v>
      </c>
      <c r="M120" s="230">
        <v>9.2454199999999993</v>
      </c>
      <c r="N120" s="1"/>
      <c r="O120" s="1"/>
    </row>
    <row r="121" spans="1:15" ht="12.75" customHeight="1">
      <c r="A121" s="213">
        <v>112</v>
      </c>
      <c r="B121" s="216" t="s">
        <v>261</v>
      </c>
      <c r="C121" s="230">
        <v>254.05</v>
      </c>
      <c r="D121" s="231">
        <v>257.25</v>
      </c>
      <c r="E121" s="231">
        <v>249.8</v>
      </c>
      <c r="F121" s="231">
        <v>245.55</v>
      </c>
      <c r="G121" s="231">
        <v>238.10000000000002</v>
      </c>
      <c r="H121" s="231">
        <v>261.5</v>
      </c>
      <c r="I121" s="231">
        <v>268.95000000000005</v>
      </c>
      <c r="J121" s="231">
        <v>273.2</v>
      </c>
      <c r="K121" s="230">
        <v>264.7</v>
      </c>
      <c r="L121" s="230">
        <v>253</v>
      </c>
      <c r="M121" s="230">
        <v>13.092549999999999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696.3</v>
      </c>
      <c r="D122" s="231">
        <v>697.41666666666663</v>
      </c>
      <c r="E122" s="231">
        <v>689.88333333333321</v>
      </c>
      <c r="F122" s="231">
        <v>683.46666666666658</v>
      </c>
      <c r="G122" s="231">
        <v>675.93333333333317</v>
      </c>
      <c r="H122" s="231">
        <v>703.83333333333326</v>
      </c>
      <c r="I122" s="231">
        <v>711.36666666666679</v>
      </c>
      <c r="J122" s="231">
        <v>717.7833333333333</v>
      </c>
      <c r="K122" s="230">
        <v>704.95</v>
      </c>
      <c r="L122" s="230">
        <v>691</v>
      </c>
      <c r="M122" s="230">
        <v>149.43096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517.25</v>
      </c>
      <c r="D123" s="231">
        <v>518.18333333333339</v>
      </c>
      <c r="E123" s="231">
        <v>511.21666666666681</v>
      </c>
      <c r="F123" s="231">
        <v>505.18333333333339</v>
      </c>
      <c r="G123" s="231">
        <v>498.21666666666681</v>
      </c>
      <c r="H123" s="231">
        <v>524.21666666666681</v>
      </c>
      <c r="I123" s="231">
        <v>531.18333333333351</v>
      </c>
      <c r="J123" s="231">
        <v>537.21666666666681</v>
      </c>
      <c r="K123" s="230">
        <v>525.15</v>
      </c>
      <c r="L123" s="230">
        <v>512.15</v>
      </c>
      <c r="M123" s="230">
        <v>38.975619999999999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483.3</v>
      </c>
      <c r="D124" s="231">
        <v>485.13333333333338</v>
      </c>
      <c r="E124" s="231">
        <v>479.66666666666674</v>
      </c>
      <c r="F124" s="231">
        <v>476.03333333333336</v>
      </c>
      <c r="G124" s="231">
        <v>470.56666666666672</v>
      </c>
      <c r="H124" s="231">
        <v>488.76666666666677</v>
      </c>
      <c r="I124" s="231">
        <v>494.23333333333335</v>
      </c>
      <c r="J124" s="231">
        <v>497.86666666666679</v>
      </c>
      <c r="K124" s="230">
        <v>490.6</v>
      </c>
      <c r="L124" s="230">
        <v>481.5</v>
      </c>
      <c r="M124" s="230">
        <v>20.615459999999999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2014.35</v>
      </c>
      <c r="D125" s="231">
        <v>2010.8833333333332</v>
      </c>
      <c r="E125" s="231">
        <v>1957.3666666666663</v>
      </c>
      <c r="F125" s="231">
        <v>1900.3833333333332</v>
      </c>
      <c r="G125" s="231">
        <v>1846.8666666666663</v>
      </c>
      <c r="H125" s="231">
        <v>2067.8666666666663</v>
      </c>
      <c r="I125" s="231">
        <v>2121.3833333333332</v>
      </c>
      <c r="J125" s="231">
        <v>2178.3666666666663</v>
      </c>
      <c r="K125" s="230">
        <v>2064.4</v>
      </c>
      <c r="L125" s="230">
        <v>1953.9</v>
      </c>
      <c r="M125" s="230">
        <v>885.98126000000002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104.15</v>
      </c>
      <c r="D126" s="231">
        <v>104.06666666666668</v>
      </c>
      <c r="E126" s="231">
        <v>103.18333333333335</v>
      </c>
      <c r="F126" s="231">
        <v>102.21666666666667</v>
      </c>
      <c r="G126" s="231">
        <v>101.33333333333334</v>
      </c>
      <c r="H126" s="231">
        <v>105.03333333333336</v>
      </c>
      <c r="I126" s="231">
        <v>105.91666666666669</v>
      </c>
      <c r="J126" s="231">
        <v>106.88333333333337</v>
      </c>
      <c r="K126" s="230">
        <v>104.95</v>
      </c>
      <c r="L126" s="230">
        <v>103.1</v>
      </c>
      <c r="M126" s="230">
        <v>54.442979999999999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3903</v>
      </c>
      <c r="D127" s="231">
        <v>3892.9166666666665</v>
      </c>
      <c r="E127" s="231">
        <v>3861.1333333333332</v>
      </c>
      <c r="F127" s="231">
        <v>3819.2666666666669</v>
      </c>
      <c r="G127" s="231">
        <v>3787.4833333333336</v>
      </c>
      <c r="H127" s="231">
        <v>3934.7833333333328</v>
      </c>
      <c r="I127" s="231">
        <v>3966.5666666666666</v>
      </c>
      <c r="J127" s="231">
        <v>4008.4333333333325</v>
      </c>
      <c r="K127" s="230">
        <v>3924.7</v>
      </c>
      <c r="L127" s="230">
        <v>3851.05</v>
      </c>
      <c r="M127" s="230">
        <v>1.78837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372</v>
      </c>
      <c r="D128" s="231">
        <v>374.2833333333333</v>
      </c>
      <c r="E128" s="231">
        <v>369.06666666666661</v>
      </c>
      <c r="F128" s="231">
        <v>366.13333333333333</v>
      </c>
      <c r="G128" s="231">
        <v>360.91666666666663</v>
      </c>
      <c r="H128" s="231">
        <v>377.21666666666658</v>
      </c>
      <c r="I128" s="231">
        <v>382.43333333333328</v>
      </c>
      <c r="J128" s="231">
        <v>385.36666666666656</v>
      </c>
      <c r="K128" s="230">
        <v>379.5</v>
      </c>
      <c r="L128" s="230">
        <v>371.35</v>
      </c>
      <c r="M128" s="230">
        <v>7.8034699999999999</v>
      </c>
      <c r="N128" s="1"/>
      <c r="O128" s="1"/>
    </row>
    <row r="129" spans="1:15" ht="12.75" customHeight="1">
      <c r="A129" s="213">
        <v>120</v>
      </c>
      <c r="B129" s="216" t="s">
        <v>863</v>
      </c>
      <c r="C129" s="230">
        <v>4998.3999999999996</v>
      </c>
      <c r="D129" s="231">
        <v>4992.5333333333328</v>
      </c>
      <c r="E129" s="231">
        <v>4957.3166666666657</v>
      </c>
      <c r="F129" s="231">
        <v>4916.2333333333327</v>
      </c>
      <c r="G129" s="231">
        <v>4881.0166666666655</v>
      </c>
      <c r="H129" s="231">
        <v>5033.6166666666659</v>
      </c>
      <c r="I129" s="231">
        <v>5068.833333333333</v>
      </c>
      <c r="J129" s="231">
        <v>5109.9166666666661</v>
      </c>
      <c r="K129" s="230">
        <v>5027.75</v>
      </c>
      <c r="L129" s="230">
        <v>4951.45</v>
      </c>
      <c r="M129" s="230">
        <v>5.1268099999999999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2205.65</v>
      </c>
      <c r="D130" s="231">
        <v>2209.8833333333332</v>
      </c>
      <c r="E130" s="231">
        <v>2195.7666666666664</v>
      </c>
      <c r="F130" s="231">
        <v>2185.8833333333332</v>
      </c>
      <c r="G130" s="231">
        <v>2171.7666666666664</v>
      </c>
      <c r="H130" s="231">
        <v>2219.7666666666664</v>
      </c>
      <c r="I130" s="231">
        <v>2233.8833333333332</v>
      </c>
      <c r="J130" s="231">
        <v>2243.7666666666664</v>
      </c>
      <c r="K130" s="230">
        <v>2224</v>
      </c>
      <c r="L130" s="230">
        <v>2200</v>
      </c>
      <c r="M130" s="230">
        <v>28.092839999999999</v>
      </c>
      <c r="N130" s="1"/>
      <c r="O130" s="1"/>
    </row>
    <row r="131" spans="1:15" ht="12.75" customHeight="1">
      <c r="A131" s="213">
        <v>122</v>
      </c>
      <c r="B131" s="216" t="s">
        <v>262</v>
      </c>
      <c r="C131" s="230">
        <v>330.7</v>
      </c>
      <c r="D131" s="231">
        <v>332.40000000000003</v>
      </c>
      <c r="E131" s="231">
        <v>328.30000000000007</v>
      </c>
      <c r="F131" s="231">
        <v>325.90000000000003</v>
      </c>
      <c r="G131" s="231">
        <v>321.80000000000007</v>
      </c>
      <c r="H131" s="231">
        <v>334.80000000000007</v>
      </c>
      <c r="I131" s="231">
        <v>338.90000000000009</v>
      </c>
      <c r="J131" s="231">
        <v>341.30000000000007</v>
      </c>
      <c r="K131" s="230">
        <v>336.5</v>
      </c>
      <c r="L131" s="230">
        <v>330</v>
      </c>
      <c r="M131" s="230">
        <v>11.57152</v>
      </c>
      <c r="N131" s="1"/>
      <c r="O131" s="1"/>
    </row>
    <row r="132" spans="1:15" ht="12.75" customHeight="1">
      <c r="A132" s="213">
        <v>123</v>
      </c>
      <c r="B132" s="216" t="s">
        <v>843</v>
      </c>
      <c r="C132" s="230">
        <v>595.15</v>
      </c>
      <c r="D132" s="231">
        <v>595.86666666666667</v>
      </c>
      <c r="E132" s="231">
        <v>592.2833333333333</v>
      </c>
      <c r="F132" s="231">
        <v>589.41666666666663</v>
      </c>
      <c r="G132" s="231">
        <v>585.83333333333326</v>
      </c>
      <c r="H132" s="231">
        <v>598.73333333333335</v>
      </c>
      <c r="I132" s="231">
        <v>602.31666666666661</v>
      </c>
      <c r="J132" s="231">
        <v>605.18333333333339</v>
      </c>
      <c r="K132" s="230">
        <v>599.45000000000005</v>
      </c>
      <c r="L132" s="230">
        <v>593</v>
      </c>
      <c r="M132" s="230">
        <v>7.20695</v>
      </c>
      <c r="N132" s="1"/>
      <c r="O132" s="1"/>
    </row>
    <row r="133" spans="1:15" ht="12.75" customHeight="1">
      <c r="A133" s="213">
        <v>124</v>
      </c>
      <c r="B133" s="216" t="s">
        <v>410</v>
      </c>
      <c r="C133" s="230">
        <v>3956.2</v>
      </c>
      <c r="D133" s="231">
        <v>3967.0666666666671</v>
      </c>
      <c r="E133" s="231">
        <v>3927.1833333333343</v>
      </c>
      <c r="F133" s="231">
        <v>3898.1666666666674</v>
      </c>
      <c r="G133" s="231">
        <v>3858.2833333333347</v>
      </c>
      <c r="H133" s="231">
        <v>3996.0833333333339</v>
      </c>
      <c r="I133" s="231">
        <v>4035.9666666666662</v>
      </c>
      <c r="J133" s="231">
        <v>4064.9833333333336</v>
      </c>
      <c r="K133" s="230">
        <v>4006.95</v>
      </c>
      <c r="L133" s="230">
        <v>3938.05</v>
      </c>
      <c r="M133" s="230">
        <v>0.20105000000000001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804.5</v>
      </c>
      <c r="D134" s="231">
        <v>806.25</v>
      </c>
      <c r="E134" s="231">
        <v>799.5</v>
      </c>
      <c r="F134" s="231">
        <v>794.5</v>
      </c>
      <c r="G134" s="231">
        <v>787.75</v>
      </c>
      <c r="H134" s="231">
        <v>811.25</v>
      </c>
      <c r="I134" s="231">
        <v>818</v>
      </c>
      <c r="J134" s="231">
        <v>823</v>
      </c>
      <c r="K134" s="230">
        <v>813</v>
      </c>
      <c r="L134" s="230">
        <v>801.25</v>
      </c>
      <c r="M134" s="230">
        <v>11.22072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97211.7</v>
      </c>
      <c r="D135" s="231">
        <v>97504.183333333349</v>
      </c>
      <c r="E135" s="231">
        <v>96357.616666666698</v>
      </c>
      <c r="F135" s="231">
        <v>95503.533333333355</v>
      </c>
      <c r="G135" s="231">
        <v>94356.966666666704</v>
      </c>
      <c r="H135" s="231">
        <v>98358.266666666692</v>
      </c>
      <c r="I135" s="231">
        <v>99504.833333333343</v>
      </c>
      <c r="J135" s="231">
        <v>100358.91666666669</v>
      </c>
      <c r="K135" s="230">
        <v>98650.75</v>
      </c>
      <c r="L135" s="230">
        <v>96650.1</v>
      </c>
      <c r="M135" s="230">
        <v>0.13322999999999999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284.3</v>
      </c>
      <c r="D136" s="231">
        <v>284.61666666666667</v>
      </c>
      <c r="E136" s="231">
        <v>282.53333333333336</v>
      </c>
      <c r="F136" s="231">
        <v>280.76666666666671</v>
      </c>
      <c r="G136" s="231">
        <v>278.68333333333339</v>
      </c>
      <c r="H136" s="231">
        <v>286.38333333333333</v>
      </c>
      <c r="I136" s="231">
        <v>288.46666666666658</v>
      </c>
      <c r="J136" s="231">
        <v>290.23333333333329</v>
      </c>
      <c r="K136" s="230">
        <v>286.7</v>
      </c>
      <c r="L136" s="230">
        <v>282.85000000000002</v>
      </c>
      <c r="M136" s="230">
        <v>39.068480000000001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1319</v>
      </c>
      <c r="D137" s="231">
        <v>1316.8333333333333</v>
      </c>
      <c r="E137" s="231">
        <v>1305.4166666666665</v>
      </c>
      <c r="F137" s="231">
        <v>1291.8333333333333</v>
      </c>
      <c r="G137" s="231">
        <v>1280.4166666666665</v>
      </c>
      <c r="H137" s="231">
        <v>1330.4166666666665</v>
      </c>
      <c r="I137" s="231">
        <v>1341.833333333333</v>
      </c>
      <c r="J137" s="231">
        <v>1355.4166666666665</v>
      </c>
      <c r="K137" s="230">
        <v>1328.25</v>
      </c>
      <c r="L137" s="230">
        <v>1303.25</v>
      </c>
      <c r="M137" s="230">
        <v>56.293779999999998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543.04999999999995</v>
      </c>
      <c r="D138" s="231">
        <v>543.93333333333328</v>
      </c>
      <c r="E138" s="231">
        <v>539.86666666666656</v>
      </c>
      <c r="F138" s="231">
        <v>536.68333333333328</v>
      </c>
      <c r="G138" s="231">
        <v>532.61666666666656</v>
      </c>
      <c r="H138" s="231">
        <v>547.11666666666656</v>
      </c>
      <c r="I138" s="231">
        <v>551.18333333333339</v>
      </c>
      <c r="J138" s="231">
        <v>554.36666666666656</v>
      </c>
      <c r="K138" s="230">
        <v>548</v>
      </c>
      <c r="L138" s="230">
        <v>540.75</v>
      </c>
      <c r="M138" s="230">
        <v>25.83502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9367.7000000000007</v>
      </c>
      <c r="D139" s="231">
        <v>9361.75</v>
      </c>
      <c r="E139" s="231">
        <v>9273.5499999999993</v>
      </c>
      <c r="F139" s="231">
        <v>9179.4</v>
      </c>
      <c r="G139" s="231">
        <v>9091.1999999999989</v>
      </c>
      <c r="H139" s="231">
        <v>9455.9</v>
      </c>
      <c r="I139" s="231">
        <v>9544.1</v>
      </c>
      <c r="J139" s="231">
        <v>9638.25</v>
      </c>
      <c r="K139" s="230">
        <v>9449.9500000000007</v>
      </c>
      <c r="L139" s="230">
        <v>9267.6</v>
      </c>
      <c r="M139" s="230">
        <v>16.147659999999998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706.55</v>
      </c>
      <c r="D140" s="231">
        <v>704.11666666666667</v>
      </c>
      <c r="E140" s="231">
        <v>697.83333333333337</v>
      </c>
      <c r="F140" s="231">
        <v>689.11666666666667</v>
      </c>
      <c r="G140" s="231">
        <v>682.83333333333337</v>
      </c>
      <c r="H140" s="231">
        <v>712.83333333333337</v>
      </c>
      <c r="I140" s="231">
        <v>719.11666666666667</v>
      </c>
      <c r="J140" s="231">
        <v>727.83333333333337</v>
      </c>
      <c r="K140" s="230">
        <v>710.4</v>
      </c>
      <c r="L140" s="230">
        <v>695.4</v>
      </c>
      <c r="M140" s="230">
        <v>7.2401999999999997</v>
      </c>
      <c r="N140" s="1"/>
      <c r="O140" s="1"/>
    </row>
    <row r="141" spans="1:15" ht="12.75" customHeight="1">
      <c r="A141" s="213">
        <v>132</v>
      </c>
      <c r="B141" s="216" t="s">
        <v>418</v>
      </c>
      <c r="C141" s="230">
        <v>549.45000000000005</v>
      </c>
      <c r="D141" s="231">
        <v>544.5333333333333</v>
      </c>
      <c r="E141" s="231">
        <v>527.06666666666661</v>
      </c>
      <c r="F141" s="231">
        <v>504.68333333333328</v>
      </c>
      <c r="G141" s="231">
        <v>487.21666666666658</v>
      </c>
      <c r="H141" s="231">
        <v>566.91666666666663</v>
      </c>
      <c r="I141" s="231">
        <v>584.38333333333333</v>
      </c>
      <c r="J141" s="231">
        <v>606.76666666666665</v>
      </c>
      <c r="K141" s="230">
        <v>562</v>
      </c>
      <c r="L141" s="230">
        <v>522.15</v>
      </c>
      <c r="M141" s="230">
        <v>1010.78986</v>
      </c>
      <c r="N141" s="1"/>
      <c r="O141" s="1"/>
    </row>
    <row r="142" spans="1:15" ht="12.75" customHeight="1">
      <c r="A142" s="213">
        <v>133</v>
      </c>
      <c r="B142" s="216" t="s">
        <v>844</v>
      </c>
      <c r="C142" s="230">
        <v>57.85</v>
      </c>
      <c r="D142" s="231">
        <v>57.916666666666664</v>
      </c>
      <c r="E142" s="231">
        <v>57.333333333333329</v>
      </c>
      <c r="F142" s="231">
        <v>56.816666666666663</v>
      </c>
      <c r="G142" s="231">
        <v>56.233333333333327</v>
      </c>
      <c r="H142" s="231">
        <v>58.43333333333333</v>
      </c>
      <c r="I142" s="231">
        <v>59.016666666666659</v>
      </c>
      <c r="J142" s="231">
        <v>59.533333333333331</v>
      </c>
      <c r="K142" s="230">
        <v>58.5</v>
      </c>
      <c r="L142" s="230">
        <v>57.4</v>
      </c>
      <c r="M142" s="230">
        <v>80.99709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1946.85</v>
      </c>
      <c r="D143" s="231">
        <v>1951.0666666666666</v>
      </c>
      <c r="E143" s="231">
        <v>1927.1333333333332</v>
      </c>
      <c r="F143" s="231">
        <v>1907.4166666666665</v>
      </c>
      <c r="G143" s="231">
        <v>1883.4833333333331</v>
      </c>
      <c r="H143" s="231">
        <v>1970.7833333333333</v>
      </c>
      <c r="I143" s="231">
        <v>1994.7166666666667</v>
      </c>
      <c r="J143" s="231">
        <v>2014.4333333333334</v>
      </c>
      <c r="K143" s="230">
        <v>1975</v>
      </c>
      <c r="L143" s="230">
        <v>1931.35</v>
      </c>
      <c r="M143" s="230">
        <v>12.128270000000001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1115.5</v>
      </c>
      <c r="D144" s="231">
        <v>1117.3499999999999</v>
      </c>
      <c r="E144" s="231">
        <v>1108.4999999999998</v>
      </c>
      <c r="F144" s="231">
        <v>1101.4999999999998</v>
      </c>
      <c r="G144" s="231">
        <v>1092.6499999999996</v>
      </c>
      <c r="H144" s="231">
        <v>1124.3499999999999</v>
      </c>
      <c r="I144" s="231">
        <v>1133.2000000000003</v>
      </c>
      <c r="J144" s="231">
        <v>1140.2</v>
      </c>
      <c r="K144" s="230">
        <v>1126.2</v>
      </c>
      <c r="L144" s="230">
        <v>1110.3499999999999</v>
      </c>
      <c r="M144" s="230">
        <v>5.2663000000000002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173.85</v>
      </c>
      <c r="D145" s="231">
        <v>174.26666666666665</v>
      </c>
      <c r="E145" s="231">
        <v>171.5333333333333</v>
      </c>
      <c r="F145" s="231">
        <v>169.21666666666664</v>
      </c>
      <c r="G145" s="231">
        <v>166.48333333333329</v>
      </c>
      <c r="H145" s="231">
        <v>176.58333333333331</v>
      </c>
      <c r="I145" s="231">
        <v>179.31666666666666</v>
      </c>
      <c r="J145" s="231">
        <v>181.63333333333333</v>
      </c>
      <c r="K145" s="230">
        <v>177</v>
      </c>
      <c r="L145" s="230">
        <v>171.95</v>
      </c>
      <c r="M145" s="230">
        <v>417.85991999999999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83.8</v>
      </c>
      <c r="D146" s="231">
        <v>83.583333333333329</v>
      </c>
      <c r="E146" s="231">
        <v>82.966666666666654</v>
      </c>
      <c r="F146" s="231">
        <v>82.133333333333326</v>
      </c>
      <c r="G146" s="231">
        <v>81.516666666666652</v>
      </c>
      <c r="H146" s="231">
        <v>84.416666666666657</v>
      </c>
      <c r="I146" s="231">
        <v>85.033333333333331</v>
      </c>
      <c r="J146" s="231">
        <v>85.86666666666666</v>
      </c>
      <c r="K146" s="230">
        <v>84.2</v>
      </c>
      <c r="L146" s="230">
        <v>82.75</v>
      </c>
      <c r="M146" s="230">
        <v>72.785920000000004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4665.1000000000004</v>
      </c>
      <c r="D147" s="231">
        <v>4671.583333333333</v>
      </c>
      <c r="E147" s="231">
        <v>4643.5166666666664</v>
      </c>
      <c r="F147" s="231">
        <v>4621.9333333333334</v>
      </c>
      <c r="G147" s="231">
        <v>4593.8666666666668</v>
      </c>
      <c r="H147" s="231">
        <v>4693.1666666666661</v>
      </c>
      <c r="I147" s="231">
        <v>4721.2333333333336</v>
      </c>
      <c r="J147" s="231">
        <v>4742.8166666666657</v>
      </c>
      <c r="K147" s="230">
        <v>4699.6499999999996</v>
      </c>
      <c r="L147" s="230">
        <v>4650</v>
      </c>
      <c r="M147" s="230">
        <v>0.52507999999999999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21673.1</v>
      </c>
      <c r="D148" s="231">
        <v>21682.149999999998</v>
      </c>
      <c r="E148" s="231">
        <v>21505.949999999997</v>
      </c>
      <c r="F148" s="231">
        <v>21338.799999999999</v>
      </c>
      <c r="G148" s="231">
        <v>21162.6</v>
      </c>
      <c r="H148" s="231">
        <v>21849.299999999996</v>
      </c>
      <c r="I148" s="231">
        <v>22025.5</v>
      </c>
      <c r="J148" s="231">
        <v>22192.649999999994</v>
      </c>
      <c r="K148" s="230">
        <v>21858.35</v>
      </c>
      <c r="L148" s="230">
        <v>21515</v>
      </c>
      <c r="M148" s="230">
        <v>4.2479399999999998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249.75</v>
      </c>
      <c r="D149" s="231">
        <v>247.58333333333334</v>
      </c>
      <c r="E149" s="231">
        <v>244.16666666666669</v>
      </c>
      <c r="F149" s="231">
        <v>238.58333333333334</v>
      </c>
      <c r="G149" s="231">
        <v>235.16666666666669</v>
      </c>
      <c r="H149" s="231">
        <v>253.16666666666669</v>
      </c>
      <c r="I149" s="231">
        <v>256.58333333333337</v>
      </c>
      <c r="J149" s="231">
        <v>262.16666666666669</v>
      </c>
      <c r="K149" s="230">
        <v>251</v>
      </c>
      <c r="L149" s="230">
        <v>242</v>
      </c>
      <c r="M149" s="230">
        <v>4.6392699999999998</v>
      </c>
      <c r="N149" s="1"/>
      <c r="O149" s="1"/>
    </row>
    <row r="150" spans="1:15" ht="12.75" customHeight="1">
      <c r="A150" s="213">
        <v>141</v>
      </c>
      <c r="B150" s="216" t="s">
        <v>264</v>
      </c>
      <c r="C150" s="230">
        <v>930.75</v>
      </c>
      <c r="D150" s="231">
        <v>928.56666666666661</v>
      </c>
      <c r="E150" s="231">
        <v>919.18333333333317</v>
      </c>
      <c r="F150" s="231">
        <v>907.61666666666656</v>
      </c>
      <c r="G150" s="231">
        <v>898.23333333333312</v>
      </c>
      <c r="H150" s="231">
        <v>940.13333333333321</v>
      </c>
      <c r="I150" s="231">
        <v>949.51666666666665</v>
      </c>
      <c r="J150" s="231">
        <v>961.08333333333326</v>
      </c>
      <c r="K150" s="230">
        <v>937.95</v>
      </c>
      <c r="L150" s="230">
        <v>917</v>
      </c>
      <c r="M150" s="230">
        <v>8.2834299999999992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154.9</v>
      </c>
      <c r="D151" s="231">
        <v>154.78333333333333</v>
      </c>
      <c r="E151" s="231">
        <v>150.16666666666666</v>
      </c>
      <c r="F151" s="231">
        <v>145.43333333333334</v>
      </c>
      <c r="G151" s="231">
        <v>140.81666666666666</v>
      </c>
      <c r="H151" s="231">
        <v>159.51666666666665</v>
      </c>
      <c r="I151" s="231">
        <v>164.13333333333333</v>
      </c>
      <c r="J151" s="231">
        <v>168.86666666666665</v>
      </c>
      <c r="K151" s="230">
        <v>159.4</v>
      </c>
      <c r="L151" s="230">
        <v>150.05000000000001</v>
      </c>
      <c r="M151" s="230">
        <v>837.41016999999999</v>
      </c>
      <c r="N151" s="1"/>
      <c r="O151" s="1"/>
    </row>
    <row r="152" spans="1:15" ht="12.75" customHeight="1">
      <c r="A152" s="213">
        <v>143</v>
      </c>
      <c r="B152" s="216" t="s">
        <v>265</v>
      </c>
      <c r="C152" s="230">
        <v>257.25</v>
      </c>
      <c r="D152" s="231">
        <v>256.25</v>
      </c>
      <c r="E152" s="231">
        <v>254.5</v>
      </c>
      <c r="F152" s="231">
        <v>251.75</v>
      </c>
      <c r="G152" s="231">
        <v>250</v>
      </c>
      <c r="H152" s="231">
        <v>259</v>
      </c>
      <c r="I152" s="231">
        <v>260.75</v>
      </c>
      <c r="J152" s="231">
        <v>263.5</v>
      </c>
      <c r="K152" s="230">
        <v>258</v>
      </c>
      <c r="L152" s="230">
        <v>253.5</v>
      </c>
      <c r="M152" s="230">
        <v>13.767390000000001</v>
      </c>
      <c r="N152" s="1"/>
      <c r="O152" s="1"/>
    </row>
    <row r="153" spans="1:15" ht="12.75" customHeight="1">
      <c r="A153" s="213">
        <v>144</v>
      </c>
      <c r="B153" s="216" t="s">
        <v>803</v>
      </c>
      <c r="C153" s="230">
        <v>697.35</v>
      </c>
      <c r="D153" s="231">
        <v>697.11666666666667</v>
      </c>
      <c r="E153" s="231">
        <v>693.08333333333337</v>
      </c>
      <c r="F153" s="231">
        <v>688.81666666666672</v>
      </c>
      <c r="G153" s="231">
        <v>684.78333333333342</v>
      </c>
      <c r="H153" s="231">
        <v>701.38333333333333</v>
      </c>
      <c r="I153" s="231">
        <v>705.41666666666663</v>
      </c>
      <c r="J153" s="231">
        <v>709.68333333333328</v>
      </c>
      <c r="K153" s="230">
        <v>701.15</v>
      </c>
      <c r="L153" s="230">
        <v>692.85</v>
      </c>
      <c r="M153" s="230">
        <v>13.039289999999999</v>
      </c>
      <c r="N153" s="1"/>
      <c r="O153" s="1"/>
    </row>
    <row r="154" spans="1:15" ht="12.75" customHeight="1">
      <c r="A154" s="213">
        <v>145</v>
      </c>
      <c r="B154" s="216" t="s">
        <v>430</v>
      </c>
      <c r="C154" s="230">
        <v>3633.6</v>
      </c>
      <c r="D154" s="231">
        <v>3616.2833333333333</v>
      </c>
      <c r="E154" s="231">
        <v>3590.5666666666666</v>
      </c>
      <c r="F154" s="231">
        <v>3547.5333333333333</v>
      </c>
      <c r="G154" s="231">
        <v>3521.8166666666666</v>
      </c>
      <c r="H154" s="231">
        <v>3659.3166666666666</v>
      </c>
      <c r="I154" s="231">
        <v>3685.0333333333328</v>
      </c>
      <c r="J154" s="231">
        <v>3728.0666666666666</v>
      </c>
      <c r="K154" s="230">
        <v>3642</v>
      </c>
      <c r="L154" s="230">
        <v>3573.25</v>
      </c>
      <c r="M154" s="230">
        <v>0.73756999999999995</v>
      </c>
      <c r="N154" s="1"/>
      <c r="O154" s="1"/>
    </row>
    <row r="155" spans="1:15" ht="12.75" customHeight="1">
      <c r="A155" s="213">
        <v>146</v>
      </c>
      <c r="B155" s="216" t="s">
        <v>804</v>
      </c>
      <c r="C155" s="230">
        <v>605.95000000000005</v>
      </c>
      <c r="D155" s="231">
        <v>603.05000000000007</v>
      </c>
      <c r="E155" s="231">
        <v>598.10000000000014</v>
      </c>
      <c r="F155" s="231">
        <v>590.25000000000011</v>
      </c>
      <c r="G155" s="231">
        <v>585.30000000000018</v>
      </c>
      <c r="H155" s="231">
        <v>610.90000000000009</v>
      </c>
      <c r="I155" s="231">
        <v>615.85000000000014</v>
      </c>
      <c r="J155" s="231">
        <v>623.70000000000005</v>
      </c>
      <c r="K155" s="230">
        <v>608</v>
      </c>
      <c r="L155" s="230">
        <v>595.20000000000005</v>
      </c>
      <c r="M155" s="230">
        <v>15.332380000000001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3616.8</v>
      </c>
      <c r="D156" s="231">
        <v>3576.3833333333337</v>
      </c>
      <c r="E156" s="231">
        <v>3505.8666666666672</v>
      </c>
      <c r="F156" s="231">
        <v>3394.9333333333334</v>
      </c>
      <c r="G156" s="231">
        <v>3324.416666666667</v>
      </c>
      <c r="H156" s="231">
        <v>3687.3166666666675</v>
      </c>
      <c r="I156" s="231">
        <v>3757.8333333333339</v>
      </c>
      <c r="J156" s="231">
        <v>3868.7666666666678</v>
      </c>
      <c r="K156" s="230">
        <v>3646.9</v>
      </c>
      <c r="L156" s="230">
        <v>3465.45</v>
      </c>
      <c r="M156" s="230">
        <v>20.61711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38775.65</v>
      </c>
      <c r="D157" s="231">
        <v>38998.883333333331</v>
      </c>
      <c r="E157" s="231">
        <v>38342.766666666663</v>
      </c>
      <c r="F157" s="231">
        <v>37909.883333333331</v>
      </c>
      <c r="G157" s="231">
        <v>37253.766666666663</v>
      </c>
      <c r="H157" s="231">
        <v>39431.766666666663</v>
      </c>
      <c r="I157" s="231">
        <v>40087.883333333331</v>
      </c>
      <c r="J157" s="231">
        <v>40520.766666666663</v>
      </c>
      <c r="K157" s="230">
        <v>39655</v>
      </c>
      <c r="L157" s="230">
        <v>38566</v>
      </c>
      <c r="M157" s="230">
        <v>0.53317999999999999</v>
      </c>
      <c r="N157" s="1"/>
      <c r="O157" s="1"/>
    </row>
    <row r="158" spans="1:15" ht="12.75" customHeight="1">
      <c r="A158" s="213">
        <v>149</v>
      </c>
      <c r="B158" s="216" t="s">
        <v>845</v>
      </c>
      <c r="C158" s="230">
        <v>1047.5</v>
      </c>
      <c r="D158" s="231">
        <v>1034.7333333333333</v>
      </c>
      <c r="E158" s="231">
        <v>1014.8166666666666</v>
      </c>
      <c r="F158" s="231">
        <v>982.13333333333321</v>
      </c>
      <c r="G158" s="231">
        <v>962.21666666666647</v>
      </c>
      <c r="H158" s="231">
        <v>1067.4166666666667</v>
      </c>
      <c r="I158" s="231">
        <v>1087.3333333333333</v>
      </c>
      <c r="J158" s="231">
        <v>1120.0166666666669</v>
      </c>
      <c r="K158" s="230">
        <v>1054.6500000000001</v>
      </c>
      <c r="L158" s="230">
        <v>1002.05</v>
      </c>
      <c r="M158" s="230">
        <v>2.7928999999999999</v>
      </c>
      <c r="N158" s="1"/>
      <c r="O158" s="1"/>
    </row>
    <row r="159" spans="1:15" ht="12.75" customHeight="1">
      <c r="A159" s="213">
        <v>150</v>
      </c>
      <c r="B159" s="216" t="s">
        <v>435</v>
      </c>
      <c r="C159" s="230">
        <v>5138.3999999999996</v>
      </c>
      <c r="D159" s="231">
        <v>5115.8</v>
      </c>
      <c r="E159" s="231">
        <v>5072.6000000000004</v>
      </c>
      <c r="F159" s="231">
        <v>5006.8</v>
      </c>
      <c r="G159" s="231">
        <v>4963.6000000000004</v>
      </c>
      <c r="H159" s="231">
        <v>5181.6000000000004</v>
      </c>
      <c r="I159" s="231">
        <v>5224.7999999999993</v>
      </c>
      <c r="J159" s="231">
        <v>5290.6</v>
      </c>
      <c r="K159" s="230">
        <v>5159</v>
      </c>
      <c r="L159" s="230">
        <v>5050</v>
      </c>
      <c r="M159" s="230">
        <v>3.3028400000000002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225.85</v>
      </c>
      <c r="D160" s="231">
        <v>225.56666666666663</v>
      </c>
      <c r="E160" s="231">
        <v>222.43333333333328</v>
      </c>
      <c r="F160" s="231">
        <v>219.01666666666665</v>
      </c>
      <c r="G160" s="231">
        <v>215.8833333333333</v>
      </c>
      <c r="H160" s="231">
        <v>228.98333333333326</v>
      </c>
      <c r="I160" s="231">
        <v>232.11666666666665</v>
      </c>
      <c r="J160" s="231">
        <v>235.53333333333325</v>
      </c>
      <c r="K160" s="230">
        <v>228.7</v>
      </c>
      <c r="L160" s="230">
        <v>222.15</v>
      </c>
      <c r="M160" s="230">
        <v>69.848169999999996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2607.85</v>
      </c>
      <c r="D161" s="231">
        <v>2606.2166666666667</v>
      </c>
      <c r="E161" s="231">
        <v>2593.7333333333336</v>
      </c>
      <c r="F161" s="231">
        <v>2579.6166666666668</v>
      </c>
      <c r="G161" s="231">
        <v>2567.1333333333337</v>
      </c>
      <c r="H161" s="231">
        <v>2620.3333333333335</v>
      </c>
      <c r="I161" s="231">
        <v>2632.8166666666662</v>
      </c>
      <c r="J161" s="231">
        <v>2646.9333333333334</v>
      </c>
      <c r="K161" s="230">
        <v>2618.6999999999998</v>
      </c>
      <c r="L161" s="230">
        <v>2592.1</v>
      </c>
      <c r="M161" s="230">
        <v>4.9507399999999997</v>
      </c>
      <c r="N161" s="1"/>
      <c r="O161" s="1"/>
    </row>
    <row r="162" spans="1:15" ht="12.75" customHeight="1">
      <c r="A162" s="213">
        <v>153</v>
      </c>
      <c r="B162" s="216" t="s">
        <v>266</v>
      </c>
      <c r="C162" s="230">
        <v>3423.5</v>
      </c>
      <c r="D162" s="231">
        <v>3439.5166666666664</v>
      </c>
      <c r="E162" s="231">
        <v>3363.0333333333328</v>
      </c>
      <c r="F162" s="231">
        <v>3302.5666666666666</v>
      </c>
      <c r="G162" s="231">
        <v>3226.083333333333</v>
      </c>
      <c r="H162" s="231">
        <v>3499.9833333333327</v>
      </c>
      <c r="I162" s="231">
        <v>3576.4666666666662</v>
      </c>
      <c r="J162" s="231">
        <v>3636.9333333333325</v>
      </c>
      <c r="K162" s="230">
        <v>3516</v>
      </c>
      <c r="L162" s="230">
        <v>3379.05</v>
      </c>
      <c r="M162" s="230">
        <v>18.024920000000002</v>
      </c>
      <c r="N162" s="1"/>
      <c r="O162" s="1"/>
    </row>
    <row r="163" spans="1:15" ht="12.75" customHeight="1">
      <c r="A163" s="213">
        <v>154</v>
      </c>
      <c r="B163" s="216" t="s">
        <v>781</v>
      </c>
      <c r="C163" s="230">
        <v>345.75</v>
      </c>
      <c r="D163" s="231">
        <v>344</v>
      </c>
      <c r="E163" s="231">
        <v>340.85</v>
      </c>
      <c r="F163" s="231">
        <v>335.95000000000005</v>
      </c>
      <c r="G163" s="231">
        <v>332.80000000000007</v>
      </c>
      <c r="H163" s="231">
        <v>348.9</v>
      </c>
      <c r="I163" s="231">
        <v>352.04999999999995</v>
      </c>
      <c r="J163" s="231">
        <v>356.94999999999993</v>
      </c>
      <c r="K163" s="230">
        <v>347.15</v>
      </c>
      <c r="L163" s="230">
        <v>339.1</v>
      </c>
      <c r="M163" s="230">
        <v>13.40461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182.4</v>
      </c>
      <c r="D164" s="231">
        <v>181.80000000000004</v>
      </c>
      <c r="E164" s="231">
        <v>180.15000000000009</v>
      </c>
      <c r="F164" s="231">
        <v>177.90000000000006</v>
      </c>
      <c r="G164" s="231">
        <v>176.25000000000011</v>
      </c>
      <c r="H164" s="231">
        <v>184.05000000000007</v>
      </c>
      <c r="I164" s="231">
        <v>185.7</v>
      </c>
      <c r="J164" s="231">
        <v>187.95000000000005</v>
      </c>
      <c r="K164" s="230">
        <v>183.45</v>
      </c>
      <c r="L164" s="230">
        <v>179.55</v>
      </c>
      <c r="M164" s="230">
        <v>110.30531999999999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233.85</v>
      </c>
      <c r="D165" s="231">
        <v>233.01666666666665</v>
      </c>
      <c r="E165" s="231">
        <v>230.83333333333331</v>
      </c>
      <c r="F165" s="231">
        <v>227.81666666666666</v>
      </c>
      <c r="G165" s="231">
        <v>225.63333333333333</v>
      </c>
      <c r="H165" s="231">
        <v>236.0333333333333</v>
      </c>
      <c r="I165" s="231">
        <v>238.21666666666664</v>
      </c>
      <c r="J165" s="231">
        <v>241.23333333333329</v>
      </c>
      <c r="K165" s="230">
        <v>235.2</v>
      </c>
      <c r="L165" s="230">
        <v>230</v>
      </c>
      <c r="M165" s="230">
        <v>360.78118000000001</v>
      </c>
      <c r="N165" s="1"/>
      <c r="O165" s="1"/>
    </row>
    <row r="166" spans="1:15" ht="12.75" customHeight="1">
      <c r="A166" s="213">
        <v>157</v>
      </c>
      <c r="B166" s="216" t="s">
        <v>267</v>
      </c>
      <c r="C166" s="230">
        <v>483.25</v>
      </c>
      <c r="D166" s="231">
        <v>479.84999999999997</v>
      </c>
      <c r="E166" s="231">
        <v>474.69999999999993</v>
      </c>
      <c r="F166" s="231">
        <v>466.15</v>
      </c>
      <c r="G166" s="231">
        <v>460.99999999999994</v>
      </c>
      <c r="H166" s="231">
        <v>488.39999999999992</v>
      </c>
      <c r="I166" s="231">
        <v>493.5499999999999</v>
      </c>
      <c r="J166" s="231">
        <v>502.09999999999991</v>
      </c>
      <c r="K166" s="230">
        <v>485</v>
      </c>
      <c r="L166" s="230">
        <v>471.3</v>
      </c>
      <c r="M166" s="230">
        <v>9.7379899999999999</v>
      </c>
      <c r="N166" s="1"/>
      <c r="O166" s="1"/>
    </row>
    <row r="167" spans="1:15" ht="12.75" customHeight="1">
      <c r="A167" s="213">
        <v>158</v>
      </c>
      <c r="B167" s="216" t="s">
        <v>268</v>
      </c>
      <c r="C167" s="230">
        <v>13530.3</v>
      </c>
      <c r="D167" s="231">
        <v>13551.766666666668</v>
      </c>
      <c r="E167" s="231">
        <v>13459.533333333336</v>
      </c>
      <c r="F167" s="231">
        <v>13388.766666666668</v>
      </c>
      <c r="G167" s="231">
        <v>13296.533333333336</v>
      </c>
      <c r="H167" s="231">
        <v>13622.533333333336</v>
      </c>
      <c r="I167" s="231">
        <v>13714.76666666667</v>
      </c>
      <c r="J167" s="231">
        <v>13785.533333333336</v>
      </c>
      <c r="K167" s="230">
        <v>13644</v>
      </c>
      <c r="L167" s="230">
        <v>13481</v>
      </c>
      <c r="M167" s="230">
        <v>0.13242000000000001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51.85</v>
      </c>
      <c r="D168" s="231">
        <v>51.56666666666667</v>
      </c>
      <c r="E168" s="231">
        <v>51.183333333333337</v>
      </c>
      <c r="F168" s="231">
        <v>50.516666666666666</v>
      </c>
      <c r="G168" s="231">
        <v>50.133333333333333</v>
      </c>
      <c r="H168" s="231">
        <v>52.233333333333341</v>
      </c>
      <c r="I168" s="231">
        <v>52.616666666666681</v>
      </c>
      <c r="J168" s="231">
        <v>53.283333333333346</v>
      </c>
      <c r="K168" s="230">
        <v>51.95</v>
      </c>
      <c r="L168" s="230">
        <v>50.9</v>
      </c>
      <c r="M168" s="230">
        <v>361.01258999999999</v>
      </c>
      <c r="N168" s="1"/>
      <c r="O168" s="1"/>
    </row>
    <row r="169" spans="1:15" ht="12.75" customHeight="1">
      <c r="A169" s="213">
        <v>160</v>
      </c>
      <c r="B169" s="216" t="s">
        <v>181</v>
      </c>
      <c r="C169" s="230">
        <v>141.55000000000001</v>
      </c>
      <c r="D169" s="231">
        <v>141.31666666666669</v>
      </c>
      <c r="E169" s="231">
        <v>139.98333333333338</v>
      </c>
      <c r="F169" s="231">
        <v>138.41666666666669</v>
      </c>
      <c r="G169" s="231">
        <v>137.08333333333337</v>
      </c>
      <c r="H169" s="231">
        <v>142.88333333333338</v>
      </c>
      <c r="I169" s="231">
        <v>144.2166666666667</v>
      </c>
      <c r="J169" s="231">
        <v>145.78333333333339</v>
      </c>
      <c r="K169" s="230">
        <v>142.65</v>
      </c>
      <c r="L169" s="230">
        <v>139.75</v>
      </c>
      <c r="M169" s="230">
        <v>135.91195999999999</v>
      </c>
      <c r="N169" s="1"/>
      <c r="O169" s="1"/>
    </row>
    <row r="170" spans="1:15" ht="12.75" customHeight="1">
      <c r="A170" s="213">
        <v>161</v>
      </c>
      <c r="B170" s="216" t="s">
        <v>182</v>
      </c>
      <c r="C170" s="230">
        <v>2469.9</v>
      </c>
      <c r="D170" s="231">
        <v>2480.25</v>
      </c>
      <c r="E170" s="231">
        <v>2450.65</v>
      </c>
      <c r="F170" s="231">
        <v>2431.4</v>
      </c>
      <c r="G170" s="231">
        <v>2401.8000000000002</v>
      </c>
      <c r="H170" s="231">
        <v>2499.5</v>
      </c>
      <c r="I170" s="231">
        <v>2529.1000000000004</v>
      </c>
      <c r="J170" s="231">
        <v>2548.35</v>
      </c>
      <c r="K170" s="230">
        <v>2509.85</v>
      </c>
      <c r="L170" s="230">
        <v>2461</v>
      </c>
      <c r="M170" s="230">
        <v>125.10303999999999</v>
      </c>
      <c r="N170" s="1"/>
      <c r="O170" s="1"/>
    </row>
    <row r="171" spans="1:15" ht="12.75" customHeight="1">
      <c r="A171" s="213">
        <v>162</v>
      </c>
      <c r="B171" s="216" t="s">
        <v>269</v>
      </c>
      <c r="C171" s="230">
        <v>916.95</v>
      </c>
      <c r="D171" s="231">
        <v>915.26666666666677</v>
      </c>
      <c r="E171" s="231">
        <v>901.68333333333351</v>
      </c>
      <c r="F171" s="231">
        <v>886.41666666666674</v>
      </c>
      <c r="G171" s="231">
        <v>872.83333333333348</v>
      </c>
      <c r="H171" s="231">
        <v>930.53333333333353</v>
      </c>
      <c r="I171" s="231">
        <v>944.11666666666679</v>
      </c>
      <c r="J171" s="231">
        <v>959.38333333333355</v>
      </c>
      <c r="K171" s="230">
        <v>928.85</v>
      </c>
      <c r="L171" s="230">
        <v>900</v>
      </c>
      <c r="M171" s="230">
        <v>42.396729999999998</v>
      </c>
      <c r="N171" s="1"/>
      <c r="O171" s="1"/>
    </row>
    <row r="172" spans="1:15" ht="12.75" customHeight="1">
      <c r="A172" s="213">
        <v>163</v>
      </c>
      <c r="B172" s="216" t="s">
        <v>184</v>
      </c>
      <c r="C172" s="230">
        <v>1235</v>
      </c>
      <c r="D172" s="231">
        <v>1228.8666666666668</v>
      </c>
      <c r="E172" s="231">
        <v>1218.0833333333335</v>
      </c>
      <c r="F172" s="231">
        <v>1201.1666666666667</v>
      </c>
      <c r="G172" s="231">
        <v>1190.3833333333334</v>
      </c>
      <c r="H172" s="231">
        <v>1245.7833333333335</v>
      </c>
      <c r="I172" s="231">
        <v>1256.5666666666668</v>
      </c>
      <c r="J172" s="231">
        <v>1273.4833333333336</v>
      </c>
      <c r="K172" s="230">
        <v>1239.6500000000001</v>
      </c>
      <c r="L172" s="230">
        <v>1211.95</v>
      </c>
      <c r="M172" s="230">
        <v>23.82996</v>
      </c>
      <c r="N172" s="1"/>
      <c r="O172" s="1"/>
    </row>
    <row r="173" spans="1:15" ht="12.75" customHeight="1">
      <c r="A173" s="213">
        <v>164</v>
      </c>
      <c r="B173" s="216" t="s">
        <v>188</v>
      </c>
      <c r="C173" s="230">
        <v>2519.75</v>
      </c>
      <c r="D173" s="231">
        <v>2519.2999999999997</v>
      </c>
      <c r="E173" s="231">
        <v>2496.4499999999994</v>
      </c>
      <c r="F173" s="231">
        <v>2473.1499999999996</v>
      </c>
      <c r="G173" s="231">
        <v>2450.2999999999993</v>
      </c>
      <c r="H173" s="231">
        <v>2542.5999999999995</v>
      </c>
      <c r="I173" s="231">
        <v>2565.4499999999998</v>
      </c>
      <c r="J173" s="231">
        <v>2588.7499999999995</v>
      </c>
      <c r="K173" s="230">
        <v>2542.15</v>
      </c>
      <c r="L173" s="230">
        <v>2496</v>
      </c>
      <c r="M173" s="230">
        <v>5.6399100000000004</v>
      </c>
      <c r="N173" s="1"/>
      <c r="O173" s="1"/>
    </row>
    <row r="174" spans="1:15" ht="12.75" customHeight="1">
      <c r="A174" s="213">
        <v>165</v>
      </c>
      <c r="B174" s="216" t="s">
        <v>800</v>
      </c>
      <c r="C174" s="230">
        <v>79.05</v>
      </c>
      <c r="D174" s="231">
        <v>79.05</v>
      </c>
      <c r="E174" s="231">
        <v>78.349999999999994</v>
      </c>
      <c r="F174" s="231">
        <v>77.649999999999991</v>
      </c>
      <c r="G174" s="231">
        <v>76.949999999999989</v>
      </c>
      <c r="H174" s="231">
        <v>79.75</v>
      </c>
      <c r="I174" s="231">
        <v>80.450000000000017</v>
      </c>
      <c r="J174" s="231">
        <v>81.150000000000006</v>
      </c>
      <c r="K174" s="230">
        <v>79.75</v>
      </c>
      <c r="L174" s="230">
        <v>78.349999999999994</v>
      </c>
      <c r="M174" s="230">
        <v>281.32123999999999</v>
      </c>
      <c r="N174" s="1"/>
      <c r="O174" s="1"/>
    </row>
    <row r="175" spans="1:15" ht="12.75" customHeight="1">
      <c r="A175" s="213">
        <v>166</v>
      </c>
      <c r="B175" s="216" t="s">
        <v>186</v>
      </c>
      <c r="C175" s="230">
        <v>25165.200000000001</v>
      </c>
      <c r="D175" s="231">
        <v>25247.783333333336</v>
      </c>
      <c r="E175" s="231">
        <v>24905.566666666673</v>
      </c>
      <c r="F175" s="231">
        <v>24645.933333333338</v>
      </c>
      <c r="G175" s="231">
        <v>24303.716666666674</v>
      </c>
      <c r="H175" s="231">
        <v>25507.416666666672</v>
      </c>
      <c r="I175" s="231">
        <v>25849.633333333339</v>
      </c>
      <c r="J175" s="231">
        <v>26109.26666666667</v>
      </c>
      <c r="K175" s="230">
        <v>25590</v>
      </c>
      <c r="L175" s="230">
        <v>24988.15</v>
      </c>
      <c r="M175" s="230">
        <v>2.0832199999999998</v>
      </c>
      <c r="N175" s="1"/>
      <c r="O175" s="1"/>
    </row>
    <row r="176" spans="1:15" ht="12.75" customHeight="1">
      <c r="A176" s="213">
        <v>167</v>
      </c>
      <c r="B176" t="s">
        <v>864</v>
      </c>
      <c r="C176" s="269">
        <v>1399.75</v>
      </c>
      <c r="D176" s="270">
        <v>1403.6833333333334</v>
      </c>
      <c r="E176" s="270">
        <v>1387.4666666666667</v>
      </c>
      <c r="F176" s="270">
        <v>1375.1833333333334</v>
      </c>
      <c r="G176" s="270">
        <v>1358.9666666666667</v>
      </c>
      <c r="H176" s="270">
        <v>1415.9666666666667</v>
      </c>
      <c r="I176" s="270">
        <v>1432.1833333333334</v>
      </c>
      <c r="J176" s="270">
        <v>1444.4666666666667</v>
      </c>
      <c r="K176" s="269">
        <v>1419.9</v>
      </c>
      <c r="L176" s="269">
        <v>1391.4</v>
      </c>
      <c r="M176" s="269">
        <v>12.161210000000001</v>
      </c>
      <c r="N176" s="1"/>
      <c r="O176" s="1"/>
    </row>
    <row r="177" spans="1:15" ht="12.75" customHeight="1">
      <c r="A177" s="213">
        <v>168</v>
      </c>
      <c r="B177" s="216" t="s">
        <v>187</v>
      </c>
      <c r="C177" s="230">
        <v>3551.65</v>
      </c>
      <c r="D177" s="231">
        <v>3551.0333333333333</v>
      </c>
      <c r="E177" s="231">
        <v>3523.4666666666667</v>
      </c>
      <c r="F177" s="231">
        <v>3495.2833333333333</v>
      </c>
      <c r="G177" s="231">
        <v>3467.7166666666667</v>
      </c>
      <c r="H177" s="231">
        <v>3579.2166666666667</v>
      </c>
      <c r="I177" s="231">
        <v>3606.7833333333333</v>
      </c>
      <c r="J177" s="231">
        <v>3634.9666666666667</v>
      </c>
      <c r="K177" s="230">
        <v>3578.6</v>
      </c>
      <c r="L177" s="230">
        <v>3522.85</v>
      </c>
      <c r="M177" s="230">
        <v>19.27298</v>
      </c>
      <c r="N177" s="1"/>
      <c r="O177" s="1"/>
    </row>
    <row r="178" spans="1:15" ht="12.75" customHeight="1">
      <c r="A178" s="213">
        <v>169</v>
      </c>
      <c r="B178" s="216" t="s">
        <v>795</v>
      </c>
      <c r="C178" s="230">
        <v>541.54999999999995</v>
      </c>
      <c r="D178" s="231">
        <v>539.33333333333337</v>
      </c>
      <c r="E178" s="231">
        <v>505.2166666666667</v>
      </c>
      <c r="F178" s="231">
        <v>468.88333333333333</v>
      </c>
      <c r="G178" s="231">
        <v>434.76666666666665</v>
      </c>
      <c r="H178" s="231">
        <v>575.66666666666674</v>
      </c>
      <c r="I178" s="231">
        <v>609.7833333333333</v>
      </c>
      <c r="J178" s="231">
        <v>646.11666666666679</v>
      </c>
      <c r="K178" s="230">
        <v>573.45000000000005</v>
      </c>
      <c r="L178" s="230">
        <v>503</v>
      </c>
      <c r="M178" s="230">
        <v>811.35054000000002</v>
      </c>
      <c r="N178" s="1"/>
      <c r="O178" s="1"/>
    </row>
    <row r="179" spans="1:15" ht="12.75" customHeight="1">
      <c r="A179" s="213">
        <v>170</v>
      </c>
      <c r="B179" s="216" t="s">
        <v>185</v>
      </c>
      <c r="C179" s="230">
        <v>579.85</v>
      </c>
      <c r="D179" s="231">
        <v>580.7166666666667</v>
      </c>
      <c r="E179" s="231">
        <v>576.63333333333344</v>
      </c>
      <c r="F179" s="231">
        <v>573.41666666666674</v>
      </c>
      <c r="G179" s="231">
        <v>569.33333333333348</v>
      </c>
      <c r="H179" s="231">
        <v>583.93333333333339</v>
      </c>
      <c r="I179" s="231">
        <v>588.01666666666665</v>
      </c>
      <c r="J179" s="231">
        <v>591.23333333333335</v>
      </c>
      <c r="K179" s="230">
        <v>584.79999999999995</v>
      </c>
      <c r="L179" s="230">
        <v>577.5</v>
      </c>
      <c r="M179" s="230">
        <v>287.97642999999999</v>
      </c>
      <c r="N179" s="1"/>
      <c r="O179" s="1"/>
    </row>
    <row r="180" spans="1:15" ht="12.75" customHeight="1">
      <c r="A180" s="213">
        <v>171</v>
      </c>
      <c r="B180" s="216" t="s">
        <v>183</v>
      </c>
      <c r="C180" s="230">
        <v>82.5</v>
      </c>
      <c r="D180" s="231">
        <v>82.566666666666663</v>
      </c>
      <c r="E180" s="231">
        <v>82.033333333333331</v>
      </c>
      <c r="F180" s="231">
        <v>81.566666666666663</v>
      </c>
      <c r="G180" s="231">
        <v>81.033333333333331</v>
      </c>
      <c r="H180" s="231">
        <v>83.033333333333331</v>
      </c>
      <c r="I180" s="231">
        <v>83.566666666666663</v>
      </c>
      <c r="J180" s="231">
        <v>84.033333333333331</v>
      </c>
      <c r="K180" s="230">
        <v>83.1</v>
      </c>
      <c r="L180" s="230">
        <v>82.1</v>
      </c>
      <c r="M180" s="230">
        <v>129.66397000000001</v>
      </c>
      <c r="N180" s="1"/>
      <c r="O180" s="1"/>
    </row>
    <row r="181" spans="1:15" ht="12.75" customHeight="1">
      <c r="A181" s="213">
        <v>172</v>
      </c>
      <c r="B181" s="216" t="s">
        <v>189</v>
      </c>
      <c r="C181" s="230">
        <v>975.35</v>
      </c>
      <c r="D181" s="231">
        <v>971.80000000000007</v>
      </c>
      <c r="E181" s="231">
        <v>964.30000000000018</v>
      </c>
      <c r="F181" s="231">
        <v>953.25000000000011</v>
      </c>
      <c r="G181" s="231">
        <v>945.75000000000023</v>
      </c>
      <c r="H181" s="231">
        <v>982.85000000000014</v>
      </c>
      <c r="I181" s="231">
        <v>990.34999999999991</v>
      </c>
      <c r="J181" s="231">
        <v>1001.4000000000001</v>
      </c>
      <c r="K181" s="230">
        <v>979.3</v>
      </c>
      <c r="L181" s="230">
        <v>960.75</v>
      </c>
      <c r="M181" s="230">
        <v>55.956310000000002</v>
      </c>
      <c r="N181" s="1"/>
      <c r="O181" s="1"/>
    </row>
    <row r="182" spans="1:15" ht="12.75" customHeight="1">
      <c r="A182" s="213">
        <v>173</v>
      </c>
      <c r="B182" s="216" t="s">
        <v>190</v>
      </c>
      <c r="C182" s="230">
        <v>444.2</v>
      </c>
      <c r="D182" s="231">
        <v>447.86666666666662</v>
      </c>
      <c r="E182" s="231">
        <v>437.83333333333326</v>
      </c>
      <c r="F182" s="231">
        <v>431.46666666666664</v>
      </c>
      <c r="G182" s="231">
        <v>421.43333333333328</v>
      </c>
      <c r="H182" s="231">
        <v>454.23333333333323</v>
      </c>
      <c r="I182" s="231">
        <v>464.26666666666665</v>
      </c>
      <c r="J182" s="231">
        <v>470.63333333333321</v>
      </c>
      <c r="K182" s="230">
        <v>457.9</v>
      </c>
      <c r="L182" s="230">
        <v>441.5</v>
      </c>
      <c r="M182" s="230">
        <v>13.22231</v>
      </c>
      <c r="N182" s="1"/>
      <c r="O182" s="1"/>
    </row>
    <row r="183" spans="1:15" ht="12.75" customHeight="1">
      <c r="A183" s="213">
        <v>174</v>
      </c>
      <c r="B183" s="216" t="s">
        <v>271</v>
      </c>
      <c r="C183" s="230">
        <v>725</v>
      </c>
      <c r="D183" s="231">
        <v>722.01666666666677</v>
      </c>
      <c r="E183" s="231">
        <v>716.08333333333348</v>
      </c>
      <c r="F183" s="231">
        <v>707.16666666666674</v>
      </c>
      <c r="G183" s="231">
        <v>701.23333333333346</v>
      </c>
      <c r="H183" s="231">
        <v>730.93333333333351</v>
      </c>
      <c r="I183" s="231">
        <v>736.86666666666667</v>
      </c>
      <c r="J183" s="231">
        <v>745.78333333333353</v>
      </c>
      <c r="K183" s="230">
        <v>727.95</v>
      </c>
      <c r="L183" s="230">
        <v>713.1</v>
      </c>
      <c r="M183" s="230">
        <v>13.020020000000001</v>
      </c>
      <c r="N183" s="1"/>
      <c r="O183" s="1"/>
    </row>
    <row r="184" spans="1:15" ht="12.75" customHeight="1">
      <c r="A184" s="213">
        <v>175</v>
      </c>
      <c r="B184" s="216" t="s">
        <v>202</v>
      </c>
      <c r="C184" s="230">
        <v>1302.8</v>
      </c>
      <c r="D184" s="231">
        <v>1299.2833333333335</v>
      </c>
      <c r="E184" s="231">
        <v>1281.5666666666671</v>
      </c>
      <c r="F184" s="231">
        <v>1260.3333333333335</v>
      </c>
      <c r="G184" s="231">
        <v>1242.616666666667</v>
      </c>
      <c r="H184" s="231">
        <v>1320.5166666666671</v>
      </c>
      <c r="I184" s="231">
        <v>1338.2333333333338</v>
      </c>
      <c r="J184" s="231">
        <v>1359.4666666666672</v>
      </c>
      <c r="K184" s="230">
        <v>1317</v>
      </c>
      <c r="L184" s="230">
        <v>1278.05</v>
      </c>
      <c r="M184" s="230">
        <v>33.469790000000003</v>
      </c>
      <c r="N184" s="1"/>
      <c r="O184" s="1"/>
    </row>
    <row r="185" spans="1:15" ht="12.75" customHeight="1">
      <c r="A185" s="213">
        <v>176</v>
      </c>
      <c r="B185" s="216" t="s">
        <v>191</v>
      </c>
      <c r="C185" s="230">
        <v>970.6</v>
      </c>
      <c r="D185" s="231">
        <v>969.0333333333333</v>
      </c>
      <c r="E185" s="231">
        <v>965.56666666666661</v>
      </c>
      <c r="F185" s="231">
        <v>960.5333333333333</v>
      </c>
      <c r="G185" s="231">
        <v>957.06666666666661</v>
      </c>
      <c r="H185" s="231">
        <v>974.06666666666661</v>
      </c>
      <c r="I185" s="231">
        <v>977.5333333333333</v>
      </c>
      <c r="J185" s="231">
        <v>982.56666666666661</v>
      </c>
      <c r="K185" s="230">
        <v>972.5</v>
      </c>
      <c r="L185" s="230">
        <v>964</v>
      </c>
      <c r="M185" s="230">
        <v>7.1032000000000002</v>
      </c>
      <c r="N185" s="1"/>
      <c r="O185" s="1"/>
    </row>
    <row r="186" spans="1:15" ht="12.75" customHeight="1">
      <c r="A186" s="213">
        <v>177</v>
      </c>
      <c r="B186" s="216" t="s">
        <v>484</v>
      </c>
      <c r="C186" s="230">
        <v>1298.25</v>
      </c>
      <c r="D186" s="231">
        <v>1289.0833333333333</v>
      </c>
      <c r="E186" s="231">
        <v>1277.1666666666665</v>
      </c>
      <c r="F186" s="231">
        <v>1256.0833333333333</v>
      </c>
      <c r="G186" s="231">
        <v>1244.1666666666665</v>
      </c>
      <c r="H186" s="231">
        <v>1310.1666666666665</v>
      </c>
      <c r="I186" s="231">
        <v>1322.083333333333</v>
      </c>
      <c r="J186" s="231">
        <v>1343.1666666666665</v>
      </c>
      <c r="K186" s="230">
        <v>1301</v>
      </c>
      <c r="L186" s="230">
        <v>1268</v>
      </c>
      <c r="M186" s="230">
        <v>3.99837</v>
      </c>
      <c r="N186" s="1"/>
      <c r="O186" s="1"/>
    </row>
    <row r="187" spans="1:15" ht="12.75" customHeight="1">
      <c r="A187" s="213">
        <v>178</v>
      </c>
      <c r="B187" s="216" t="s">
        <v>196</v>
      </c>
      <c r="C187" s="230">
        <v>3289.5</v>
      </c>
      <c r="D187" s="231">
        <v>3294.1166666666668</v>
      </c>
      <c r="E187" s="231">
        <v>3260.5333333333338</v>
      </c>
      <c r="F187" s="231">
        <v>3231.5666666666671</v>
      </c>
      <c r="G187" s="231">
        <v>3197.983333333334</v>
      </c>
      <c r="H187" s="231">
        <v>3323.0833333333335</v>
      </c>
      <c r="I187" s="231">
        <v>3356.6666666666665</v>
      </c>
      <c r="J187" s="231">
        <v>3385.6333333333332</v>
      </c>
      <c r="K187" s="230">
        <v>3327.7</v>
      </c>
      <c r="L187" s="230">
        <v>3265.15</v>
      </c>
      <c r="M187" s="230">
        <v>58.154240000000001</v>
      </c>
      <c r="N187" s="1"/>
      <c r="O187" s="1"/>
    </row>
    <row r="188" spans="1:15" ht="12.75" customHeight="1">
      <c r="A188" s="213">
        <v>179</v>
      </c>
      <c r="B188" s="216" t="s">
        <v>192</v>
      </c>
      <c r="C188" s="230">
        <v>798.65</v>
      </c>
      <c r="D188" s="231">
        <v>795.23333333333323</v>
      </c>
      <c r="E188" s="231">
        <v>790.46666666666647</v>
      </c>
      <c r="F188" s="231">
        <v>782.28333333333319</v>
      </c>
      <c r="G188" s="231">
        <v>777.51666666666642</v>
      </c>
      <c r="H188" s="231">
        <v>803.41666666666652</v>
      </c>
      <c r="I188" s="231">
        <v>808.18333333333317</v>
      </c>
      <c r="J188" s="231">
        <v>816.36666666666656</v>
      </c>
      <c r="K188" s="230">
        <v>800</v>
      </c>
      <c r="L188" s="230">
        <v>787.05</v>
      </c>
      <c r="M188" s="230">
        <v>22.019279999999998</v>
      </c>
      <c r="N188" s="1"/>
      <c r="O188" s="1"/>
    </row>
    <row r="189" spans="1:15" ht="12.75" customHeight="1">
      <c r="A189" s="213">
        <v>180</v>
      </c>
      <c r="B189" s="216" t="s">
        <v>272</v>
      </c>
      <c r="C189" s="230">
        <v>7421.55</v>
      </c>
      <c r="D189" s="231">
        <v>7457.3999999999987</v>
      </c>
      <c r="E189" s="231">
        <v>7324.7999999999975</v>
      </c>
      <c r="F189" s="231">
        <v>7228.0499999999984</v>
      </c>
      <c r="G189" s="231">
        <v>7095.4499999999971</v>
      </c>
      <c r="H189" s="231">
        <v>7554.1499999999978</v>
      </c>
      <c r="I189" s="231">
        <v>7686.7499999999982</v>
      </c>
      <c r="J189" s="231">
        <v>7783.4999999999982</v>
      </c>
      <c r="K189" s="230">
        <v>7590</v>
      </c>
      <c r="L189" s="230">
        <v>7360.65</v>
      </c>
      <c r="M189" s="230">
        <v>4.4046599999999998</v>
      </c>
      <c r="N189" s="1"/>
      <c r="O189" s="1"/>
    </row>
    <row r="190" spans="1:15" ht="12.75" customHeight="1">
      <c r="A190" s="213">
        <v>181</v>
      </c>
      <c r="B190" s="216" t="s">
        <v>193</v>
      </c>
      <c r="C190" s="230">
        <v>526.29999999999995</v>
      </c>
      <c r="D190" s="231">
        <v>523.4</v>
      </c>
      <c r="E190" s="231">
        <v>519.29999999999995</v>
      </c>
      <c r="F190" s="231">
        <v>512.29999999999995</v>
      </c>
      <c r="G190" s="231">
        <v>508.19999999999993</v>
      </c>
      <c r="H190" s="231">
        <v>530.4</v>
      </c>
      <c r="I190" s="231">
        <v>534.50000000000011</v>
      </c>
      <c r="J190" s="231">
        <v>541.5</v>
      </c>
      <c r="K190" s="230">
        <v>527.5</v>
      </c>
      <c r="L190" s="230">
        <v>516.4</v>
      </c>
      <c r="M190" s="230">
        <v>123.27284</v>
      </c>
      <c r="N190" s="1"/>
      <c r="O190" s="1"/>
    </row>
    <row r="191" spans="1:15" ht="12.75" customHeight="1">
      <c r="A191" s="213">
        <v>182</v>
      </c>
      <c r="B191" s="216" t="s">
        <v>194</v>
      </c>
      <c r="C191" s="230">
        <v>213.55</v>
      </c>
      <c r="D191" s="231">
        <v>215.15</v>
      </c>
      <c r="E191" s="231">
        <v>211.3</v>
      </c>
      <c r="F191" s="231">
        <v>209.05</v>
      </c>
      <c r="G191" s="231">
        <v>205.20000000000002</v>
      </c>
      <c r="H191" s="231">
        <v>217.4</v>
      </c>
      <c r="I191" s="231">
        <v>221.24999999999997</v>
      </c>
      <c r="J191" s="231">
        <v>223.5</v>
      </c>
      <c r="K191" s="230">
        <v>219</v>
      </c>
      <c r="L191" s="230">
        <v>212.9</v>
      </c>
      <c r="M191" s="230">
        <v>112.99432</v>
      </c>
      <c r="N191" s="1"/>
      <c r="O191" s="1"/>
    </row>
    <row r="192" spans="1:15" ht="12.75" customHeight="1">
      <c r="A192" s="213">
        <v>183</v>
      </c>
      <c r="B192" s="216" t="s">
        <v>195</v>
      </c>
      <c r="C192" s="230">
        <v>105.8</v>
      </c>
      <c r="D192" s="231">
        <v>106.11666666666667</v>
      </c>
      <c r="E192" s="231">
        <v>105.28333333333335</v>
      </c>
      <c r="F192" s="231">
        <v>104.76666666666667</v>
      </c>
      <c r="G192" s="231">
        <v>103.93333333333334</v>
      </c>
      <c r="H192" s="231">
        <v>106.63333333333335</v>
      </c>
      <c r="I192" s="231">
        <v>107.46666666666667</v>
      </c>
      <c r="J192" s="231">
        <v>107.98333333333336</v>
      </c>
      <c r="K192" s="230">
        <v>106.95</v>
      </c>
      <c r="L192" s="230">
        <v>105.6</v>
      </c>
      <c r="M192" s="230">
        <v>412.49943999999999</v>
      </c>
      <c r="N192" s="1"/>
      <c r="O192" s="1"/>
    </row>
    <row r="193" spans="1:15" ht="12.75" customHeight="1">
      <c r="A193" s="213">
        <v>184</v>
      </c>
      <c r="B193" s="216" t="s">
        <v>784</v>
      </c>
      <c r="C193" s="230">
        <v>61.45</v>
      </c>
      <c r="D193" s="231">
        <v>61.516666666666673</v>
      </c>
      <c r="E193" s="231">
        <v>61.233333333333348</v>
      </c>
      <c r="F193" s="231">
        <v>61.016666666666673</v>
      </c>
      <c r="G193" s="231">
        <v>60.733333333333348</v>
      </c>
      <c r="H193" s="231">
        <v>61.733333333333348</v>
      </c>
      <c r="I193" s="231">
        <v>62.016666666666666</v>
      </c>
      <c r="J193" s="231">
        <v>62.233333333333348</v>
      </c>
      <c r="K193" s="230">
        <v>61.8</v>
      </c>
      <c r="L193" s="230">
        <v>61.3</v>
      </c>
      <c r="M193" s="230">
        <v>12.92957</v>
      </c>
      <c r="N193" s="1"/>
      <c r="O193" s="1"/>
    </row>
    <row r="194" spans="1:15" ht="12.75" customHeight="1">
      <c r="A194" s="213">
        <v>185</v>
      </c>
      <c r="B194" s="216" t="s">
        <v>197</v>
      </c>
      <c r="C194" s="230">
        <v>1115.55</v>
      </c>
      <c r="D194" s="231">
        <v>1113</v>
      </c>
      <c r="E194" s="231">
        <v>1098.55</v>
      </c>
      <c r="F194" s="231">
        <v>1081.55</v>
      </c>
      <c r="G194" s="231">
        <v>1067.0999999999999</v>
      </c>
      <c r="H194" s="231">
        <v>1130</v>
      </c>
      <c r="I194" s="231">
        <v>1144.4499999999998</v>
      </c>
      <c r="J194" s="231">
        <v>1161.45</v>
      </c>
      <c r="K194" s="230">
        <v>1127.45</v>
      </c>
      <c r="L194" s="230">
        <v>1096</v>
      </c>
      <c r="M194" s="230">
        <v>75.998859999999993</v>
      </c>
      <c r="N194" s="1"/>
      <c r="O194" s="1"/>
    </row>
    <row r="195" spans="1:15" ht="12.75" customHeight="1">
      <c r="A195" s="213">
        <v>186</v>
      </c>
      <c r="B195" s="216" t="s">
        <v>179</v>
      </c>
      <c r="C195" s="230">
        <v>904.1</v>
      </c>
      <c r="D195" s="231">
        <v>909.44999999999993</v>
      </c>
      <c r="E195" s="231">
        <v>893.39999999999986</v>
      </c>
      <c r="F195" s="231">
        <v>882.69999999999993</v>
      </c>
      <c r="G195" s="231">
        <v>866.64999999999986</v>
      </c>
      <c r="H195" s="231">
        <v>920.14999999999986</v>
      </c>
      <c r="I195" s="231">
        <v>936.19999999999982</v>
      </c>
      <c r="J195" s="231">
        <v>946.89999999999986</v>
      </c>
      <c r="K195" s="230">
        <v>925.5</v>
      </c>
      <c r="L195" s="230">
        <v>898.75</v>
      </c>
      <c r="M195" s="230">
        <v>7.0465499999999999</v>
      </c>
      <c r="N195" s="1"/>
      <c r="O195" s="1"/>
    </row>
    <row r="196" spans="1:15" ht="12.75" customHeight="1">
      <c r="A196" s="213">
        <v>187</v>
      </c>
      <c r="B196" s="216" t="s">
        <v>198</v>
      </c>
      <c r="C196" s="230">
        <v>2823.25</v>
      </c>
      <c r="D196" s="231">
        <v>2815.15</v>
      </c>
      <c r="E196" s="231">
        <v>2798.2000000000003</v>
      </c>
      <c r="F196" s="231">
        <v>2773.15</v>
      </c>
      <c r="G196" s="231">
        <v>2756.2000000000003</v>
      </c>
      <c r="H196" s="231">
        <v>2840.2000000000003</v>
      </c>
      <c r="I196" s="231">
        <v>2857.15</v>
      </c>
      <c r="J196" s="231">
        <v>2882.2000000000003</v>
      </c>
      <c r="K196" s="230">
        <v>2832.1</v>
      </c>
      <c r="L196" s="230">
        <v>2790.1</v>
      </c>
      <c r="M196" s="230">
        <v>13.9458</v>
      </c>
      <c r="N196" s="1"/>
      <c r="O196" s="1"/>
    </row>
    <row r="197" spans="1:15" ht="12.75" customHeight="1">
      <c r="A197" s="213">
        <v>188</v>
      </c>
      <c r="B197" s="216" t="s">
        <v>199</v>
      </c>
      <c r="C197" s="230">
        <v>1835.8</v>
      </c>
      <c r="D197" s="231">
        <v>1821.8999999999999</v>
      </c>
      <c r="E197" s="231">
        <v>1758.8999999999996</v>
      </c>
      <c r="F197" s="231">
        <v>1681.9999999999998</v>
      </c>
      <c r="G197" s="231">
        <v>1618.9999999999995</v>
      </c>
      <c r="H197" s="231">
        <v>1898.7999999999997</v>
      </c>
      <c r="I197" s="231">
        <v>1961.8000000000002</v>
      </c>
      <c r="J197" s="231">
        <v>2038.6999999999998</v>
      </c>
      <c r="K197" s="230">
        <v>1884.9</v>
      </c>
      <c r="L197" s="230">
        <v>1745</v>
      </c>
      <c r="M197" s="230">
        <v>46.594810000000003</v>
      </c>
      <c r="N197" s="1"/>
      <c r="O197" s="1"/>
    </row>
    <row r="198" spans="1:15" ht="12.75" customHeight="1">
      <c r="A198" s="213">
        <v>189</v>
      </c>
      <c r="B198" s="216" t="s">
        <v>200</v>
      </c>
      <c r="C198" s="230">
        <v>551.4</v>
      </c>
      <c r="D198" s="231">
        <v>554.61666666666667</v>
      </c>
      <c r="E198" s="231">
        <v>544.08333333333337</v>
      </c>
      <c r="F198" s="231">
        <v>536.76666666666665</v>
      </c>
      <c r="G198" s="231">
        <v>526.23333333333335</v>
      </c>
      <c r="H198" s="231">
        <v>561.93333333333339</v>
      </c>
      <c r="I198" s="231">
        <v>572.4666666666667</v>
      </c>
      <c r="J198" s="231">
        <v>579.78333333333342</v>
      </c>
      <c r="K198" s="230">
        <v>565.15</v>
      </c>
      <c r="L198" s="230">
        <v>547.29999999999995</v>
      </c>
      <c r="M198" s="230">
        <v>3.8225799999999999</v>
      </c>
      <c r="N198" s="1"/>
      <c r="O198" s="1"/>
    </row>
    <row r="199" spans="1:15" ht="12.75" customHeight="1">
      <c r="A199" s="213">
        <v>190</v>
      </c>
      <c r="B199" s="216" t="s">
        <v>201</v>
      </c>
      <c r="C199" s="230">
        <v>1560.45</v>
      </c>
      <c r="D199" s="231">
        <v>1568.4833333333333</v>
      </c>
      <c r="E199" s="231">
        <v>1541.9666666666667</v>
      </c>
      <c r="F199" s="231">
        <v>1523.4833333333333</v>
      </c>
      <c r="G199" s="231">
        <v>1496.9666666666667</v>
      </c>
      <c r="H199" s="231">
        <v>1586.9666666666667</v>
      </c>
      <c r="I199" s="231">
        <v>1613.4833333333336</v>
      </c>
      <c r="J199" s="231">
        <v>1631.9666666666667</v>
      </c>
      <c r="K199" s="230">
        <v>1595</v>
      </c>
      <c r="L199" s="230">
        <v>1550</v>
      </c>
      <c r="M199" s="230">
        <v>12.796010000000001</v>
      </c>
      <c r="N199" s="1"/>
      <c r="O199" s="1"/>
    </row>
    <row r="200" spans="1:15" ht="12.75" customHeight="1">
      <c r="A200" s="213">
        <v>191</v>
      </c>
      <c r="B200" s="216" t="s">
        <v>491</v>
      </c>
      <c r="C200" s="230">
        <v>32.65</v>
      </c>
      <c r="D200" s="231">
        <v>32.466666666666661</v>
      </c>
      <c r="E200" s="231">
        <v>32.133333333333326</v>
      </c>
      <c r="F200" s="231">
        <v>31.616666666666664</v>
      </c>
      <c r="G200" s="231">
        <v>31.283333333333328</v>
      </c>
      <c r="H200" s="231">
        <v>32.98333333333332</v>
      </c>
      <c r="I200" s="231">
        <v>33.316666666666649</v>
      </c>
      <c r="J200" s="231">
        <v>33.833333333333321</v>
      </c>
      <c r="K200" s="230">
        <v>32.799999999999997</v>
      </c>
      <c r="L200" s="230">
        <v>31.95</v>
      </c>
      <c r="M200" s="230">
        <v>57.408749999999998</v>
      </c>
      <c r="N200" s="1"/>
      <c r="O200" s="1"/>
    </row>
    <row r="201" spans="1:15" ht="12.75" customHeight="1">
      <c r="A201" s="213">
        <v>192</v>
      </c>
      <c r="B201" s="216" t="s">
        <v>493</v>
      </c>
      <c r="C201" s="230">
        <v>2862.95</v>
      </c>
      <c r="D201" s="231">
        <v>2840.1999999999994</v>
      </c>
      <c r="E201" s="231">
        <v>2805.0499999999988</v>
      </c>
      <c r="F201" s="231">
        <v>2747.1499999999996</v>
      </c>
      <c r="G201" s="231">
        <v>2711.9999999999991</v>
      </c>
      <c r="H201" s="231">
        <v>2898.0999999999985</v>
      </c>
      <c r="I201" s="231">
        <v>2933.2499999999991</v>
      </c>
      <c r="J201" s="231">
        <v>2991.1499999999983</v>
      </c>
      <c r="K201" s="230">
        <v>2875.35</v>
      </c>
      <c r="L201" s="230">
        <v>2782.3</v>
      </c>
      <c r="M201" s="230">
        <v>4.8461400000000001</v>
      </c>
      <c r="N201" s="1"/>
      <c r="O201" s="1"/>
    </row>
    <row r="202" spans="1:15" ht="12.75" customHeight="1">
      <c r="A202" s="213">
        <v>193</v>
      </c>
      <c r="B202" s="216" t="s">
        <v>205</v>
      </c>
      <c r="C202" s="230">
        <v>685.1</v>
      </c>
      <c r="D202" s="231">
        <v>686.05000000000007</v>
      </c>
      <c r="E202" s="231">
        <v>681.05000000000018</v>
      </c>
      <c r="F202" s="231">
        <v>677.00000000000011</v>
      </c>
      <c r="G202" s="231">
        <v>672.00000000000023</v>
      </c>
      <c r="H202" s="231">
        <v>690.10000000000014</v>
      </c>
      <c r="I202" s="231">
        <v>695.09999999999991</v>
      </c>
      <c r="J202" s="231">
        <v>699.15000000000009</v>
      </c>
      <c r="K202" s="230">
        <v>691.05</v>
      </c>
      <c r="L202" s="230">
        <v>682</v>
      </c>
      <c r="M202" s="230">
        <v>33.702719999999999</v>
      </c>
      <c r="N202" s="1"/>
      <c r="O202" s="1"/>
    </row>
    <row r="203" spans="1:15" ht="12.75" customHeight="1">
      <c r="A203" s="213">
        <v>194</v>
      </c>
      <c r="B203" s="216" t="s">
        <v>204</v>
      </c>
      <c r="C203" s="230">
        <v>7870.05</v>
      </c>
      <c r="D203" s="231">
        <v>7859.1166666666659</v>
      </c>
      <c r="E203" s="231">
        <v>7790.7833333333319</v>
      </c>
      <c r="F203" s="231">
        <v>7711.5166666666664</v>
      </c>
      <c r="G203" s="231">
        <v>7643.1833333333325</v>
      </c>
      <c r="H203" s="231">
        <v>7938.3833333333314</v>
      </c>
      <c r="I203" s="231">
        <v>8006.7166666666653</v>
      </c>
      <c r="J203" s="231">
        <v>8085.9833333333308</v>
      </c>
      <c r="K203" s="230">
        <v>7927.45</v>
      </c>
      <c r="L203" s="230">
        <v>7779.85</v>
      </c>
      <c r="M203" s="230">
        <v>11.376620000000001</v>
      </c>
      <c r="N203" s="1"/>
      <c r="O203" s="1"/>
    </row>
    <row r="204" spans="1:15" ht="12.75" customHeight="1">
      <c r="A204" s="213">
        <v>195</v>
      </c>
      <c r="B204" s="216" t="s">
        <v>273</v>
      </c>
      <c r="C204" s="230">
        <v>71.099999999999994</v>
      </c>
      <c r="D204" s="231">
        <v>70.683333333333337</v>
      </c>
      <c r="E204" s="231">
        <v>69.966666666666669</v>
      </c>
      <c r="F204" s="231">
        <v>68.833333333333329</v>
      </c>
      <c r="G204" s="231">
        <v>68.11666666666666</v>
      </c>
      <c r="H204" s="231">
        <v>71.816666666666677</v>
      </c>
      <c r="I204" s="231">
        <v>72.533333333333346</v>
      </c>
      <c r="J204" s="231">
        <v>73.666666666666686</v>
      </c>
      <c r="K204" s="230">
        <v>71.400000000000006</v>
      </c>
      <c r="L204" s="230">
        <v>69.55</v>
      </c>
      <c r="M204" s="230">
        <v>65.056129999999996</v>
      </c>
      <c r="N204" s="1"/>
      <c r="O204" s="1"/>
    </row>
    <row r="205" spans="1:15" ht="12.75" customHeight="1">
      <c r="A205" s="213">
        <v>196</v>
      </c>
      <c r="B205" s="216" t="s">
        <v>203</v>
      </c>
      <c r="C205" s="230">
        <v>1454.7</v>
      </c>
      <c r="D205" s="231">
        <v>1453.5166666666664</v>
      </c>
      <c r="E205" s="231">
        <v>1446.0333333333328</v>
      </c>
      <c r="F205" s="231">
        <v>1437.3666666666663</v>
      </c>
      <c r="G205" s="231">
        <v>1429.8833333333328</v>
      </c>
      <c r="H205" s="231">
        <v>1462.1833333333329</v>
      </c>
      <c r="I205" s="231">
        <v>1469.6666666666665</v>
      </c>
      <c r="J205" s="231">
        <v>1478.333333333333</v>
      </c>
      <c r="K205" s="230">
        <v>1461</v>
      </c>
      <c r="L205" s="230">
        <v>1444.85</v>
      </c>
      <c r="M205" s="230">
        <v>1.1078699999999999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883.5</v>
      </c>
      <c r="D206" s="231">
        <v>878.7833333333333</v>
      </c>
      <c r="E206" s="231">
        <v>871.71666666666658</v>
      </c>
      <c r="F206" s="231">
        <v>859.93333333333328</v>
      </c>
      <c r="G206" s="231">
        <v>852.86666666666656</v>
      </c>
      <c r="H206" s="231">
        <v>890.56666666666661</v>
      </c>
      <c r="I206" s="231">
        <v>897.63333333333321</v>
      </c>
      <c r="J206" s="231">
        <v>909.41666666666663</v>
      </c>
      <c r="K206" s="230">
        <v>885.85</v>
      </c>
      <c r="L206" s="230">
        <v>867</v>
      </c>
      <c r="M206" s="230">
        <v>15.3393</v>
      </c>
      <c r="N206" s="1"/>
      <c r="O206" s="1"/>
    </row>
    <row r="207" spans="1:15" ht="12.75" customHeight="1">
      <c r="A207" s="213">
        <v>198</v>
      </c>
      <c r="B207" s="216" t="s">
        <v>275</v>
      </c>
      <c r="C207" s="230">
        <v>1694.45</v>
      </c>
      <c r="D207" s="231">
        <v>1674.0833333333333</v>
      </c>
      <c r="E207" s="231">
        <v>1646.3666666666666</v>
      </c>
      <c r="F207" s="231">
        <v>1598.2833333333333</v>
      </c>
      <c r="G207" s="231">
        <v>1570.5666666666666</v>
      </c>
      <c r="H207" s="231">
        <v>1722.1666666666665</v>
      </c>
      <c r="I207" s="231">
        <v>1749.8833333333332</v>
      </c>
      <c r="J207" s="231">
        <v>1797.9666666666665</v>
      </c>
      <c r="K207" s="230">
        <v>1701.8</v>
      </c>
      <c r="L207" s="230">
        <v>1626</v>
      </c>
      <c r="M207" s="230">
        <v>20.267050000000001</v>
      </c>
      <c r="N207" s="1"/>
      <c r="O207" s="1"/>
    </row>
    <row r="208" spans="1:15" ht="12.75" customHeight="1">
      <c r="A208" s="213">
        <v>199</v>
      </c>
      <c r="B208" s="216" t="s">
        <v>206</v>
      </c>
      <c r="C208" s="230">
        <v>278.3</v>
      </c>
      <c r="D208" s="231">
        <v>279.7833333333333</v>
      </c>
      <c r="E208" s="231">
        <v>276.31666666666661</v>
      </c>
      <c r="F208" s="231">
        <v>274.33333333333331</v>
      </c>
      <c r="G208" s="231">
        <v>270.86666666666662</v>
      </c>
      <c r="H208" s="231">
        <v>281.76666666666659</v>
      </c>
      <c r="I208" s="231">
        <v>285.23333333333329</v>
      </c>
      <c r="J208" s="231">
        <v>287.21666666666658</v>
      </c>
      <c r="K208" s="230">
        <v>283.25</v>
      </c>
      <c r="L208" s="230">
        <v>277.8</v>
      </c>
      <c r="M208" s="230">
        <v>130.42403999999999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7.2</v>
      </c>
      <c r="D209" s="231">
        <v>7.1333333333333329</v>
      </c>
      <c r="E209" s="231">
        <v>7.0166666666666657</v>
      </c>
      <c r="F209" s="231">
        <v>6.833333333333333</v>
      </c>
      <c r="G209" s="231">
        <v>6.7166666666666659</v>
      </c>
      <c r="H209" s="231">
        <v>7.3166666666666655</v>
      </c>
      <c r="I209" s="231">
        <v>7.4333333333333327</v>
      </c>
      <c r="J209" s="231">
        <v>7.6166666666666654</v>
      </c>
      <c r="K209" s="230">
        <v>7.25</v>
      </c>
      <c r="L209" s="230">
        <v>6.95</v>
      </c>
      <c r="M209" s="230">
        <v>1010.9394</v>
      </c>
      <c r="N209" s="1"/>
      <c r="O209" s="1"/>
    </row>
    <row r="210" spans="1:15" ht="12.75" customHeight="1">
      <c r="A210" s="213">
        <v>201</v>
      </c>
      <c r="B210" s="216" t="s">
        <v>207</v>
      </c>
      <c r="C210" s="230">
        <v>821.35</v>
      </c>
      <c r="D210" s="231">
        <v>821.7166666666667</v>
      </c>
      <c r="E210" s="231">
        <v>816.63333333333344</v>
      </c>
      <c r="F210" s="231">
        <v>811.91666666666674</v>
      </c>
      <c r="G210" s="231">
        <v>806.83333333333348</v>
      </c>
      <c r="H210" s="231">
        <v>826.43333333333339</v>
      </c>
      <c r="I210" s="231">
        <v>831.51666666666665</v>
      </c>
      <c r="J210" s="231">
        <v>836.23333333333335</v>
      </c>
      <c r="K210" s="230">
        <v>826.8</v>
      </c>
      <c r="L210" s="230">
        <v>817</v>
      </c>
      <c r="M210" s="230">
        <v>8.0500900000000009</v>
      </c>
      <c r="N210" s="1"/>
      <c r="O210" s="1"/>
    </row>
    <row r="211" spans="1:15" ht="12.75" customHeight="1">
      <c r="A211" s="213">
        <v>202</v>
      </c>
      <c r="B211" s="216" t="s">
        <v>276</v>
      </c>
      <c r="C211" s="230">
        <v>1426.7</v>
      </c>
      <c r="D211" s="231">
        <v>1431.1166666666668</v>
      </c>
      <c r="E211" s="231">
        <v>1418.5833333333335</v>
      </c>
      <c r="F211" s="231">
        <v>1410.4666666666667</v>
      </c>
      <c r="G211" s="231">
        <v>1397.9333333333334</v>
      </c>
      <c r="H211" s="231">
        <v>1439.2333333333336</v>
      </c>
      <c r="I211" s="231">
        <v>1451.7666666666669</v>
      </c>
      <c r="J211" s="231">
        <v>1459.8833333333337</v>
      </c>
      <c r="K211" s="230">
        <v>1443.65</v>
      </c>
      <c r="L211" s="230">
        <v>1423</v>
      </c>
      <c r="M211" s="230">
        <v>0.28573999999999999</v>
      </c>
      <c r="N211" s="1"/>
      <c r="O211" s="1"/>
    </row>
    <row r="212" spans="1:15" ht="12.75" customHeight="1">
      <c r="A212" s="213">
        <v>203</v>
      </c>
      <c r="B212" s="216" t="s">
        <v>208</v>
      </c>
      <c r="C212" s="230">
        <v>403.65</v>
      </c>
      <c r="D212" s="231">
        <v>402.98333333333335</v>
      </c>
      <c r="E212" s="231">
        <v>401.16666666666669</v>
      </c>
      <c r="F212" s="231">
        <v>398.68333333333334</v>
      </c>
      <c r="G212" s="231">
        <v>396.86666666666667</v>
      </c>
      <c r="H212" s="231">
        <v>405.4666666666667</v>
      </c>
      <c r="I212" s="231">
        <v>407.2833333333333</v>
      </c>
      <c r="J212" s="231">
        <v>409.76666666666671</v>
      </c>
      <c r="K212" s="230">
        <v>404.8</v>
      </c>
      <c r="L212" s="230">
        <v>400.5</v>
      </c>
      <c r="M212" s="230">
        <v>58.917909999999999</v>
      </c>
      <c r="N212" s="1"/>
      <c r="O212" s="1"/>
    </row>
    <row r="213" spans="1:15" ht="12.75" customHeight="1">
      <c r="A213" s="213">
        <v>204</v>
      </c>
      <c r="B213" s="216" t="s">
        <v>277</v>
      </c>
      <c r="C213" s="230">
        <v>16.2</v>
      </c>
      <c r="D213" s="231">
        <v>16.133333333333336</v>
      </c>
      <c r="E213" s="231">
        <v>15.766666666666673</v>
      </c>
      <c r="F213" s="231">
        <v>15.333333333333336</v>
      </c>
      <c r="G213" s="231">
        <v>14.966666666666672</v>
      </c>
      <c r="H213" s="231">
        <v>16.566666666666674</v>
      </c>
      <c r="I213" s="231">
        <v>16.933333333333341</v>
      </c>
      <c r="J213" s="231">
        <v>17.366666666666674</v>
      </c>
      <c r="K213" s="230">
        <v>16.5</v>
      </c>
      <c r="L213" s="230">
        <v>15.7</v>
      </c>
      <c r="M213" s="230">
        <v>2234.4076300000002</v>
      </c>
      <c r="N213" s="1"/>
      <c r="O213" s="1"/>
    </row>
    <row r="214" spans="1:15" ht="12.75" customHeight="1">
      <c r="A214" s="213">
        <v>205</v>
      </c>
      <c r="B214" s="216" t="s">
        <v>209</v>
      </c>
      <c r="C214" s="230">
        <v>195.05</v>
      </c>
      <c r="D214" s="231">
        <v>194.95000000000002</v>
      </c>
      <c r="E214" s="231">
        <v>193.10000000000002</v>
      </c>
      <c r="F214" s="231">
        <v>191.15</v>
      </c>
      <c r="G214" s="231">
        <v>189.3</v>
      </c>
      <c r="H214" s="231">
        <v>196.90000000000003</v>
      </c>
      <c r="I214" s="231">
        <v>198.75</v>
      </c>
      <c r="J214" s="231">
        <v>200.70000000000005</v>
      </c>
      <c r="K214" s="230">
        <v>196.8</v>
      </c>
      <c r="L214" s="230">
        <v>193</v>
      </c>
      <c r="M214" s="230">
        <v>93.342550000000003</v>
      </c>
      <c r="N214" s="1"/>
      <c r="O214" s="1"/>
    </row>
    <row r="215" spans="1:15" ht="12.75" customHeight="1">
      <c r="A215" s="213">
        <v>206</v>
      </c>
      <c r="B215" s="216" t="s">
        <v>805</v>
      </c>
      <c r="C215" s="230">
        <v>69.05</v>
      </c>
      <c r="D215" s="231">
        <v>68.45</v>
      </c>
      <c r="E215" s="231">
        <v>66.900000000000006</v>
      </c>
      <c r="F215" s="231">
        <v>64.75</v>
      </c>
      <c r="G215" s="231">
        <v>63.2</v>
      </c>
      <c r="H215" s="231">
        <v>70.600000000000009</v>
      </c>
      <c r="I215" s="231">
        <v>72.149999999999991</v>
      </c>
      <c r="J215" s="231">
        <v>74.300000000000011</v>
      </c>
      <c r="K215" s="230">
        <v>70</v>
      </c>
      <c r="L215" s="230">
        <v>66.3</v>
      </c>
      <c r="M215" s="230">
        <v>2518.13391</v>
      </c>
      <c r="N215" s="1"/>
      <c r="O215" s="1"/>
    </row>
    <row r="216" spans="1:15" ht="12.75" customHeight="1">
      <c r="A216" s="213">
        <v>207</v>
      </c>
      <c r="B216" s="216" t="s">
        <v>796</v>
      </c>
      <c r="C216" s="230">
        <v>502.3</v>
      </c>
      <c r="D216" s="231">
        <v>503.91666666666669</v>
      </c>
      <c r="E216" s="231">
        <v>497.23333333333335</v>
      </c>
      <c r="F216" s="231">
        <v>492.16666666666669</v>
      </c>
      <c r="G216" s="231">
        <v>485.48333333333335</v>
      </c>
      <c r="H216" s="231">
        <v>508.98333333333335</v>
      </c>
      <c r="I216" s="231">
        <v>515.66666666666663</v>
      </c>
      <c r="J216" s="231">
        <v>520.73333333333335</v>
      </c>
      <c r="K216" s="230">
        <v>510.6</v>
      </c>
      <c r="L216" s="230">
        <v>498.85</v>
      </c>
      <c r="M216" s="230">
        <v>11.03206</v>
      </c>
      <c r="N216" s="1"/>
      <c r="O216" s="1"/>
    </row>
    <row r="217" spans="1:15" ht="12.75" customHeight="1">
      <c r="A217" s="253"/>
      <c r="B217" s="254"/>
      <c r="C217" s="255"/>
      <c r="D217" s="255"/>
      <c r="E217" s="255"/>
      <c r="F217" s="255"/>
      <c r="G217" s="255"/>
      <c r="H217" s="255"/>
      <c r="I217" s="255"/>
      <c r="J217" s="255"/>
      <c r="K217" s="255"/>
      <c r="L217" s="255"/>
      <c r="M217" s="255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C16" sqref="C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4"/>
      <c r="B1" s="40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45078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7" t="s">
        <v>16</v>
      </c>
      <c r="B9" s="399" t="s">
        <v>18</v>
      </c>
      <c r="C9" s="403" t="s">
        <v>20</v>
      </c>
      <c r="D9" s="403" t="s">
        <v>21</v>
      </c>
      <c r="E9" s="394" t="s">
        <v>22</v>
      </c>
      <c r="F9" s="395"/>
      <c r="G9" s="396"/>
      <c r="H9" s="394" t="s">
        <v>23</v>
      </c>
      <c r="I9" s="395"/>
      <c r="J9" s="396"/>
      <c r="K9" s="23"/>
      <c r="L9" s="24"/>
      <c r="M9" s="50"/>
      <c r="N9" s="1"/>
      <c r="O9" s="1"/>
    </row>
    <row r="10" spans="1:15" ht="42.75" customHeight="1">
      <c r="A10" s="401"/>
      <c r="B10" s="402"/>
      <c r="C10" s="402"/>
      <c r="D10" s="40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4" t="s">
        <v>866</v>
      </c>
      <c r="C11" s="230">
        <v>418.5</v>
      </c>
      <c r="D11" s="231">
        <v>418.48333333333335</v>
      </c>
      <c r="E11" s="231">
        <v>415.01666666666671</v>
      </c>
      <c r="F11" s="231">
        <v>411.53333333333336</v>
      </c>
      <c r="G11" s="231">
        <v>408.06666666666672</v>
      </c>
      <c r="H11" s="231">
        <v>421.9666666666667</v>
      </c>
      <c r="I11" s="231">
        <v>425.43333333333339</v>
      </c>
      <c r="J11" s="231">
        <v>428.91666666666669</v>
      </c>
      <c r="K11" s="230">
        <v>421.95</v>
      </c>
      <c r="L11" s="230">
        <v>415</v>
      </c>
      <c r="M11" s="230">
        <v>4.6722400000000004</v>
      </c>
      <c r="N11" s="1"/>
      <c r="O11" s="1"/>
    </row>
    <row r="12" spans="1:15" ht="12" customHeight="1">
      <c r="A12" s="30">
        <v>2</v>
      </c>
      <c r="B12" s="216" t="s">
        <v>283</v>
      </c>
      <c r="C12" s="230">
        <v>25153.45</v>
      </c>
      <c r="D12" s="231">
        <v>25030.116666666669</v>
      </c>
      <c r="E12" s="231">
        <v>24741.233333333337</v>
      </c>
      <c r="F12" s="231">
        <v>24329.01666666667</v>
      </c>
      <c r="G12" s="231">
        <v>24040.133333333339</v>
      </c>
      <c r="H12" s="231">
        <v>25442.333333333336</v>
      </c>
      <c r="I12" s="231">
        <v>25731.216666666667</v>
      </c>
      <c r="J12" s="231">
        <v>26143.433333333334</v>
      </c>
      <c r="K12" s="230">
        <v>25319</v>
      </c>
      <c r="L12" s="230">
        <v>24617.9</v>
      </c>
      <c r="M12" s="230">
        <v>7.8740000000000004E-2</v>
      </c>
      <c r="N12" s="1"/>
      <c r="O12" s="1"/>
    </row>
    <row r="13" spans="1:15" ht="12" customHeight="1">
      <c r="A13" s="30">
        <v>3</v>
      </c>
      <c r="B13" s="216" t="s">
        <v>284</v>
      </c>
      <c r="C13" s="230">
        <v>4125.8999999999996</v>
      </c>
      <c r="D13" s="231">
        <v>4138.1500000000005</v>
      </c>
      <c r="E13" s="231">
        <v>3977.3000000000011</v>
      </c>
      <c r="F13" s="231">
        <v>3828.7000000000007</v>
      </c>
      <c r="G13" s="231">
        <v>3667.8500000000013</v>
      </c>
      <c r="H13" s="231">
        <v>4286.7500000000009</v>
      </c>
      <c r="I13" s="231">
        <v>4447.6000000000013</v>
      </c>
      <c r="J13" s="231">
        <v>4596.2000000000007</v>
      </c>
      <c r="K13" s="230">
        <v>4299</v>
      </c>
      <c r="L13" s="230">
        <v>3989.55</v>
      </c>
      <c r="M13" s="230">
        <v>11.69176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1777.2</v>
      </c>
      <c r="D14" s="231">
        <v>1782.7</v>
      </c>
      <c r="E14" s="231">
        <v>1756.4</v>
      </c>
      <c r="F14" s="231">
        <v>1735.6000000000001</v>
      </c>
      <c r="G14" s="231">
        <v>1709.3000000000002</v>
      </c>
      <c r="H14" s="231">
        <v>1803.5</v>
      </c>
      <c r="I14" s="231">
        <v>1829.7999999999997</v>
      </c>
      <c r="J14" s="231">
        <v>1850.6</v>
      </c>
      <c r="K14" s="230">
        <v>1809</v>
      </c>
      <c r="L14" s="230">
        <v>1761.9</v>
      </c>
      <c r="M14" s="230">
        <v>13.734120000000001</v>
      </c>
      <c r="N14" s="1"/>
      <c r="O14" s="1"/>
    </row>
    <row r="15" spans="1:15" ht="12" customHeight="1">
      <c r="A15" s="30">
        <v>5</v>
      </c>
      <c r="B15" s="216" t="s">
        <v>286</v>
      </c>
      <c r="C15" s="230">
        <v>3064.7</v>
      </c>
      <c r="D15" s="231">
        <v>3036.4666666666667</v>
      </c>
      <c r="E15" s="231">
        <v>2978.2333333333336</v>
      </c>
      <c r="F15" s="231">
        <v>2891.7666666666669</v>
      </c>
      <c r="G15" s="231">
        <v>2833.5333333333338</v>
      </c>
      <c r="H15" s="231">
        <v>3122.9333333333334</v>
      </c>
      <c r="I15" s="231">
        <v>3181.1666666666661</v>
      </c>
      <c r="J15" s="231">
        <v>3267.6333333333332</v>
      </c>
      <c r="K15" s="230">
        <v>3094.7</v>
      </c>
      <c r="L15" s="230">
        <v>2950</v>
      </c>
      <c r="M15" s="230">
        <v>2.7342399999999998</v>
      </c>
      <c r="N15" s="1"/>
      <c r="O15" s="1"/>
    </row>
    <row r="16" spans="1:15" ht="12" customHeight="1">
      <c r="A16" s="30">
        <v>6</v>
      </c>
      <c r="B16" s="216" t="s">
        <v>287</v>
      </c>
      <c r="C16" s="230">
        <v>1135.3</v>
      </c>
      <c r="D16" s="231">
        <v>1125.7666666666667</v>
      </c>
      <c r="E16" s="231">
        <v>1110.5333333333333</v>
      </c>
      <c r="F16" s="231">
        <v>1085.7666666666667</v>
      </c>
      <c r="G16" s="231">
        <v>1070.5333333333333</v>
      </c>
      <c r="H16" s="231">
        <v>1150.5333333333333</v>
      </c>
      <c r="I16" s="231">
        <v>1165.7666666666664</v>
      </c>
      <c r="J16" s="231">
        <v>1190.5333333333333</v>
      </c>
      <c r="K16" s="230">
        <v>1141</v>
      </c>
      <c r="L16" s="230">
        <v>1101</v>
      </c>
      <c r="M16" s="230">
        <v>11.72885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776.9</v>
      </c>
      <c r="D17" s="231">
        <v>773.30000000000007</v>
      </c>
      <c r="E17" s="231">
        <v>761.60000000000014</v>
      </c>
      <c r="F17" s="231">
        <v>746.30000000000007</v>
      </c>
      <c r="G17" s="231">
        <v>734.60000000000014</v>
      </c>
      <c r="H17" s="231">
        <v>788.60000000000014</v>
      </c>
      <c r="I17" s="231">
        <v>800.30000000000018</v>
      </c>
      <c r="J17" s="231">
        <v>815.60000000000014</v>
      </c>
      <c r="K17" s="230">
        <v>785</v>
      </c>
      <c r="L17" s="230">
        <v>758</v>
      </c>
      <c r="M17" s="230">
        <v>38.398060000000001</v>
      </c>
      <c r="N17" s="1"/>
      <c r="O17" s="1"/>
    </row>
    <row r="18" spans="1:15" ht="12" customHeight="1">
      <c r="A18" s="30">
        <v>8</v>
      </c>
      <c r="B18" s="216" t="s">
        <v>288</v>
      </c>
      <c r="C18" s="230">
        <v>436.8</v>
      </c>
      <c r="D18" s="231">
        <v>438.88333333333338</v>
      </c>
      <c r="E18" s="231">
        <v>432.41666666666674</v>
      </c>
      <c r="F18" s="231">
        <v>428.03333333333336</v>
      </c>
      <c r="G18" s="231">
        <v>421.56666666666672</v>
      </c>
      <c r="H18" s="231">
        <v>443.26666666666677</v>
      </c>
      <c r="I18" s="231">
        <v>449.73333333333335</v>
      </c>
      <c r="J18" s="231">
        <v>454.11666666666679</v>
      </c>
      <c r="K18" s="230">
        <v>445.35</v>
      </c>
      <c r="L18" s="230">
        <v>434.5</v>
      </c>
      <c r="M18" s="230">
        <v>0.61089000000000004</v>
      </c>
      <c r="N18" s="1"/>
      <c r="O18" s="1"/>
    </row>
    <row r="19" spans="1:15" ht="12" customHeight="1">
      <c r="A19" s="30">
        <v>9</v>
      </c>
      <c r="B19" s="216" t="s">
        <v>289</v>
      </c>
      <c r="C19" s="230">
        <v>1397.85</v>
      </c>
      <c r="D19" s="231">
        <v>1391.7833333333335</v>
      </c>
      <c r="E19" s="231">
        <v>1377.866666666667</v>
      </c>
      <c r="F19" s="231">
        <v>1357.8833333333334</v>
      </c>
      <c r="G19" s="231">
        <v>1343.9666666666669</v>
      </c>
      <c r="H19" s="231">
        <v>1411.7666666666671</v>
      </c>
      <c r="I19" s="231">
        <v>1425.6833333333336</v>
      </c>
      <c r="J19" s="231">
        <v>1445.6666666666672</v>
      </c>
      <c r="K19" s="230">
        <v>1405.7</v>
      </c>
      <c r="L19" s="230">
        <v>1371.8</v>
      </c>
      <c r="M19" s="230">
        <v>1.8673299999999999</v>
      </c>
      <c r="N19" s="1"/>
      <c r="O19" s="1"/>
    </row>
    <row r="20" spans="1:15" ht="12" customHeight="1">
      <c r="A20" s="30">
        <v>10</v>
      </c>
      <c r="B20" s="216" t="s">
        <v>233</v>
      </c>
      <c r="C20" s="230">
        <v>21737.9</v>
      </c>
      <c r="D20" s="231">
        <v>21851.350000000002</v>
      </c>
      <c r="E20" s="231">
        <v>21582.750000000004</v>
      </c>
      <c r="F20" s="231">
        <v>21427.600000000002</v>
      </c>
      <c r="G20" s="231">
        <v>21159.000000000004</v>
      </c>
      <c r="H20" s="231">
        <v>22006.500000000004</v>
      </c>
      <c r="I20" s="231">
        <v>22275.100000000002</v>
      </c>
      <c r="J20" s="231">
        <v>22430.250000000004</v>
      </c>
      <c r="K20" s="230">
        <v>22119.95</v>
      </c>
      <c r="L20" s="230">
        <v>21696.2</v>
      </c>
      <c r="M20" s="230">
        <v>6.6439999999999999E-2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2493.35</v>
      </c>
      <c r="D21" s="231">
        <v>2498.1166666666668</v>
      </c>
      <c r="E21" s="231">
        <v>2423.2333333333336</v>
      </c>
      <c r="F21" s="231">
        <v>2353.1166666666668</v>
      </c>
      <c r="G21" s="231">
        <v>2278.2333333333336</v>
      </c>
      <c r="H21" s="231">
        <v>2568.2333333333336</v>
      </c>
      <c r="I21" s="231">
        <v>2643.1166666666668</v>
      </c>
      <c r="J21" s="231">
        <v>2713.2333333333336</v>
      </c>
      <c r="K21" s="230">
        <v>2573</v>
      </c>
      <c r="L21" s="230">
        <v>2428</v>
      </c>
      <c r="M21" s="230">
        <v>42.68439</v>
      </c>
      <c r="N21" s="1"/>
      <c r="O21" s="1"/>
    </row>
    <row r="22" spans="1:15" ht="12" customHeight="1">
      <c r="A22" s="30">
        <v>12</v>
      </c>
      <c r="B22" s="216" t="s">
        <v>234</v>
      </c>
      <c r="C22" s="230">
        <v>977.7</v>
      </c>
      <c r="D22" s="231">
        <v>969.81666666666661</v>
      </c>
      <c r="E22" s="231">
        <v>941.63333333333321</v>
      </c>
      <c r="F22" s="231">
        <v>905.56666666666661</v>
      </c>
      <c r="G22" s="231">
        <v>877.38333333333321</v>
      </c>
      <c r="H22" s="231">
        <v>1005.8833333333332</v>
      </c>
      <c r="I22" s="231">
        <v>1034.0666666666666</v>
      </c>
      <c r="J22" s="231">
        <v>1070.1333333333332</v>
      </c>
      <c r="K22" s="230">
        <v>998</v>
      </c>
      <c r="L22" s="230">
        <v>933.75</v>
      </c>
      <c r="M22" s="230">
        <v>62.335650000000001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738.85</v>
      </c>
      <c r="D23" s="231">
        <v>736.38333333333321</v>
      </c>
      <c r="E23" s="231">
        <v>723.76666666666642</v>
      </c>
      <c r="F23" s="231">
        <v>708.68333333333317</v>
      </c>
      <c r="G23" s="231">
        <v>696.06666666666638</v>
      </c>
      <c r="H23" s="231">
        <v>751.46666666666647</v>
      </c>
      <c r="I23" s="231">
        <v>764.08333333333326</v>
      </c>
      <c r="J23" s="231">
        <v>779.16666666666652</v>
      </c>
      <c r="K23" s="230">
        <v>749</v>
      </c>
      <c r="L23" s="230">
        <v>721.3</v>
      </c>
      <c r="M23" s="230">
        <v>136.49365</v>
      </c>
      <c r="N23" s="1"/>
      <c r="O23" s="1"/>
    </row>
    <row r="24" spans="1:15" ht="12.75" customHeight="1">
      <c r="A24" s="30">
        <v>14</v>
      </c>
      <c r="B24" s="216" t="s">
        <v>235</v>
      </c>
      <c r="C24" s="230">
        <v>664.15</v>
      </c>
      <c r="D24" s="231">
        <v>672.4</v>
      </c>
      <c r="E24" s="231">
        <v>654.9</v>
      </c>
      <c r="F24" s="231">
        <v>645.65</v>
      </c>
      <c r="G24" s="231">
        <v>628.15</v>
      </c>
      <c r="H24" s="231">
        <v>681.65</v>
      </c>
      <c r="I24" s="231">
        <v>699.15</v>
      </c>
      <c r="J24" s="231">
        <v>708.4</v>
      </c>
      <c r="K24" s="230">
        <v>689.9</v>
      </c>
      <c r="L24" s="230">
        <v>663.15</v>
      </c>
      <c r="M24" s="230">
        <v>320.48979000000003</v>
      </c>
      <c r="N24" s="1"/>
      <c r="O24" s="1"/>
    </row>
    <row r="25" spans="1:15" ht="12.75" customHeight="1">
      <c r="A25" s="30">
        <v>15</v>
      </c>
      <c r="B25" s="216" t="s">
        <v>236</v>
      </c>
      <c r="C25" s="230">
        <v>776.7</v>
      </c>
      <c r="D25" s="231">
        <v>786.16666666666663</v>
      </c>
      <c r="E25" s="231">
        <v>758.33333333333326</v>
      </c>
      <c r="F25" s="231">
        <v>739.96666666666658</v>
      </c>
      <c r="G25" s="231">
        <v>712.13333333333321</v>
      </c>
      <c r="H25" s="231">
        <v>804.5333333333333</v>
      </c>
      <c r="I25" s="231">
        <v>832.36666666666656</v>
      </c>
      <c r="J25" s="231">
        <v>850.73333333333335</v>
      </c>
      <c r="K25" s="230">
        <v>814</v>
      </c>
      <c r="L25" s="230">
        <v>767.8</v>
      </c>
      <c r="M25" s="230">
        <v>261.67155000000002</v>
      </c>
      <c r="N25" s="1"/>
      <c r="O25" s="1"/>
    </row>
    <row r="26" spans="1:15" ht="12.75" customHeight="1">
      <c r="A26" s="30">
        <v>16</v>
      </c>
      <c r="B26" s="216" t="s">
        <v>841</v>
      </c>
      <c r="C26" s="230">
        <v>436.1</v>
      </c>
      <c r="D26" s="231">
        <v>437.2166666666667</v>
      </c>
      <c r="E26" s="231">
        <v>424.43333333333339</v>
      </c>
      <c r="F26" s="231">
        <v>412.76666666666671</v>
      </c>
      <c r="G26" s="231">
        <v>399.98333333333341</v>
      </c>
      <c r="H26" s="231">
        <v>448.88333333333338</v>
      </c>
      <c r="I26" s="231">
        <v>461.66666666666669</v>
      </c>
      <c r="J26" s="231">
        <v>473.33333333333337</v>
      </c>
      <c r="K26" s="230">
        <v>450</v>
      </c>
      <c r="L26" s="230">
        <v>425.55</v>
      </c>
      <c r="M26" s="230">
        <v>25.715330000000002</v>
      </c>
      <c r="N26" s="1"/>
      <c r="O26" s="1"/>
    </row>
    <row r="27" spans="1:15" ht="12.75" customHeight="1">
      <c r="A27" s="30">
        <v>17</v>
      </c>
      <c r="B27" s="216" t="s">
        <v>237</v>
      </c>
      <c r="C27" s="230">
        <v>170.3</v>
      </c>
      <c r="D27" s="231">
        <v>170.55</v>
      </c>
      <c r="E27" s="231">
        <v>168.8</v>
      </c>
      <c r="F27" s="231">
        <v>167.3</v>
      </c>
      <c r="G27" s="231">
        <v>165.55</v>
      </c>
      <c r="H27" s="231">
        <v>172.05</v>
      </c>
      <c r="I27" s="231">
        <v>173.8</v>
      </c>
      <c r="J27" s="231">
        <v>175.3</v>
      </c>
      <c r="K27" s="230">
        <v>172.3</v>
      </c>
      <c r="L27" s="230">
        <v>169.05</v>
      </c>
      <c r="M27" s="230">
        <v>47.53246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201.45</v>
      </c>
      <c r="D28" s="231">
        <v>202.56666666666669</v>
      </c>
      <c r="E28" s="231">
        <v>199.63333333333338</v>
      </c>
      <c r="F28" s="231">
        <v>197.81666666666669</v>
      </c>
      <c r="G28" s="231">
        <v>194.88333333333338</v>
      </c>
      <c r="H28" s="231">
        <v>204.38333333333338</v>
      </c>
      <c r="I28" s="231">
        <v>207.31666666666672</v>
      </c>
      <c r="J28" s="231">
        <v>209.13333333333338</v>
      </c>
      <c r="K28" s="230">
        <v>205.5</v>
      </c>
      <c r="L28" s="230">
        <v>200.75</v>
      </c>
      <c r="M28" s="230">
        <v>31.3462</v>
      </c>
      <c r="N28" s="1"/>
      <c r="O28" s="1"/>
    </row>
    <row r="29" spans="1:15" ht="12.75" customHeight="1">
      <c r="A29" s="30">
        <v>19</v>
      </c>
      <c r="B29" s="216" t="s">
        <v>806</v>
      </c>
      <c r="C29" s="230">
        <v>356.45</v>
      </c>
      <c r="D29" s="231">
        <v>356.2833333333333</v>
      </c>
      <c r="E29" s="231">
        <v>354.16666666666663</v>
      </c>
      <c r="F29" s="231">
        <v>351.88333333333333</v>
      </c>
      <c r="G29" s="231">
        <v>349.76666666666665</v>
      </c>
      <c r="H29" s="231">
        <v>358.56666666666661</v>
      </c>
      <c r="I29" s="231">
        <v>360.68333333333328</v>
      </c>
      <c r="J29" s="231">
        <v>362.96666666666658</v>
      </c>
      <c r="K29" s="230">
        <v>358.4</v>
      </c>
      <c r="L29" s="230">
        <v>354</v>
      </c>
      <c r="M29" s="230">
        <v>0.40178999999999998</v>
      </c>
      <c r="N29" s="1"/>
      <c r="O29" s="1"/>
    </row>
    <row r="30" spans="1:15" ht="12.75" customHeight="1">
      <c r="A30" s="30">
        <v>20</v>
      </c>
      <c r="B30" s="216" t="s">
        <v>290</v>
      </c>
      <c r="C30" s="230">
        <v>358.45</v>
      </c>
      <c r="D30" s="231">
        <v>361.25</v>
      </c>
      <c r="E30" s="231">
        <v>347.25</v>
      </c>
      <c r="F30" s="231">
        <v>336.05</v>
      </c>
      <c r="G30" s="231">
        <v>322.05</v>
      </c>
      <c r="H30" s="231">
        <v>372.45</v>
      </c>
      <c r="I30" s="231">
        <v>386.45</v>
      </c>
      <c r="J30" s="231">
        <v>397.65</v>
      </c>
      <c r="K30" s="230">
        <v>375.25</v>
      </c>
      <c r="L30" s="230">
        <v>350.05</v>
      </c>
      <c r="M30" s="230">
        <v>9.1743900000000007</v>
      </c>
      <c r="N30" s="1"/>
      <c r="O30" s="1"/>
    </row>
    <row r="31" spans="1:15" ht="12.75" customHeight="1">
      <c r="A31" s="30">
        <v>21</v>
      </c>
      <c r="B31" s="216" t="s">
        <v>846</v>
      </c>
      <c r="C31" s="230">
        <v>901</v>
      </c>
      <c r="D31" s="231">
        <v>906</v>
      </c>
      <c r="E31" s="231">
        <v>893</v>
      </c>
      <c r="F31" s="231">
        <v>885</v>
      </c>
      <c r="G31" s="231">
        <v>872</v>
      </c>
      <c r="H31" s="231">
        <v>914</v>
      </c>
      <c r="I31" s="231">
        <v>927</v>
      </c>
      <c r="J31" s="231">
        <v>935</v>
      </c>
      <c r="K31" s="230">
        <v>919</v>
      </c>
      <c r="L31" s="230">
        <v>898</v>
      </c>
      <c r="M31" s="230">
        <v>0.19324</v>
      </c>
      <c r="N31" s="1"/>
      <c r="O31" s="1"/>
    </row>
    <row r="32" spans="1:15" ht="12.75" customHeight="1">
      <c r="A32" s="30">
        <v>22</v>
      </c>
      <c r="B32" s="216" t="s">
        <v>291</v>
      </c>
      <c r="C32" s="230">
        <v>959.15</v>
      </c>
      <c r="D32" s="231">
        <v>954.56666666666661</v>
      </c>
      <c r="E32" s="231">
        <v>945.13333333333321</v>
      </c>
      <c r="F32" s="231">
        <v>931.11666666666656</v>
      </c>
      <c r="G32" s="231">
        <v>921.68333333333317</v>
      </c>
      <c r="H32" s="231">
        <v>968.58333333333326</v>
      </c>
      <c r="I32" s="231">
        <v>978.01666666666665</v>
      </c>
      <c r="J32" s="231">
        <v>992.0333333333333</v>
      </c>
      <c r="K32" s="230">
        <v>964</v>
      </c>
      <c r="L32" s="230">
        <v>940.55</v>
      </c>
      <c r="M32" s="230">
        <v>3.0556999999999999</v>
      </c>
      <c r="N32" s="1"/>
      <c r="O32" s="1"/>
    </row>
    <row r="33" spans="1:15" ht="12.75" customHeight="1">
      <c r="A33" s="30">
        <v>23</v>
      </c>
      <c r="B33" s="216" t="s">
        <v>238</v>
      </c>
      <c r="C33" s="230">
        <v>1308.25</v>
      </c>
      <c r="D33" s="231">
        <v>1307.1499999999999</v>
      </c>
      <c r="E33" s="231">
        <v>1286.2999999999997</v>
      </c>
      <c r="F33" s="231">
        <v>1264.3499999999999</v>
      </c>
      <c r="G33" s="231">
        <v>1243.4999999999998</v>
      </c>
      <c r="H33" s="231">
        <v>1329.0999999999997</v>
      </c>
      <c r="I33" s="231">
        <v>1349.9499999999996</v>
      </c>
      <c r="J33" s="231">
        <v>1371.8999999999996</v>
      </c>
      <c r="K33" s="230">
        <v>1328</v>
      </c>
      <c r="L33" s="230">
        <v>1285.2</v>
      </c>
      <c r="M33" s="230">
        <v>1.19099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546.54999999999995</v>
      </c>
      <c r="D34" s="231">
        <v>549.06666666666661</v>
      </c>
      <c r="E34" s="231">
        <v>539.88333333333321</v>
      </c>
      <c r="F34" s="231">
        <v>533.21666666666658</v>
      </c>
      <c r="G34" s="231">
        <v>524.03333333333319</v>
      </c>
      <c r="H34" s="231">
        <v>555.73333333333323</v>
      </c>
      <c r="I34" s="231">
        <v>564.91666666666663</v>
      </c>
      <c r="J34" s="231">
        <v>571.58333333333326</v>
      </c>
      <c r="K34" s="230">
        <v>558.25</v>
      </c>
      <c r="L34" s="230">
        <v>542.4</v>
      </c>
      <c r="M34" s="230">
        <v>1.3012600000000001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3359.6</v>
      </c>
      <c r="D35" s="231">
        <v>3367.0833333333335</v>
      </c>
      <c r="E35" s="231">
        <v>3337.5666666666671</v>
      </c>
      <c r="F35" s="231">
        <v>3315.5333333333338</v>
      </c>
      <c r="G35" s="231">
        <v>3286.0166666666673</v>
      </c>
      <c r="H35" s="231">
        <v>3389.1166666666668</v>
      </c>
      <c r="I35" s="231">
        <v>3418.6333333333332</v>
      </c>
      <c r="J35" s="231">
        <v>3440.6666666666665</v>
      </c>
      <c r="K35" s="230">
        <v>3396.6</v>
      </c>
      <c r="L35" s="230">
        <v>3345.05</v>
      </c>
      <c r="M35" s="230">
        <v>0.92710999999999999</v>
      </c>
      <c r="N35" s="1"/>
      <c r="O35" s="1"/>
    </row>
    <row r="36" spans="1:15" ht="12.75" customHeight="1">
      <c r="A36" s="30">
        <v>26</v>
      </c>
      <c r="B36" s="216" t="s">
        <v>292</v>
      </c>
      <c r="C36" s="230">
        <v>2476.5</v>
      </c>
      <c r="D36" s="231">
        <v>2476.8333333333335</v>
      </c>
      <c r="E36" s="231">
        <v>2449.666666666667</v>
      </c>
      <c r="F36" s="231">
        <v>2422.8333333333335</v>
      </c>
      <c r="G36" s="231">
        <v>2395.666666666667</v>
      </c>
      <c r="H36" s="231">
        <v>2503.666666666667</v>
      </c>
      <c r="I36" s="231">
        <v>2530.8333333333339</v>
      </c>
      <c r="J36" s="231">
        <v>2557.666666666667</v>
      </c>
      <c r="K36" s="230">
        <v>2504</v>
      </c>
      <c r="L36" s="230">
        <v>2450</v>
      </c>
      <c r="M36" s="230">
        <v>0.27379999999999999</v>
      </c>
      <c r="N36" s="1"/>
      <c r="O36" s="1"/>
    </row>
    <row r="37" spans="1:15" ht="12.75" customHeight="1">
      <c r="A37" s="30">
        <v>27</v>
      </c>
      <c r="B37" s="216" t="s">
        <v>833</v>
      </c>
      <c r="C37" s="230">
        <v>13.45</v>
      </c>
      <c r="D37" s="231">
        <v>13.200000000000001</v>
      </c>
      <c r="E37" s="231">
        <v>12.850000000000001</v>
      </c>
      <c r="F37" s="231">
        <v>12.25</v>
      </c>
      <c r="G37" s="231">
        <v>11.9</v>
      </c>
      <c r="H37" s="231">
        <v>13.800000000000002</v>
      </c>
      <c r="I37" s="231">
        <v>14.15</v>
      </c>
      <c r="J37" s="231">
        <v>14.750000000000004</v>
      </c>
      <c r="K37" s="230">
        <v>13.55</v>
      </c>
      <c r="L37" s="230">
        <v>12.6</v>
      </c>
      <c r="M37" s="230">
        <v>117.31352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601.1</v>
      </c>
      <c r="D38" s="231">
        <v>605.36666666666667</v>
      </c>
      <c r="E38" s="231">
        <v>592.0333333333333</v>
      </c>
      <c r="F38" s="231">
        <v>582.96666666666658</v>
      </c>
      <c r="G38" s="231">
        <v>569.63333333333321</v>
      </c>
      <c r="H38" s="231">
        <v>614.43333333333339</v>
      </c>
      <c r="I38" s="231">
        <v>627.76666666666665</v>
      </c>
      <c r="J38" s="231">
        <v>636.83333333333348</v>
      </c>
      <c r="K38" s="230">
        <v>618.70000000000005</v>
      </c>
      <c r="L38" s="230">
        <v>596.29999999999995</v>
      </c>
      <c r="M38" s="230">
        <v>5.9586399999999999</v>
      </c>
      <c r="N38" s="1"/>
      <c r="O38" s="1"/>
    </row>
    <row r="39" spans="1:15" ht="12.75" customHeight="1">
      <c r="A39" s="30">
        <v>29</v>
      </c>
      <c r="B39" s="216" t="s">
        <v>293</v>
      </c>
      <c r="C39" s="230">
        <v>2116.6999999999998</v>
      </c>
      <c r="D39" s="231">
        <v>2127.25</v>
      </c>
      <c r="E39" s="231">
        <v>2100.9499999999998</v>
      </c>
      <c r="F39" s="231">
        <v>2085.1999999999998</v>
      </c>
      <c r="G39" s="231">
        <v>2058.8999999999996</v>
      </c>
      <c r="H39" s="231">
        <v>2143</v>
      </c>
      <c r="I39" s="231">
        <v>2169.3000000000002</v>
      </c>
      <c r="J39" s="231">
        <v>2185.0500000000002</v>
      </c>
      <c r="K39" s="230">
        <v>2153.5500000000002</v>
      </c>
      <c r="L39" s="230">
        <v>2111.5</v>
      </c>
      <c r="M39" s="230">
        <v>1.3058799999999999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423.6</v>
      </c>
      <c r="D40" s="231">
        <v>425.08333333333331</v>
      </c>
      <c r="E40" s="231">
        <v>419.36666666666662</v>
      </c>
      <c r="F40" s="231">
        <v>415.13333333333333</v>
      </c>
      <c r="G40" s="231">
        <v>409.41666666666663</v>
      </c>
      <c r="H40" s="231">
        <v>429.31666666666661</v>
      </c>
      <c r="I40" s="231">
        <v>435.0333333333333</v>
      </c>
      <c r="J40" s="231">
        <v>439.26666666666659</v>
      </c>
      <c r="K40" s="230">
        <v>430.8</v>
      </c>
      <c r="L40" s="230">
        <v>420.85</v>
      </c>
      <c r="M40" s="230">
        <v>61.803170000000001</v>
      </c>
      <c r="N40" s="1"/>
      <c r="O40" s="1"/>
    </row>
    <row r="41" spans="1:15" ht="12.75" customHeight="1">
      <c r="A41" s="30">
        <v>31</v>
      </c>
      <c r="B41" s="216" t="s">
        <v>786</v>
      </c>
      <c r="C41" s="230">
        <v>1345.5</v>
      </c>
      <c r="D41" s="231">
        <v>1325.3166666666666</v>
      </c>
      <c r="E41" s="231">
        <v>1300.6333333333332</v>
      </c>
      <c r="F41" s="231">
        <v>1255.7666666666667</v>
      </c>
      <c r="G41" s="231">
        <v>1231.0833333333333</v>
      </c>
      <c r="H41" s="231">
        <v>1370.1833333333332</v>
      </c>
      <c r="I41" s="231">
        <v>1394.8666666666666</v>
      </c>
      <c r="J41" s="231">
        <v>1439.7333333333331</v>
      </c>
      <c r="K41" s="230">
        <v>1350</v>
      </c>
      <c r="L41" s="230">
        <v>1280.45</v>
      </c>
      <c r="M41" s="230">
        <v>7.4494800000000003</v>
      </c>
      <c r="N41" s="1"/>
      <c r="O41" s="1"/>
    </row>
    <row r="42" spans="1:15" ht="12.75" customHeight="1">
      <c r="A42" s="30">
        <v>32</v>
      </c>
      <c r="B42" s="216" t="s">
        <v>755</v>
      </c>
      <c r="C42" s="230">
        <v>1166</v>
      </c>
      <c r="D42" s="231">
        <v>1164.5166666666667</v>
      </c>
      <c r="E42" s="231">
        <v>1125.3833333333332</v>
      </c>
      <c r="F42" s="231">
        <v>1084.7666666666667</v>
      </c>
      <c r="G42" s="231">
        <v>1045.6333333333332</v>
      </c>
      <c r="H42" s="231">
        <v>1205.1333333333332</v>
      </c>
      <c r="I42" s="231">
        <v>1244.2666666666669</v>
      </c>
      <c r="J42" s="231">
        <v>1284.8833333333332</v>
      </c>
      <c r="K42" s="230">
        <v>1203.6500000000001</v>
      </c>
      <c r="L42" s="230">
        <v>1123.9000000000001</v>
      </c>
      <c r="M42" s="230">
        <v>6.8354200000000001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4621.95</v>
      </c>
      <c r="D43" s="231">
        <v>4625.9833333333336</v>
      </c>
      <c r="E43" s="231">
        <v>4520.9666666666672</v>
      </c>
      <c r="F43" s="231">
        <v>4419.9833333333336</v>
      </c>
      <c r="G43" s="231">
        <v>4314.9666666666672</v>
      </c>
      <c r="H43" s="231">
        <v>4726.9666666666672</v>
      </c>
      <c r="I43" s="231">
        <v>4831.9833333333336</v>
      </c>
      <c r="J43" s="231">
        <v>4932.9666666666672</v>
      </c>
      <c r="K43" s="230">
        <v>4731</v>
      </c>
      <c r="L43" s="230">
        <v>4525</v>
      </c>
      <c r="M43" s="230">
        <v>16.555109999999999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390.8</v>
      </c>
      <c r="D44" s="231">
        <v>389.38333333333338</v>
      </c>
      <c r="E44" s="231">
        <v>386.46666666666675</v>
      </c>
      <c r="F44" s="231">
        <v>382.13333333333338</v>
      </c>
      <c r="G44" s="231">
        <v>379.21666666666675</v>
      </c>
      <c r="H44" s="231">
        <v>393.71666666666675</v>
      </c>
      <c r="I44" s="231">
        <v>396.63333333333338</v>
      </c>
      <c r="J44" s="231">
        <v>400.96666666666675</v>
      </c>
      <c r="K44" s="230">
        <v>392.3</v>
      </c>
      <c r="L44" s="230">
        <v>385.05</v>
      </c>
      <c r="M44" s="230">
        <v>14.037190000000001</v>
      </c>
      <c r="N44" s="1"/>
      <c r="O44" s="1"/>
    </row>
    <row r="45" spans="1:15" ht="12.75" customHeight="1">
      <c r="A45" s="30">
        <v>35</v>
      </c>
      <c r="B45" s="216" t="s">
        <v>807</v>
      </c>
      <c r="C45" s="230">
        <v>262</v>
      </c>
      <c r="D45" s="231">
        <v>260.73333333333335</v>
      </c>
      <c r="E45" s="231">
        <v>255.4666666666667</v>
      </c>
      <c r="F45" s="231">
        <v>248.93333333333334</v>
      </c>
      <c r="G45" s="231">
        <v>243.66666666666669</v>
      </c>
      <c r="H45" s="231">
        <v>267.26666666666671</v>
      </c>
      <c r="I45" s="231">
        <v>272.53333333333336</v>
      </c>
      <c r="J45" s="231">
        <v>279.06666666666672</v>
      </c>
      <c r="K45" s="230">
        <v>266</v>
      </c>
      <c r="L45" s="230">
        <v>254.2</v>
      </c>
      <c r="M45" s="230">
        <v>9.0610599999999994</v>
      </c>
      <c r="N45" s="1"/>
      <c r="O45" s="1"/>
    </row>
    <row r="46" spans="1:15" ht="12.75" customHeight="1">
      <c r="A46" s="30">
        <v>36</v>
      </c>
      <c r="B46" s="216" t="s">
        <v>294</v>
      </c>
      <c r="C46" s="230">
        <v>451.6</v>
      </c>
      <c r="D46" s="231">
        <v>450.85000000000008</v>
      </c>
      <c r="E46" s="231">
        <v>446.90000000000015</v>
      </c>
      <c r="F46" s="231">
        <v>442.20000000000005</v>
      </c>
      <c r="G46" s="231">
        <v>438.25000000000011</v>
      </c>
      <c r="H46" s="231">
        <v>455.55000000000018</v>
      </c>
      <c r="I46" s="231">
        <v>459.50000000000011</v>
      </c>
      <c r="J46" s="231">
        <v>464.20000000000022</v>
      </c>
      <c r="K46" s="230">
        <v>454.8</v>
      </c>
      <c r="L46" s="230">
        <v>446.15</v>
      </c>
      <c r="M46" s="230">
        <v>1.70085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146.30000000000001</v>
      </c>
      <c r="D47" s="231">
        <v>145.93333333333334</v>
      </c>
      <c r="E47" s="231">
        <v>145.11666666666667</v>
      </c>
      <c r="F47" s="231">
        <v>143.93333333333334</v>
      </c>
      <c r="G47" s="231">
        <v>143.11666666666667</v>
      </c>
      <c r="H47" s="231">
        <v>147.11666666666667</v>
      </c>
      <c r="I47" s="231">
        <v>147.93333333333334</v>
      </c>
      <c r="J47" s="231">
        <v>149.11666666666667</v>
      </c>
      <c r="K47" s="230">
        <v>146.75</v>
      </c>
      <c r="L47" s="230">
        <v>144.75</v>
      </c>
      <c r="M47" s="230">
        <v>67.619060000000005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3192.95</v>
      </c>
      <c r="D48" s="231">
        <v>3182.9166666666665</v>
      </c>
      <c r="E48" s="231">
        <v>3146.4833333333331</v>
      </c>
      <c r="F48" s="231">
        <v>3100.0166666666664</v>
      </c>
      <c r="G48" s="231">
        <v>3063.583333333333</v>
      </c>
      <c r="H48" s="231">
        <v>3229.3833333333332</v>
      </c>
      <c r="I48" s="231">
        <v>3265.8166666666666</v>
      </c>
      <c r="J48" s="231">
        <v>3312.2833333333333</v>
      </c>
      <c r="K48" s="230">
        <v>3219.35</v>
      </c>
      <c r="L48" s="230">
        <v>3136.45</v>
      </c>
      <c r="M48" s="230">
        <v>23.490659999999998</v>
      </c>
      <c r="N48" s="1"/>
      <c r="O48" s="1"/>
    </row>
    <row r="49" spans="1:15" ht="12.75" customHeight="1">
      <c r="A49" s="30">
        <v>39</v>
      </c>
      <c r="B49" s="216" t="s">
        <v>295</v>
      </c>
      <c r="C49" s="230">
        <v>269.35000000000002</v>
      </c>
      <c r="D49" s="231">
        <v>267.05</v>
      </c>
      <c r="E49" s="231">
        <v>259.10000000000002</v>
      </c>
      <c r="F49" s="231">
        <v>248.85000000000002</v>
      </c>
      <c r="G49" s="231">
        <v>240.90000000000003</v>
      </c>
      <c r="H49" s="231">
        <v>277.3</v>
      </c>
      <c r="I49" s="231">
        <v>285.24999999999994</v>
      </c>
      <c r="J49" s="231">
        <v>295.5</v>
      </c>
      <c r="K49" s="230">
        <v>275</v>
      </c>
      <c r="L49" s="230">
        <v>256.8</v>
      </c>
      <c r="M49" s="230">
        <v>4.3698899999999998</v>
      </c>
      <c r="N49" s="1"/>
      <c r="O49" s="1"/>
    </row>
    <row r="50" spans="1:15" ht="12.75" customHeight="1">
      <c r="A50" s="30">
        <v>40</v>
      </c>
      <c r="B50" s="216" t="s">
        <v>296</v>
      </c>
      <c r="C50" s="230">
        <v>3562.45</v>
      </c>
      <c r="D50" s="231">
        <v>3502.8166666666671</v>
      </c>
      <c r="E50" s="231">
        <v>3415.6333333333341</v>
      </c>
      <c r="F50" s="231">
        <v>3268.8166666666671</v>
      </c>
      <c r="G50" s="231">
        <v>3181.6333333333341</v>
      </c>
      <c r="H50" s="231">
        <v>3649.6333333333341</v>
      </c>
      <c r="I50" s="231">
        <v>3736.8166666666675</v>
      </c>
      <c r="J50" s="231">
        <v>3883.6333333333341</v>
      </c>
      <c r="K50" s="230">
        <v>3590</v>
      </c>
      <c r="L50" s="230">
        <v>3356</v>
      </c>
      <c r="M50" s="230">
        <v>1.1939</v>
      </c>
      <c r="N50" s="1"/>
      <c r="O50" s="1"/>
    </row>
    <row r="51" spans="1:15" ht="12.75" customHeight="1">
      <c r="A51" s="30">
        <v>41</v>
      </c>
      <c r="B51" s="216" t="s">
        <v>297</v>
      </c>
      <c r="C51" s="230">
        <v>1821.35</v>
      </c>
      <c r="D51" s="231">
        <v>1811.3500000000001</v>
      </c>
      <c r="E51" s="231">
        <v>1797.2000000000003</v>
      </c>
      <c r="F51" s="231">
        <v>1773.0500000000002</v>
      </c>
      <c r="G51" s="231">
        <v>1758.9000000000003</v>
      </c>
      <c r="H51" s="231">
        <v>1835.5000000000002</v>
      </c>
      <c r="I51" s="231">
        <v>1849.6500000000003</v>
      </c>
      <c r="J51" s="231">
        <v>1873.8000000000002</v>
      </c>
      <c r="K51" s="230">
        <v>1825.5</v>
      </c>
      <c r="L51" s="230">
        <v>1787.2</v>
      </c>
      <c r="M51" s="230">
        <v>4.4360799999999996</v>
      </c>
      <c r="N51" s="1"/>
      <c r="O51" s="1"/>
    </row>
    <row r="52" spans="1:15" ht="12.75" customHeight="1">
      <c r="A52" s="30">
        <v>42</v>
      </c>
      <c r="B52" s="216" t="s">
        <v>298</v>
      </c>
      <c r="C52" s="230">
        <v>6733.9</v>
      </c>
      <c r="D52" s="231">
        <v>6770.3499999999995</v>
      </c>
      <c r="E52" s="231">
        <v>6678.5499999999993</v>
      </c>
      <c r="F52" s="231">
        <v>6623.2</v>
      </c>
      <c r="G52" s="231">
        <v>6531.4</v>
      </c>
      <c r="H52" s="231">
        <v>6825.6999999999989</v>
      </c>
      <c r="I52" s="231">
        <v>6917.5</v>
      </c>
      <c r="J52" s="231">
        <v>6972.8499999999985</v>
      </c>
      <c r="K52" s="230">
        <v>6862.15</v>
      </c>
      <c r="L52" s="230">
        <v>6715</v>
      </c>
      <c r="M52" s="230">
        <v>0.23018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658.6</v>
      </c>
      <c r="D53" s="231">
        <v>656.23333333333346</v>
      </c>
      <c r="E53" s="231">
        <v>649.51666666666688</v>
      </c>
      <c r="F53" s="231">
        <v>640.43333333333339</v>
      </c>
      <c r="G53" s="231">
        <v>633.71666666666681</v>
      </c>
      <c r="H53" s="231">
        <v>665.31666666666695</v>
      </c>
      <c r="I53" s="231">
        <v>672.03333333333342</v>
      </c>
      <c r="J53" s="231">
        <v>681.11666666666702</v>
      </c>
      <c r="K53" s="230">
        <v>662.95</v>
      </c>
      <c r="L53" s="230">
        <v>647.15</v>
      </c>
      <c r="M53" s="230">
        <v>38.601370000000003</v>
      </c>
      <c r="N53" s="1"/>
      <c r="O53" s="1"/>
    </row>
    <row r="54" spans="1:15" ht="12.75" customHeight="1">
      <c r="A54" s="30">
        <v>44</v>
      </c>
      <c r="B54" s="216" t="s">
        <v>299</v>
      </c>
      <c r="C54" s="230">
        <v>390.65</v>
      </c>
      <c r="D54" s="231">
        <v>389.2166666666667</v>
      </c>
      <c r="E54" s="231">
        <v>386.43333333333339</v>
      </c>
      <c r="F54" s="231">
        <v>382.2166666666667</v>
      </c>
      <c r="G54" s="231">
        <v>379.43333333333339</v>
      </c>
      <c r="H54" s="231">
        <v>393.43333333333339</v>
      </c>
      <c r="I54" s="231">
        <v>396.2166666666667</v>
      </c>
      <c r="J54" s="231">
        <v>400.43333333333339</v>
      </c>
      <c r="K54" s="230">
        <v>392</v>
      </c>
      <c r="L54" s="230">
        <v>385</v>
      </c>
      <c r="M54" s="230">
        <v>2.4891200000000002</v>
      </c>
      <c r="N54" s="1"/>
      <c r="O54" s="1"/>
    </row>
    <row r="55" spans="1:15" ht="12.75" customHeight="1">
      <c r="A55" s="30">
        <v>45</v>
      </c>
      <c r="B55" s="216" t="s">
        <v>239</v>
      </c>
      <c r="C55" s="230">
        <v>3471.25</v>
      </c>
      <c r="D55" s="231">
        <v>3476.9833333333336</v>
      </c>
      <c r="E55" s="231">
        <v>3431.6166666666672</v>
      </c>
      <c r="F55" s="231">
        <v>3391.9833333333336</v>
      </c>
      <c r="G55" s="231">
        <v>3346.6166666666672</v>
      </c>
      <c r="H55" s="231">
        <v>3516.6166666666672</v>
      </c>
      <c r="I55" s="231">
        <v>3561.983333333334</v>
      </c>
      <c r="J55" s="231">
        <v>3601.6166666666672</v>
      </c>
      <c r="K55" s="230">
        <v>3522.35</v>
      </c>
      <c r="L55" s="230">
        <v>3437.35</v>
      </c>
      <c r="M55" s="230">
        <v>9.1796000000000006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914.85</v>
      </c>
      <c r="D56" s="231">
        <v>921.65</v>
      </c>
      <c r="E56" s="231">
        <v>903.4</v>
      </c>
      <c r="F56" s="231">
        <v>891.95</v>
      </c>
      <c r="G56" s="231">
        <v>873.7</v>
      </c>
      <c r="H56" s="231">
        <v>933.09999999999991</v>
      </c>
      <c r="I56" s="231">
        <v>951.34999999999991</v>
      </c>
      <c r="J56" s="231">
        <v>962.79999999999984</v>
      </c>
      <c r="K56" s="230">
        <v>939.9</v>
      </c>
      <c r="L56" s="230">
        <v>910.2</v>
      </c>
      <c r="M56" s="230">
        <v>347.57004000000001</v>
      </c>
      <c r="N56" s="1"/>
      <c r="O56" s="1"/>
    </row>
    <row r="57" spans="1:15" ht="12" customHeight="1">
      <c r="A57" s="30">
        <v>47</v>
      </c>
      <c r="B57" s="216" t="s">
        <v>300</v>
      </c>
      <c r="C57" s="230">
        <v>2531.5500000000002</v>
      </c>
      <c r="D57" s="231">
        <v>2531.6166666666668</v>
      </c>
      <c r="E57" s="231">
        <v>2508.2333333333336</v>
      </c>
      <c r="F57" s="231">
        <v>2484.916666666667</v>
      </c>
      <c r="G57" s="231">
        <v>2461.5333333333338</v>
      </c>
      <c r="H57" s="231">
        <v>2554.9333333333334</v>
      </c>
      <c r="I57" s="231">
        <v>2578.3166666666666</v>
      </c>
      <c r="J57" s="231">
        <v>2601.6333333333332</v>
      </c>
      <c r="K57" s="230">
        <v>2555</v>
      </c>
      <c r="L57" s="230">
        <v>2508.3000000000002</v>
      </c>
      <c r="M57" s="230">
        <v>0.38445000000000001</v>
      </c>
      <c r="N57" s="1"/>
      <c r="O57" s="1"/>
    </row>
    <row r="58" spans="1:15" ht="12.75" customHeight="1">
      <c r="A58" s="30">
        <v>48</v>
      </c>
      <c r="B58" s="216" t="s">
        <v>869</v>
      </c>
      <c r="C58" s="230">
        <v>1436.55</v>
      </c>
      <c r="D58" s="231">
        <v>1440.1833333333332</v>
      </c>
      <c r="E58" s="231">
        <v>1424.5166666666664</v>
      </c>
      <c r="F58" s="231">
        <v>1412.4833333333333</v>
      </c>
      <c r="G58" s="231">
        <v>1396.8166666666666</v>
      </c>
      <c r="H58" s="231">
        <v>1452.2166666666662</v>
      </c>
      <c r="I58" s="231">
        <v>1467.8833333333328</v>
      </c>
      <c r="J58" s="231">
        <v>1479.9166666666661</v>
      </c>
      <c r="K58" s="230">
        <v>1455.85</v>
      </c>
      <c r="L58" s="230">
        <v>1428.15</v>
      </c>
      <c r="M58" s="230">
        <v>1.9508700000000001</v>
      </c>
      <c r="N58" s="1"/>
      <c r="O58" s="1"/>
    </row>
    <row r="59" spans="1:15" ht="12.75" customHeight="1">
      <c r="A59" s="30">
        <v>49</v>
      </c>
      <c r="B59" s="216" t="s">
        <v>301</v>
      </c>
      <c r="C59" s="230">
        <v>557.70000000000005</v>
      </c>
      <c r="D59" s="231">
        <v>553.4</v>
      </c>
      <c r="E59" s="231">
        <v>542.5</v>
      </c>
      <c r="F59" s="231">
        <v>527.30000000000007</v>
      </c>
      <c r="G59" s="231">
        <v>516.40000000000009</v>
      </c>
      <c r="H59" s="231">
        <v>568.59999999999991</v>
      </c>
      <c r="I59" s="231">
        <v>579.49999999999977</v>
      </c>
      <c r="J59" s="231">
        <v>594.69999999999982</v>
      </c>
      <c r="K59" s="230">
        <v>564.29999999999995</v>
      </c>
      <c r="L59" s="230">
        <v>538.20000000000005</v>
      </c>
      <c r="M59" s="230">
        <v>20.7029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4567.1499999999996</v>
      </c>
      <c r="D60" s="231">
        <v>4582.9166666666661</v>
      </c>
      <c r="E60" s="231">
        <v>4536.8833333333323</v>
      </c>
      <c r="F60" s="231">
        <v>4506.6166666666659</v>
      </c>
      <c r="G60" s="231">
        <v>4460.5833333333321</v>
      </c>
      <c r="H60" s="231">
        <v>4613.1833333333325</v>
      </c>
      <c r="I60" s="231">
        <v>4659.2166666666653</v>
      </c>
      <c r="J60" s="231">
        <v>4689.4833333333327</v>
      </c>
      <c r="K60" s="230">
        <v>4628.95</v>
      </c>
      <c r="L60" s="230">
        <v>4552.6499999999996</v>
      </c>
      <c r="M60" s="230">
        <v>7.1961300000000001</v>
      </c>
      <c r="N60" s="1"/>
      <c r="O60" s="1"/>
    </row>
    <row r="61" spans="1:15" ht="12.75" customHeight="1">
      <c r="A61" s="30">
        <v>51</v>
      </c>
      <c r="B61" s="216" t="s">
        <v>302</v>
      </c>
      <c r="C61" s="230">
        <v>1143.2</v>
      </c>
      <c r="D61" s="231">
        <v>1151.2333333333333</v>
      </c>
      <c r="E61" s="231">
        <v>1128.4666666666667</v>
      </c>
      <c r="F61" s="231">
        <v>1113.7333333333333</v>
      </c>
      <c r="G61" s="231">
        <v>1090.9666666666667</v>
      </c>
      <c r="H61" s="231">
        <v>1165.9666666666667</v>
      </c>
      <c r="I61" s="231">
        <v>1188.7333333333336</v>
      </c>
      <c r="J61" s="231">
        <v>1203.4666666666667</v>
      </c>
      <c r="K61" s="230">
        <v>1174</v>
      </c>
      <c r="L61" s="230">
        <v>1136.5</v>
      </c>
      <c r="M61" s="230">
        <v>0.87351999999999996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6989.85</v>
      </c>
      <c r="D62" s="231">
        <v>6981.05</v>
      </c>
      <c r="E62" s="231">
        <v>6936.1</v>
      </c>
      <c r="F62" s="231">
        <v>6882.35</v>
      </c>
      <c r="G62" s="231">
        <v>6837.4000000000005</v>
      </c>
      <c r="H62" s="231">
        <v>7034.8</v>
      </c>
      <c r="I62" s="231">
        <v>7079.7499999999991</v>
      </c>
      <c r="J62" s="231">
        <v>7133.5</v>
      </c>
      <c r="K62" s="230">
        <v>7026</v>
      </c>
      <c r="L62" s="230">
        <v>6927.3</v>
      </c>
      <c r="M62" s="230">
        <v>21.47627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1451.05</v>
      </c>
      <c r="D63" s="231">
        <v>1454.4333333333334</v>
      </c>
      <c r="E63" s="231">
        <v>1443.8666666666668</v>
      </c>
      <c r="F63" s="231">
        <v>1436.6833333333334</v>
      </c>
      <c r="G63" s="231">
        <v>1426.1166666666668</v>
      </c>
      <c r="H63" s="231">
        <v>1461.6166666666668</v>
      </c>
      <c r="I63" s="231">
        <v>1472.1833333333334</v>
      </c>
      <c r="J63" s="231">
        <v>1479.3666666666668</v>
      </c>
      <c r="K63" s="230">
        <v>1465</v>
      </c>
      <c r="L63" s="230">
        <v>1447.25</v>
      </c>
      <c r="M63" s="230">
        <v>17.04213</v>
      </c>
      <c r="N63" s="1"/>
      <c r="O63" s="1"/>
    </row>
    <row r="64" spans="1:15" ht="12.75" customHeight="1">
      <c r="A64" s="30">
        <v>54</v>
      </c>
      <c r="B64" s="216" t="s">
        <v>240</v>
      </c>
      <c r="C64" s="230">
        <v>7264.9</v>
      </c>
      <c r="D64" s="231">
        <v>7228.2833333333328</v>
      </c>
      <c r="E64" s="231">
        <v>6967.6166666666659</v>
      </c>
      <c r="F64" s="231">
        <v>6670.333333333333</v>
      </c>
      <c r="G64" s="231">
        <v>6409.6666666666661</v>
      </c>
      <c r="H64" s="231">
        <v>7525.5666666666657</v>
      </c>
      <c r="I64" s="231">
        <v>7786.2333333333336</v>
      </c>
      <c r="J64" s="231">
        <v>8083.5166666666655</v>
      </c>
      <c r="K64" s="230">
        <v>7488.95</v>
      </c>
      <c r="L64" s="230">
        <v>6931</v>
      </c>
      <c r="M64" s="230">
        <v>1.81345</v>
      </c>
      <c r="N64" s="1"/>
      <c r="O64" s="1"/>
    </row>
    <row r="65" spans="1:15" ht="12.75" customHeight="1">
      <c r="A65" s="30">
        <v>55</v>
      </c>
      <c r="B65" s="216" t="s">
        <v>303</v>
      </c>
      <c r="C65" s="230">
        <v>2104.9499999999998</v>
      </c>
      <c r="D65" s="231">
        <v>2115.8333333333335</v>
      </c>
      <c r="E65" s="231">
        <v>2087.666666666667</v>
      </c>
      <c r="F65" s="231">
        <v>2070.3833333333337</v>
      </c>
      <c r="G65" s="231">
        <v>2042.2166666666672</v>
      </c>
      <c r="H65" s="231">
        <v>2133.1166666666668</v>
      </c>
      <c r="I65" s="231">
        <v>2161.2833333333338</v>
      </c>
      <c r="J65" s="231">
        <v>2178.5666666666666</v>
      </c>
      <c r="K65" s="230">
        <v>2144</v>
      </c>
      <c r="L65" s="230">
        <v>2098.5500000000002</v>
      </c>
      <c r="M65" s="230">
        <v>0.44109999999999999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2273.8000000000002</v>
      </c>
      <c r="D66" s="231">
        <v>2256.2666666666669</v>
      </c>
      <c r="E66" s="231">
        <v>2232.5333333333338</v>
      </c>
      <c r="F66" s="231">
        <v>2191.2666666666669</v>
      </c>
      <c r="G66" s="231">
        <v>2167.5333333333338</v>
      </c>
      <c r="H66" s="231">
        <v>2297.5333333333338</v>
      </c>
      <c r="I66" s="231">
        <v>2321.2666666666664</v>
      </c>
      <c r="J66" s="231">
        <v>2362.5333333333338</v>
      </c>
      <c r="K66" s="230">
        <v>2280</v>
      </c>
      <c r="L66" s="230">
        <v>2215</v>
      </c>
      <c r="M66" s="230">
        <v>7.8104899999999997</v>
      </c>
      <c r="N66" s="1"/>
      <c r="O66" s="1"/>
    </row>
    <row r="67" spans="1:15" ht="12.75" customHeight="1">
      <c r="A67" s="30">
        <v>57</v>
      </c>
      <c r="B67" s="216" t="s">
        <v>304</v>
      </c>
      <c r="C67" s="230">
        <v>392.7</v>
      </c>
      <c r="D67" s="231">
        <v>392.4666666666667</v>
      </c>
      <c r="E67" s="231">
        <v>390.33333333333337</v>
      </c>
      <c r="F67" s="231">
        <v>387.9666666666667</v>
      </c>
      <c r="G67" s="231">
        <v>385.83333333333337</v>
      </c>
      <c r="H67" s="231">
        <v>394.83333333333337</v>
      </c>
      <c r="I67" s="231">
        <v>396.9666666666667</v>
      </c>
      <c r="J67" s="231">
        <v>399.33333333333337</v>
      </c>
      <c r="K67" s="230">
        <v>394.6</v>
      </c>
      <c r="L67" s="230">
        <v>390.1</v>
      </c>
      <c r="M67" s="230">
        <v>3.8405200000000002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268</v>
      </c>
      <c r="D68" s="231">
        <v>267.45</v>
      </c>
      <c r="E68" s="231">
        <v>265.59999999999997</v>
      </c>
      <c r="F68" s="231">
        <v>263.2</v>
      </c>
      <c r="G68" s="231">
        <v>261.34999999999997</v>
      </c>
      <c r="H68" s="231">
        <v>269.84999999999997</v>
      </c>
      <c r="I68" s="231">
        <v>271.7</v>
      </c>
      <c r="J68" s="231">
        <v>274.09999999999997</v>
      </c>
      <c r="K68" s="230">
        <v>269.3</v>
      </c>
      <c r="L68" s="230">
        <v>265.05</v>
      </c>
      <c r="M68" s="230">
        <v>120.16687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185</v>
      </c>
      <c r="D69" s="231">
        <v>184.21666666666667</v>
      </c>
      <c r="E69" s="231">
        <v>182.88333333333333</v>
      </c>
      <c r="F69" s="231">
        <v>180.76666666666665</v>
      </c>
      <c r="G69" s="231">
        <v>179.43333333333331</v>
      </c>
      <c r="H69" s="231">
        <v>186.33333333333334</v>
      </c>
      <c r="I69" s="231">
        <v>187.66666666666666</v>
      </c>
      <c r="J69" s="231">
        <v>189.78333333333336</v>
      </c>
      <c r="K69" s="230">
        <v>185.55</v>
      </c>
      <c r="L69" s="230">
        <v>182.1</v>
      </c>
      <c r="M69" s="230">
        <v>158.21118000000001</v>
      </c>
      <c r="N69" s="1"/>
      <c r="O69" s="1"/>
    </row>
    <row r="70" spans="1:15" ht="12.75" customHeight="1">
      <c r="A70" s="30">
        <v>60</v>
      </c>
      <c r="B70" s="216" t="s">
        <v>241</v>
      </c>
      <c r="C70" s="230">
        <v>73.75</v>
      </c>
      <c r="D70" s="231">
        <v>74.033333333333331</v>
      </c>
      <c r="E70" s="231">
        <v>73.216666666666669</v>
      </c>
      <c r="F70" s="231">
        <v>72.683333333333337</v>
      </c>
      <c r="G70" s="231">
        <v>71.866666666666674</v>
      </c>
      <c r="H70" s="231">
        <v>74.566666666666663</v>
      </c>
      <c r="I70" s="231">
        <v>75.383333333333326</v>
      </c>
      <c r="J70" s="231">
        <v>75.916666666666657</v>
      </c>
      <c r="K70" s="230">
        <v>74.849999999999994</v>
      </c>
      <c r="L70" s="230">
        <v>73.5</v>
      </c>
      <c r="M70" s="230">
        <v>61.8643</v>
      </c>
      <c r="N70" s="1"/>
      <c r="O70" s="1"/>
    </row>
    <row r="71" spans="1:15" ht="12.75" customHeight="1">
      <c r="A71" s="30">
        <v>61</v>
      </c>
      <c r="B71" s="216" t="s">
        <v>305</v>
      </c>
      <c r="C71" s="230">
        <v>30.35</v>
      </c>
      <c r="D71" s="231">
        <v>30.033333333333331</v>
      </c>
      <c r="E71" s="231">
        <v>29.566666666666663</v>
      </c>
      <c r="F71" s="231">
        <v>28.783333333333331</v>
      </c>
      <c r="G71" s="231">
        <v>28.316666666666663</v>
      </c>
      <c r="H71" s="231">
        <v>30.816666666666663</v>
      </c>
      <c r="I71" s="231">
        <v>31.283333333333331</v>
      </c>
      <c r="J71" s="231">
        <v>32.066666666666663</v>
      </c>
      <c r="K71" s="230">
        <v>30.5</v>
      </c>
      <c r="L71" s="230">
        <v>29.25</v>
      </c>
      <c r="M71" s="230">
        <v>153.67876000000001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1584.15</v>
      </c>
      <c r="D72" s="231">
        <v>1580.9166666666667</v>
      </c>
      <c r="E72" s="231">
        <v>1574.6333333333334</v>
      </c>
      <c r="F72" s="231">
        <v>1565.1166666666668</v>
      </c>
      <c r="G72" s="231">
        <v>1558.8333333333335</v>
      </c>
      <c r="H72" s="231">
        <v>1590.4333333333334</v>
      </c>
      <c r="I72" s="231">
        <v>1596.7166666666667</v>
      </c>
      <c r="J72" s="231">
        <v>1606.2333333333333</v>
      </c>
      <c r="K72" s="230">
        <v>1587.2</v>
      </c>
      <c r="L72" s="230">
        <v>1571.4</v>
      </c>
      <c r="M72" s="230">
        <v>2.3986200000000002</v>
      </c>
      <c r="N72" s="1"/>
      <c r="O72" s="1"/>
    </row>
    <row r="73" spans="1:15" ht="12.75" customHeight="1">
      <c r="A73" s="30">
        <v>63</v>
      </c>
      <c r="B73" s="216" t="s">
        <v>306</v>
      </c>
      <c r="C73" s="230">
        <v>4228.6499999999996</v>
      </c>
      <c r="D73" s="231">
        <v>4208.0333333333328</v>
      </c>
      <c r="E73" s="231">
        <v>4166.0666666666657</v>
      </c>
      <c r="F73" s="231">
        <v>4103.4833333333327</v>
      </c>
      <c r="G73" s="231">
        <v>4061.5166666666655</v>
      </c>
      <c r="H73" s="231">
        <v>4270.6166666666659</v>
      </c>
      <c r="I73" s="231">
        <v>4312.583333333333</v>
      </c>
      <c r="J73" s="231">
        <v>4375.1666666666661</v>
      </c>
      <c r="K73" s="230">
        <v>4250</v>
      </c>
      <c r="L73" s="230">
        <v>4145.45</v>
      </c>
      <c r="M73" s="230">
        <v>0.16012000000000001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650.45000000000005</v>
      </c>
      <c r="D74" s="231">
        <v>649.48333333333335</v>
      </c>
      <c r="E74" s="231">
        <v>644.26666666666665</v>
      </c>
      <c r="F74" s="231">
        <v>638.08333333333326</v>
      </c>
      <c r="G74" s="231">
        <v>632.86666666666656</v>
      </c>
      <c r="H74" s="231">
        <v>655.66666666666674</v>
      </c>
      <c r="I74" s="231">
        <v>660.88333333333344</v>
      </c>
      <c r="J74" s="231">
        <v>667.06666666666683</v>
      </c>
      <c r="K74" s="230">
        <v>654.70000000000005</v>
      </c>
      <c r="L74" s="230">
        <v>643.29999999999995</v>
      </c>
      <c r="M74" s="230">
        <v>13.976050000000001</v>
      </c>
      <c r="N74" s="1"/>
      <c r="O74" s="1"/>
    </row>
    <row r="75" spans="1:15" ht="12.75" customHeight="1">
      <c r="A75" s="30">
        <v>65</v>
      </c>
      <c r="B75" s="216" t="s">
        <v>307</v>
      </c>
      <c r="C75" s="230">
        <v>1101.75</v>
      </c>
      <c r="D75" s="231">
        <v>1086.8833333333334</v>
      </c>
      <c r="E75" s="231">
        <v>1058.8666666666668</v>
      </c>
      <c r="F75" s="231">
        <v>1015.9833333333333</v>
      </c>
      <c r="G75" s="231">
        <v>987.9666666666667</v>
      </c>
      <c r="H75" s="231">
        <v>1129.7666666666669</v>
      </c>
      <c r="I75" s="231">
        <v>1157.7833333333338</v>
      </c>
      <c r="J75" s="231">
        <v>1200.666666666667</v>
      </c>
      <c r="K75" s="230">
        <v>1114.9000000000001</v>
      </c>
      <c r="L75" s="230">
        <v>1044</v>
      </c>
      <c r="M75" s="230">
        <v>8.7890300000000003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112.15</v>
      </c>
      <c r="D76" s="231">
        <v>111.60000000000001</v>
      </c>
      <c r="E76" s="231">
        <v>110.75000000000001</v>
      </c>
      <c r="F76" s="231">
        <v>109.35000000000001</v>
      </c>
      <c r="G76" s="231">
        <v>108.50000000000001</v>
      </c>
      <c r="H76" s="231">
        <v>113.00000000000001</v>
      </c>
      <c r="I76" s="231">
        <v>113.85000000000001</v>
      </c>
      <c r="J76" s="231">
        <v>115.25000000000001</v>
      </c>
      <c r="K76" s="230">
        <v>112.45</v>
      </c>
      <c r="L76" s="230">
        <v>110.2</v>
      </c>
      <c r="M76" s="230">
        <v>157.41522000000001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791.3</v>
      </c>
      <c r="D77" s="231">
        <v>787.34999999999991</v>
      </c>
      <c r="E77" s="231">
        <v>780.79999999999984</v>
      </c>
      <c r="F77" s="231">
        <v>770.3</v>
      </c>
      <c r="G77" s="231">
        <v>763.74999999999989</v>
      </c>
      <c r="H77" s="231">
        <v>797.8499999999998</v>
      </c>
      <c r="I77" s="231">
        <v>804.4</v>
      </c>
      <c r="J77" s="231">
        <v>814.89999999999975</v>
      </c>
      <c r="K77" s="230">
        <v>793.9</v>
      </c>
      <c r="L77" s="230">
        <v>776.85</v>
      </c>
      <c r="M77" s="230">
        <v>13.543369999999999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81.900000000000006</v>
      </c>
      <c r="D78" s="231">
        <v>81.733333333333334</v>
      </c>
      <c r="E78" s="231">
        <v>81.016666666666666</v>
      </c>
      <c r="F78" s="231">
        <v>80.133333333333326</v>
      </c>
      <c r="G78" s="231">
        <v>79.416666666666657</v>
      </c>
      <c r="H78" s="231">
        <v>82.616666666666674</v>
      </c>
      <c r="I78" s="231">
        <v>83.333333333333343</v>
      </c>
      <c r="J78" s="231">
        <v>84.216666666666683</v>
      </c>
      <c r="K78" s="230">
        <v>82.45</v>
      </c>
      <c r="L78" s="230">
        <v>80.849999999999994</v>
      </c>
      <c r="M78" s="230">
        <v>140.09026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363.5</v>
      </c>
      <c r="D79" s="231">
        <v>363.38333333333338</v>
      </c>
      <c r="E79" s="231">
        <v>360.31666666666678</v>
      </c>
      <c r="F79" s="231">
        <v>357.13333333333338</v>
      </c>
      <c r="G79" s="231">
        <v>354.06666666666678</v>
      </c>
      <c r="H79" s="231">
        <v>366.56666666666678</v>
      </c>
      <c r="I79" s="231">
        <v>369.63333333333338</v>
      </c>
      <c r="J79" s="231">
        <v>372.81666666666678</v>
      </c>
      <c r="K79" s="230">
        <v>366.45</v>
      </c>
      <c r="L79" s="230">
        <v>360.2</v>
      </c>
      <c r="M79" s="230">
        <v>116.0724</v>
      </c>
      <c r="N79" s="1"/>
      <c r="O79" s="1"/>
    </row>
    <row r="80" spans="1:15" ht="12.75" customHeight="1">
      <c r="A80" s="30">
        <v>70</v>
      </c>
      <c r="B80" s="216" t="s">
        <v>847</v>
      </c>
      <c r="C80" s="230">
        <v>9902.4</v>
      </c>
      <c r="D80" s="231">
        <v>9942.4666666666672</v>
      </c>
      <c r="E80" s="231">
        <v>9809.9333333333343</v>
      </c>
      <c r="F80" s="231">
        <v>9717.4666666666672</v>
      </c>
      <c r="G80" s="231">
        <v>9584.9333333333343</v>
      </c>
      <c r="H80" s="231">
        <v>10034.933333333334</v>
      </c>
      <c r="I80" s="231">
        <v>10167.466666666667</v>
      </c>
      <c r="J80" s="231">
        <v>10259.933333333334</v>
      </c>
      <c r="K80" s="230">
        <v>10075</v>
      </c>
      <c r="L80" s="230">
        <v>9850</v>
      </c>
      <c r="M80" s="230">
        <v>3.49E-2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849.9</v>
      </c>
      <c r="D81" s="231">
        <v>852.2166666666667</v>
      </c>
      <c r="E81" s="231">
        <v>815.68333333333339</v>
      </c>
      <c r="F81" s="231">
        <v>781.4666666666667</v>
      </c>
      <c r="G81" s="231">
        <v>744.93333333333339</v>
      </c>
      <c r="H81" s="231">
        <v>886.43333333333339</v>
      </c>
      <c r="I81" s="231">
        <v>922.9666666666667</v>
      </c>
      <c r="J81" s="231">
        <v>957.18333333333339</v>
      </c>
      <c r="K81" s="230">
        <v>888.75</v>
      </c>
      <c r="L81" s="230">
        <v>818</v>
      </c>
      <c r="M81" s="230">
        <v>473.42124999999999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245.2</v>
      </c>
      <c r="D82" s="231">
        <v>244.05000000000004</v>
      </c>
      <c r="E82" s="231">
        <v>241.70000000000007</v>
      </c>
      <c r="F82" s="231">
        <v>238.20000000000005</v>
      </c>
      <c r="G82" s="231">
        <v>235.85000000000008</v>
      </c>
      <c r="H82" s="231">
        <v>247.55000000000007</v>
      </c>
      <c r="I82" s="231">
        <v>249.90000000000003</v>
      </c>
      <c r="J82" s="231">
        <v>253.40000000000006</v>
      </c>
      <c r="K82" s="230">
        <v>246.4</v>
      </c>
      <c r="L82" s="230">
        <v>240.55</v>
      </c>
      <c r="M82" s="230">
        <v>28.14189</v>
      </c>
      <c r="N82" s="1"/>
      <c r="O82" s="1"/>
    </row>
    <row r="83" spans="1:15" ht="12.75" customHeight="1">
      <c r="A83" s="30">
        <v>73</v>
      </c>
      <c r="B83" s="216" t="s">
        <v>308</v>
      </c>
      <c r="C83" s="230">
        <v>1121.0999999999999</v>
      </c>
      <c r="D83" s="231">
        <v>1107.0333333333333</v>
      </c>
      <c r="E83" s="231">
        <v>1086.0666666666666</v>
      </c>
      <c r="F83" s="231">
        <v>1051.0333333333333</v>
      </c>
      <c r="G83" s="231">
        <v>1030.0666666666666</v>
      </c>
      <c r="H83" s="231">
        <v>1142.0666666666666</v>
      </c>
      <c r="I83" s="231">
        <v>1163.0333333333333</v>
      </c>
      <c r="J83" s="231">
        <v>1198.0666666666666</v>
      </c>
      <c r="K83" s="230">
        <v>1128</v>
      </c>
      <c r="L83" s="230">
        <v>1072</v>
      </c>
      <c r="M83" s="230">
        <v>3.6914899999999999</v>
      </c>
      <c r="N83" s="1"/>
      <c r="O83" s="1"/>
    </row>
    <row r="84" spans="1:15" ht="12.75" customHeight="1">
      <c r="A84" s="30">
        <v>74</v>
      </c>
      <c r="B84" s="216" t="s">
        <v>309</v>
      </c>
      <c r="C84" s="230">
        <v>343.5</v>
      </c>
      <c r="D84" s="231">
        <v>340.83333333333331</v>
      </c>
      <c r="E84" s="231">
        <v>336.66666666666663</v>
      </c>
      <c r="F84" s="231">
        <v>329.83333333333331</v>
      </c>
      <c r="G84" s="231">
        <v>325.66666666666663</v>
      </c>
      <c r="H84" s="231">
        <v>347.66666666666663</v>
      </c>
      <c r="I84" s="231">
        <v>351.83333333333326</v>
      </c>
      <c r="J84" s="231">
        <v>358.66666666666663</v>
      </c>
      <c r="K84" s="230">
        <v>345</v>
      </c>
      <c r="L84" s="230">
        <v>334</v>
      </c>
      <c r="M84" s="230">
        <v>30.740819999999999</v>
      </c>
      <c r="N84" s="1"/>
      <c r="O84" s="1"/>
    </row>
    <row r="85" spans="1:15" ht="12.75" customHeight="1">
      <c r="A85" s="30">
        <v>75</v>
      </c>
      <c r="B85" s="216" t="s">
        <v>310</v>
      </c>
      <c r="C85" s="230">
        <v>6226.2</v>
      </c>
      <c r="D85" s="231">
        <v>6191.05</v>
      </c>
      <c r="E85" s="231">
        <v>6122.6</v>
      </c>
      <c r="F85" s="231">
        <v>6019</v>
      </c>
      <c r="G85" s="231">
        <v>5950.55</v>
      </c>
      <c r="H85" s="231">
        <v>6294.6500000000005</v>
      </c>
      <c r="I85" s="231">
        <v>6363.0999999999995</v>
      </c>
      <c r="J85" s="231">
        <v>6466.7000000000007</v>
      </c>
      <c r="K85" s="230">
        <v>6259.5</v>
      </c>
      <c r="L85" s="230">
        <v>6087.45</v>
      </c>
      <c r="M85" s="230">
        <v>0.24229000000000001</v>
      </c>
      <c r="N85" s="1"/>
      <c r="O85" s="1"/>
    </row>
    <row r="86" spans="1:15" ht="12.75" customHeight="1">
      <c r="A86" s="30">
        <v>76</v>
      </c>
      <c r="B86" s="216" t="s">
        <v>311</v>
      </c>
      <c r="C86" s="230">
        <v>1441.9</v>
      </c>
      <c r="D86" s="231">
        <v>1449.2333333333333</v>
      </c>
      <c r="E86" s="231">
        <v>1429.6666666666667</v>
      </c>
      <c r="F86" s="231">
        <v>1417.4333333333334</v>
      </c>
      <c r="G86" s="231">
        <v>1397.8666666666668</v>
      </c>
      <c r="H86" s="231">
        <v>1461.4666666666667</v>
      </c>
      <c r="I86" s="231">
        <v>1481.0333333333333</v>
      </c>
      <c r="J86" s="231">
        <v>1493.2666666666667</v>
      </c>
      <c r="K86" s="230">
        <v>1468.8</v>
      </c>
      <c r="L86" s="230">
        <v>1437</v>
      </c>
      <c r="M86" s="230">
        <v>0.52930999999999995</v>
      </c>
      <c r="N86" s="1"/>
      <c r="O86" s="1"/>
    </row>
    <row r="87" spans="1:15" ht="12.75" customHeight="1">
      <c r="A87" s="30">
        <v>77</v>
      </c>
      <c r="B87" s="216" t="s">
        <v>242</v>
      </c>
      <c r="C87" s="230">
        <v>958.4</v>
      </c>
      <c r="D87" s="231">
        <v>946.4666666666667</v>
      </c>
      <c r="E87" s="231">
        <v>929.93333333333339</v>
      </c>
      <c r="F87" s="231">
        <v>901.4666666666667</v>
      </c>
      <c r="G87" s="231">
        <v>884.93333333333339</v>
      </c>
      <c r="H87" s="231">
        <v>974.93333333333339</v>
      </c>
      <c r="I87" s="231">
        <v>991.4666666666667</v>
      </c>
      <c r="J87" s="231">
        <v>1019.9333333333334</v>
      </c>
      <c r="K87" s="230">
        <v>963</v>
      </c>
      <c r="L87" s="230">
        <v>918</v>
      </c>
      <c r="M87" s="230">
        <v>0.60438000000000003</v>
      </c>
      <c r="N87" s="1"/>
      <c r="O87" s="1"/>
    </row>
    <row r="88" spans="1:15" ht="12.75" customHeight="1">
      <c r="A88" s="30">
        <v>78</v>
      </c>
      <c r="B88" s="216" t="s">
        <v>808</v>
      </c>
      <c r="C88" s="230">
        <v>545.65</v>
      </c>
      <c r="D88" s="231">
        <v>536.26666666666665</v>
      </c>
      <c r="E88" s="231">
        <v>523.93333333333328</v>
      </c>
      <c r="F88" s="231">
        <v>502.21666666666658</v>
      </c>
      <c r="G88" s="231">
        <v>489.88333333333321</v>
      </c>
      <c r="H88" s="231">
        <v>557.98333333333335</v>
      </c>
      <c r="I88" s="231">
        <v>570.31666666666683</v>
      </c>
      <c r="J88" s="231">
        <v>592.03333333333342</v>
      </c>
      <c r="K88" s="230">
        <v>548.6</v>
      </c>
      <c r="L88" s="230">
        <v>514.54999999999995</v>
      </c>
      <c r="M88" s="230">
        <v>12.137269999999999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18568.400000000001</v>
      </c>
      <c r="D89" s="231">
        <v>18562.116666666669</v>
      </c>
      <c r="E89" s="231">
        <v>18446.283333333336</v>
      </c>
      <c r="F89" s="231">
        <v>18324.166666666668</v>
      </c>
      <c r="G89" s="231">
        <v>18208.333333333336</v>
      </c>
      <c r="H89" s="231">
        <v>18684.233333333337</v>
      </c>
      <c r="I89" s="231">
        <v>18800.066666666666</v>
      </c>
      <c r="J89" s="231">
        <v>18922.183333333338</v>
      </c>
      <c r="K89" s="230">
        <v>18677.95</v>
      </c>
      <c r="L89" s="230">
        <v>18440</v>
      </c>
      <c r="M89" s="230">
        <v>0.14052999999999999</v>
      </c>
      <c r="N89" s="1"/>
      <c r="O89" s="1"/>
    </row>
    <row r="90" spans="1:15" ht="12.75" customHeight="1">
      <c r="A90" s="30">
        <v>80</v>
      </c>
      <c r="B90" s="216" t="s">
        <v>312</v>
      </c>
      <c r="C90" s="230">
        <v>562.6</v>
      </c>
      <c r="D90" s="231">
        <v>555.98333333333323</v>
      </c>
      <c r="E90" s="231">
        <v>542.96666666666647</v>
      </c>
      <c r="F90" s="231">
        <v>523.33333333333326</v>
      </c>
      <c r="G90" s="231">
        <v>510.31666666666649</v>
      </c>
      <c r="H90" s="231">
        <v>575.61666666666645</v>
      </c>
      <c r="I90" s="231">
        <v>588.6333333333331</v>
      </c>
      <c r="J90" s="231">
        <v>608.26666666666642</v>
      </c>
      <c r="K90" s="230">
        <v>569</v>
      </c>
      <c r="L90" s="230">
        <v>536.35</v>
      </c>
      <c r="M90" s="230">
        <v>3.97092</v>
      </c>
      <c r="N90" s="1"/>
      <c r="O90" s="1"/>
    </row>
    <row r="91" spans="1:15" ht="12.75" customHeight="1">
      <c r="A91" s="30">
        <v>81</v>
      </c>
      <c r="B91" s="216" t="s">
        <v>809</v>
      </c>
      <c r="C91" s="230">
        <v>18.7</v>
      </c>
      <c r="D91" s="231">
        <v>18.266666666666666</v>
      </c>
      <c r="E91" s="231">
        <v>17.833333333333332</v>
      </c>
      <c r="F91" s="231">
        <v>16.966666666666665</v>
      </c>
      <c r="G91" s="231">
        <v>16.533333333333331</v>
      </c>
      <c r="H91" s="231">
        <v>19.133333333333333</v>
      </c>
      <c r="I91" s="231">
        <v>19.56666666666667</v>
      </c>
      <c r="J91" s="231">
        <v>20.433333333333334</v>
      </c>
      <c r="K91" s="230">
        <v>18.7</v>
      </c>
      <c r="L91" s="230">
        <v>17.399999999999999</v>
      </c>
      <c r="M91" s="230">
        <v>386.85613999999998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4657.05</v>
      </c>
      <c r="D92" s="231">
        <v>4635.2</v>
      </c>
      <c r="E92" s="231">
        <v>4587.0999999999995</v>
      </c>
      <c r="F92" s="231">
        <v>4517.1499999999996</v>
      </c>
      <c r="G92" s="231">
        <v>4469.0499999999993</v>
      </c>
      <c r="H92" s="231">
        <v>4705.1499999999996</v>
      </c>
      <c r="I92" s="231">
        <v>4753.25</v>
      </c>
      <c r="J92" s="231">
        <v>4823.2</v>
      </c>
      <c r="K92" s="230">
        <v>4683.3</v>
      </c>
      <c r="L92" s="230">
        <v>4565.25</v>
      </c>
      <c r="M92" s="230">
        <v>15.36463</v>
      </c>
      <c r="N92" s="1"/>
      <c r="O92" s="1"/>
    </row>
    <row r="93" spans="1:15" ht="12.75" customHeight="1">
      <c r="A93" s="30">
        <v>83</v>
      </c>
      <c r="B93" s="216" t="s">
        <v>810</v>
      </c>
      <c r="C93" s="230">
        <v>1083.6500000000001</v>
      </c>
      <c r="D93" s="231">
        <v>1080.2166666666667</v>
      </c>
      <c r="E93" s="231">
        <v>1069.4333333333334</v>
      </c>
      <c r="F93" s="231">
        <v>1055.2166666666667</v>
      </c>
      <c r="G93" s="231">
        <v>1044.4333333333334</v>
      </c>
      <c r="H93" s="231">
        <v>1094.4333333333334</v>
      </c>
      <c r="I93" s="231">
        <v>1105.2166666666667</v>
      </c>
      <c r="J93" s="231">
        <v>1119.4333333333334</v>
      </c>
      <c r="K93" s="230">
        <v>1091</v>
      </c>
      <c r="L93" s="230">
        <v>1066</v>
      </c>
      <c r="M93" s="230">
        <v>0.59519999999999995</v>
      </c>
      <c r="N93" s="1"/>
      <c r="O93" s="1"/>
    </row>
    <row r="94" spans="1:15" ht="12.75" customHeight="1">
      <c r="A94" s="30">
        <v>84</v>
      </c>
      <c r="B94" s="216" t="s">
        <v>313</v>
      </c>
      <c r="C94" s="230">
        <v>634.5</v>
      </c>
      <c r="D94" s="231">
        <v>629.56666666666672</v>
      </c>
      <c r="E94" s="231">
        <v>622.18333333333339</v>
      </c>
      <c r="F94" s="231">
        <v>609.86666666666667</v>
      </c>
      <c r="G94" s="231">
        <v>602.48333333333335</v>
      </c>
      <c r="H94" s="231">
        <v>641.88333333333344</v>
      </c>
      <c r="I94" s="231">
        <v>649.26666666666688</v>
      </c>
      <c r="J94" s="231">
        <v>661.58333333333348</v>
      </c>
      <c r="K94" s="230">
        <v>636.95000000000005</v>
      </c>
      <c r="L94" s="230">
        <v>617.25</v>
      </c>
      <c r="M94" s="230">
        <v>2.7155300000000002</v>
      </c>
      <c r="N94" s="1"/>
      <c r="O94" s="1"/>
    </row>
    <row r="95" spans="1:15" ht="12.75" customHeight="1">
      <c r="A95" s="30">
        <v>85</v>
      </c>
      <c r="B95" s="216" t="s">
        <v>243</v>
      </c>
      <c r="C95" s="230">
        <v>69.25</v>
      </c>
      <c r="D95" s="231">
        <v>69.216666666666654</v>
      </c>
      <c r="E95" s="231">
        <v>68.733333333333306</v>
      </c>
      <c r="F95" s="231">
        <v>68.216666666666654</v>
      </c>
      <c r="G95" s="231">
        <v>67.733333333333306</v>
      </c>
      <c r="H95" s="231">
        <v>69.733333333333306</v>
      </c>
      <c r="I95" s="231">
        <v>70.216666666666654</v>
      </c>
      <c r="J95" s="231">
        <v>70.733333333333306</v>
      </c>
      <c r="K95" s="230">
        <v>69.7</v>
      </c>
      <c r="L95" s="230">
        <v>68.7</v>
      </c>
      <c r="M95" s="230">
        <v>18.66329</v>
      </c>
      <c r="N95" s="1"/>
      <c r="O95" s="1"/>
    </row>
    <row r="96" spans="1:15" ht="12.75" customHeight="1">
      <c r="A96" s="30">
        <v>86</v>
      </c>
      <c r="B96" s="216" t="s">
        <v>768</v>
      </c>
      <c r="C96" s="230">
        <v>392.85</v>
      </c>
      <c r="D96" s="231">
        <v>390.88333333333338</v>
      </c>
      <c r="E96" s="231">
        <v>383.96666666666675</v>
      </c>
      <c r="F96" s="231">
        <v>375.08333333333337</v>
      </c>
      <c r="G96" s="231">
        <v>368.16666666666674</v>
      </c>
      <c r="H96" s="231">
        <v>399.76666666666677</v>
      </c>
      <c r="I96" s="231">
        <v>406.68333333333339</v>
      </c>
      <c r="J96" s="231">
        <v>415.56666666666678</v>
      </c>
      <c r="K96" s="230">
        <v>397.8</v>
      </c>
      <c r="L96" s="230">
        <v>382</v>
      </c>
      <c r="M96" s="230">
        <v>60.885359999999999</v>
      </c>
      <c r="N96" s="1"/>
      <c r="O96" s="1"/>
    </row>
    <row r="97" spans="1:15" ht="12.75" customHeight="1">
      <c r="A97" s="30">
        <v>87</v>
      </c>
      <c r="B97" s="216" t="s">
        <v>314</v>
      </c>
      <c r="C97" s="230">
        <v>3798.7</v>
      </c>
      <c r="D97" s="231">
        <v>3782.5333333333333</v>
      </c>
      <c r="E97" s="231">
        <v>3715.0666666666666</v>
      </c>
      <c r="F97" s="231">
        <v>3631.4333333333334</v>
      </c>
      <c r="G97" s="231">
        <v>3563.9666666666667</v>
      </c>
      <c r="H97" s="231">
        <v>3866.1666666666665</v>
      </c>
      <c r="I97" s="231">
        <v>3933.6333333333328</v>
      </c>
      <c r="J97" s="231">
        <v>4017.2666666666664</v>
      </c>
      <c r="K97" s="230">
        <v>3850</v>
      </c>
      <c r="L97" s="230">
        <v>3698.9</v>
      </c>
      <c r="M97" s="230">
        <v>0.91735</v>
      </c>
      <c r="N97" s="1"/>
      <c r="O97" s="1"/>
    </row>
    <row r="98" spans="1:15" ht="12.75" customHeight="1">
      <c r="A98" s="30">
        <v>88</v>
      </c>
      <c r="B98" s="216" t="s">
        <v>315</v>
      </c>
      <c r="C98" s="230">
        <v>278.3</v>
      </c>
      <c r="D98" s="231">
        <v>278.46666666666664</v>
      </c>
      <c r="E98" s="231">
        <v>273.93333333333328</v>
      </c>
      <c r="F98" s="231">
        <v>269.56666666666666</v>
      </c>
      <c r="G98" s="231">
        <v>265.0333333333333</v>
      </c>
      <c r="H98" s="231">
        <v>282.83333333333326</v>
      </c>
      <c r="I98" s="231">
        <v>287.36666666666667</v>
      </c>
      <c r="J98" s="231">
        <v>291.73333333333323</v>
      </c>
      <c r="K98" s="230">
        <v>283</v>
      </c>
      <c r="L98" s="230">
        <v>274.10000000000002</v>
      </c>
      <c r="M98" s="230">
        <v>1.5870299999999999</v>
      </c>
      <c r="N98" s="1"/>
      <c r="O98" s="1"/>
    </row>
    <row r="99" spans="1:15" ht="12.75" customHeight="1">
      <c r="A99" s="30">
        <v>89</v>
      </c>
      <c r="B99" s="216" t="s">
        <v>848</v>
      </c>
      <c r="C99" s="230">
        <v>304.05</v>
      </c>
      <c r="D99" s="231">
        <v>313.16666666666669</v>
      </c>
      <c r="E99" s="231">
        <v>291.38333333333338</v>
      </c>
      <c r="F99" s="231">
        <v>278.7166666666667</v>
      </c>
      <c r="G99" s="231">
        <v>256.93333333333339</v>
      </c>
      <c r="H99" s="231">
        <v>325.83333333333337</v>
      </c>
      <c r="I99" s="231">
        <v>347.61666666666667</v>
      </c>
      <c r="J99" s="231">
        <v>360.28333333333336</v>
      </c>
      <c r="K99" s="230">
        <v>334.95</v>
      </c>
      <c r="L99" s="230">
        <v>300.5</v>
      </c>
      <c r="M99" s="230">
        <v>37.956879999999998</v>
      </c>
      <c r="N99" s="1"/>
      <c r="O99" s="1"/>
    </row>
    <row r="100" spans="1:15" ht="12.75" customHeight="1">
      <c r="A100" s="30">
        <v>90</v>
      </c>
      <c r="B100" s="216" t="s">
        <v>316</v>
      </c>
      <c r="C100" s="230">
        <v>707.2</v>
      </c>
      <c r="D100" s="231">
        <v>701.06666666666672</v>
      </c>
      <c r="E100" s="231">
        <v>692.03333333333342</v>
      </c>
      <c r="F100" s="231">
        <v>676.86666666666667</v>
      </c>
      <c r="G100" s="231">
        <v>667.83333333333337</v>
      </c>
      <c r="H100" s="231">
        <v>716.23333333333346</v>
      </c>
      <c r="I100" s="231">
        <v>725.26666666666677</v>
      </c>
      <c r="J100" s="231">
        <v>740.43333333333351</v>
      </c>
      <c r="K100" s="230">
        <v>710.1</v>
      </c>
      <c r="L100" s="230">
        <v>685.9</v>
      </c>
      <c r="M100" s="230">
        <v>13.83366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309.7</v>
      </c>
      <c r="D101" s="231">
        <v>308.64999999999998</v>
      </c>
      <c r="E101" s="231">
        <v>305.64999999999998</v>
      </c>
      <c r="F101" s="231">
        <v>301.60000000000002</v>
      </c>
      <c r="G101" s="231">
        <v>298.60000000000002</v>
      </c>
      <c r="H101" s="231">
        <v>312.69999999999993</v>
      </c>
      <c r="I101" s="231">
        <v>315.69999999999993</v>
      </c>
      <c r="J101" s="231">
        <v>319.74999999999989</v>
      </c>
      <c r="K101" s="230">
        <v>311.64999999999998</v>
      </c>
      <c r="L101" s="230">
        <v>304.60000000000002</v>
      </c>
      <c r="M101" s="230">
        <v>55.3673</v>
      </c>
      <c r="N101" s="1"/>
      <c r="O101" s="1"/>
    </row>
    <row r="102" spans="1:15" ht="12.75" customHeight="1">
      <c r="A102" s="30">
        <v>92</v>
      </c>
      <c r="B102" s="216" t="s">
        <v>317</v>
      </c>
      <c r="C102" s="230">
        <v>747.6</v>
      </c>
      <c r="D102" s="231">
        <v>747.08333333333337</v>
      </c>
      <c r="E102" s="231">
        <v>742.2166666666667</v>
      </c>
      <c r="F102" s="231">
        <v>736.83333333333337</v>
      </c>
      <c r="G102" s="231">
        <v>731.9666666666667</v>
      </c>
      <c r="H102" s="231">
        <v>752.4666666666667</v>
      </c>
      <c r="I102" s="231">
        <v>757.33333333333326</v>
      </c>
      <c r="J102" s="231">
        <v>762.7166666666667</v>
      </c>
      <c r="K102" s="230">
        <v>751.95</v>
      </c>
      <c r="L102" s="230">
        <v>741.7</v>
      </c>
      <c r="M102" s="230">
        <v>0.75163999999999997</v>
      </c>
      <c r="N102" s="1"/>
      <c r="O102" s="1"/>
    </row>
    <row r="103" spans="1:15" ht="12.75" customHeight="1">
      <c r="A103" s="30">
        <v>93</v>
      </c>
      <c r="B103" s="216" t="s">
        <v>318</v>
      </c>
      <c r="C103" s="230">
        <v>701.7</v>
      </c>
      <c r="D103" s="231">
        <v>706.9</v>
      </c>
      <c r="E103" s="231">
        <v>685.8</v>
      </c>
      <c r="F103" s="231">
        <v>669.9</v>
      </c>
      <c r="G103" s="231">
        <v>648.79999999999995</v>
      </c>
      <c r="H103" s="231">
        <v>722.8</v>
      </c>
      <c r="I103" s="231">
        <v>743.90000000000009</v>
      </c>
      <c r="J103" s="231">
        <v>759.8</v>
      </c>
      <c r="K103" s="230">
        <v>728</v>
      </c>
      <c r="L103" s="230">
        <v>691</v>
      </c>
      <c r="M103" s="230">
        <v>2.7722099999999998</v>
      </c>
      <c r="N103" s="1"/>
      <c r="O103" s="1"/>
    </row>
    <row r="104" spans="1:15" ht="12.75" customHeight="1">
      <c r="A104" s="30">
        <v>94</v>
      </c>
      <c r="B104" s="216" t="s">
        <v>319</v>
      </c>
      <c r="C104" s="230">
        <v>1150.05</v>
      </c>
      <c r="D104" s="231">
        <v>1151.6833333333334</v>
      </c>
      <c r="E104" s="231">
        <v>1138.3666666666668</v>
      </c>
      <c r="F104" s="231">
        <v>1126.6833333333334</v>
      </c>
      <c r="G104" s="231">
        <v>1113.3666666666668</v>
      </c>
      <c r="H104" s="231">
        <v>1163.3666666666668</v>
      </c>
      <c r="I104" s="231">
        <v>1176.6833333333334</v>
      </c>
      <c r="J104" s="231">
        <v>1188.3666666666668</v>
      </c>
      <c r="K104" s="230">
        <v>1165</v>
      </c>
      <c r="L104" s="230">
        <v>1140</v>
      </c>
      <c r="M104" s="230">
        <v>1.10815</v>
      </c>
      <c r="N104" s="1"/>
      <c r="O104" s="1"/>
    </row>
    <row r="105" spans="1:15" ht="12.75" customHeight="1">
      <c r="A105" s="30">
        <v>95</v>
      </c>
      <c r="B105" s="216" t="s">
        <v>244</v>
      </c>
      <c r="C105" s="230">
        <v>112.3</v>
      </c>
      <c r="D105" s="231">
        <v>112.73333333333333</v>
      </c>
      <c r="E105" s="231">
        <v>111.56666666666666</v>
      </c>
      <c r="F105" s="231">
        <v>110.83333333333333</v>
      </c>
      <c r="G105" s="231">
        <v>109.66666666666666</v>
      </c>
      <c r="H105" s="231">
        <v>113.46666666666667</v>
      </c>
      <c r="I105" s="231">
        <v>114.63333333333333</v>
      </c>
      <c r="J105" s="231">
        <v>115.36666666666667</v>
      </c>
      <c r="K105" s="230">
        <v>113.9</v>
      </c>
      <c r="L105" s="230">
        <v>112</v>
      </c>
      <c r="M105" s="230">
        <v>6.8492100000000002</v>
      </c>
      <c r="N105" s="1"/>
      <c r="O105" s="1"/>
    </row>
    <row r="106" spans="1:15" ht="12.75" customHeight="1">
      <c r="A106" s="30">
        <v>96</v>
      </c>
      <c r="B106" s="216" t="s">
        <v>320</v>
      </c>
      <c r="C106" s="230">
        <v>1927.8</v>
      </c>
      <c r="D106" s="231">
        <v>1937.3999999999999</v>
      </c>
      <c r="E106" s="231">
        <v>1905.3999999999996</v>
      </c>
      <c r="F106" s="231">
        <v>1882.9999999999998</v>
      </c>
      <c r="G106" s="231">
        <v>1850.9999999999995</v>
      </c>
      <c r="H106" s="231">
        <v>1959.7999999999997</v>
      </c>
      <c r="I106" s="231">
        <v>1991.8000000000002</v>
      </c>
      <c r="J106" s="231">
        <v>2014.1999999999998</v>
      </c>
      <c r="K106" s="230">
        <v>1969.4</v>
      </c>
      <c r="L106" s="230">
        <v>1915</v>
      </c>
      <c r="M106" s="230">
        <v>3.40768</v>
      </c>
      <c r="N106" s="1"/>
      <c r="O106" s="1"/>
    </row>
    <row r="107" spans="1:15" ht="12.75" customHeight="1">
      <c r="A107" s="30">
        <v>97</v>
      </c>
      <c r="B107" s="216" t="s">
        <v>321</v>
      </c>
      <c r="C107" s="230">
        <v>27.05</v>
      </c>
      <c r="D107" s="231">
        <v>26.916666666666668</v>
      </c>
      <c r="E107" s="231">
        <v>26.533333333333335</v>
      </c>
      <c r="F107" s="231">
        <v>26.016666666666666</v>
      </c>
      <c r="G107" s="231">
        <v>25.633333333333333</v>
      </c>
      <c r="H107" s="231">
        <v>27.433333333333337</v>
      </c>
      <c r="I107" s="231">
        <v>27.81666666666667</v>
      </c>
      <c r="J107" s="231">
        <v>28.333333333333339</v>
      </c>
      <c r="K107" s="230">
        <v>27.3</v>
      </c>
      <c r="L107" s="230">
        <v>26.4</v>
      </c>
      <c r="M107" s="230">
        <v>52.020139999999998</v>
      </c>
      <c r="N107" s="1"/>
      <c r="O107" s="1"/>
    </row>
    <row r="108" spans="1:15" ht="12.75" customHeight="1">
      <c r="A108" s="30">
        <v>98</v>
      </c>
      <c r="B108" s="216" t="s">
        <v>322</v>
      </c>
      <c r="C108" s="230">
        <v>1038.45</v>
      </c>
      <c r="D108" s="231">
        <v>1022.6333333333332</v>
      </c>
      <c r="E108" s="231">
        <v>1000.7666666666664</v>
      </c>
      <c r="F108" s="231">
        <v>963.08333333333326</v>
      </c>
      <c r="G108" s="231">
        <v>941.21666666666647</v>
      </c>
      <c r="H108" s="231">
        <v>1060.3166666666664</v>
      </c>
      <c r="I108" s="231">
        <v>1082.1833333333332</v>
      </c>
      <c r="J108" s="231">
        <v>1119.8666666666663</v>
      </c>
      <c r="K108" s="230">
        <v>1044.5</v>
      </c>
      <c r="L108" s="230">
        <v>984.95</v>
      </c>
      <c r="M108" s="230">
        <v>22.295850000000002</v>
      </c>
      <c r="N108" s="1"/>
      <c r="O108" s="1"/>
    </row>
    <row r="109" spans="1:15" ht="12.75" customHeight="1">
      <c r="A109" s="30">
        <v>99</v>
      </c>
      <c r="B109" s="216" t="s">
        <v>323</v>
      </c>
      <c r="C109" s="230">
        <v>557.15</v>
      </c>
      <c r="D109" s="231">
        <v>561.41666666666663</v>
      </c>
      <c r="E109" s="231">
        <v>547.38333333333321</v>
      </c>
      <c r="F109" s="231">
        <v>537.61666666666656</v>
      </c>
      <c r="G109" s="231">
        <v>523.58333333333314</v>
      </c>
      <c r="H109" s="231">
        <v>571.18333333333328</v>
      </c>
      <c r="I109" s="231">
        <v>585.21666666666681</v>
      </c>
      <c r="J109" s="231">
        <v>594.98333333333335</v>
      </c>
      <c r="K109" s="230">
        <v>575.45000000000005</v>
      </c>
      <c r="L109" s="230">
        <v>551.65</v>
      </c>
      <c r="M109" s="230">
        <v>2.6718999999999999</v>
      </c>
      <c r="N109" s="1"/>
      <c r="O109" s="1"/>
    </row>
    <row r="110" spans="1:15" ht="12.75" customHeight="1">
      <c r="A110" s="30">
        <v>100</v>
      </c>
      <c r="B110" s="216" t="s">
        <v>324</v>
      </c>
      <c r="C110" s="230">
        <v>798.7</v>
      </c>
      <c r="D110" s="231">
        <v>796.48333333333323</v>
      </c>
      <c r="E110" s="231">
        <v>792.16666666666652</v>
      </c>
      <c r="F110" s="231">
        <v>785.63333333333333</v>
      </c>
      <c r="G110" s="231">
        <v>781.31666666666661</v>
      </c>
      <c r="H110" s="231">
        <v>803.01666666666642</v>
      </c>
      <c r="I110" s="231">
        <v>807.33333333333326</v>
      </c>
      <c r="J110" s="231">
        <v>813.86666666666633</v>
      </c>
      <c r="K110" s="230">
        <v>800.8</v>
      </c>
      <c r="L110" s="230">
        <v>789.95</v>
      </c>
      <c r="M110" s="230">
        <v>2.7689400000000002</v>
      </c>
      <c r="N110" s="1"/>
      <c r="O110" s="1"/>
    </row>
    <row r="111" spans="1:15" ht="12.75" customHeight="1">
      <c r="A111" s="30">
        <v>101</v>
      </c>
      <c r="B111" s="216" t="s">
        <v>325</v>
      </c>
      <c r="C111" s="230">
        <v>7521.25</v>
      </c>
      <c r="D111" s="231">
        <v>7493.75</v>
      </c>
      <c r="E111" s="231">
        <v>7407.5</v>
      </c>
      <c r="F111" s="231">
        <v>7293.75</v>
      </c>
      <c r="G111" s="231">
        <v>7207.5</v>
      </c>
      <c r="H111" s="231">
        <v>7607.5</v>
      </c>
      <c r="I111" s="231">
        <v>7693.75</v>
      </c>
      <c r="J111" s="231">
        <v>7807.5</v>
      </c>
      <c r="K111" s="230">
        <v>7580</v>
      </c>
      <c r="L111" s="230">
        <v>7380</v>
      </c>
      <c r="M111" s="230">
        <v>0.28836000000000001</v>
      </c>
      <c r="N111" s="1"/>
      <c r="O111" s="1"/>
    </row>
    <row r="112" spans="1:15" ht="12.75" customHeight="1">
      <c r="A112" s="30">
        <v>102</v>
      </c>
      <c r="B112" s="216" t="s">
        <v>326</v>
      </c>
      <c r="C112" s="230">
        <v>433.2</v>
      </c>
      <c r="D112" s="231">
        <v>432.2833333333333</v>
      </c>
      <c r="E112" s="231">
        <v>424.96666666666658</v>
      </c>
      <c r="F112" s="231">
        <v>416.73333333333329</v>
      </c>
      <c r="G112" s="231">
        <v>409.41666666666657</v>
      </c>
      <c r="H112" s="231">
        <v>440.51666666666659</v>
      </c>
      <c r="I112" s="231">
        <v>447.83333333333331</v>
      </c>
      <c r="J112" s="231">
        <v>456.06666666666661</v>
      </c>
      <c r="K112" s="230">
        <v>439.6</v>
      </c>
      <c r="L112" s="230">
        <v>424.05</v>
      </c>
      <c r="M112" s="230">
        <v>3.2028799999999999</v>
      </c>
      <c r="N112" s="1"/>
      <c r="O112" s="1"/>
    </row>
    <row r="113" spans="1:15" ht="12.75" customHeight="1">
      <c r="A113" s="30">
        <v>103</v>
      </c>
      <c r="B113" s="216" t="s">
        <v>327</v>
      </c>
      <c r="C113" s="230">
        <v>280.2</v>
      </c>
      <c r="D113" s="231">
        <v>279.83333333333331</v>
      </c>
      <c r="E113" s="231">
        <v>277.86666666666662</v>
      </c>
      <c r="F113" s="231">
        <v>275.5333333333333</v>
      </c>
      <c r="G113" s="231">
        <v>273.56666666666661</v>
      </c>
      <c r="H113" s="231">
        <v>282.16666666666663</v>
      </c>
      <c r="I113" s="231">
        <v>284.13333333333333</v>
      </c>
      <c r="J113" s="231">
        <v>286.46666666666664</v>
      </c>
      <c r="K113" s="230">
        <v>281.8</v>
      </c>
      <c r="L113" s="230">
        <v>277.5</v>
      </c>
      <c r="M113" s="230">
        <v>8.9179300000000001</v>
      </c>
      <c r="N113" s="1"/>
      <c r="O113" s="1"/>
    </row>
    <row r="114" spans="1:15" ht="12.75" customHeight="1">
      <c r="A114" s="30">
        <v>104</v>
      </c>
      <c r="B114" s="216" t="s">
        <v>811</v>
      </c>
      <c r="C114" s="230">
        <v>454.5</v>
      </c>
      <c r="D114" s="231">
        <v>450.66666666666669</v>
      </c>
      <c r="E114" s="231">
        <v>443.83333333333337</v>
      </c>
      <c r="F114" s="231">
        <v>433.16666666666669</v>
      </c>
      <c r="G114" s="231">
        <v>426.33333333333337</v>
      </c>
      <c r="H114" s="231">
        <v>461.33333333333337</v>
      </c>
      <c r="I114" s="231">
        <v>468.16666666666674</v>
      </c>
      <c r="J114" s="231">
        <v>478.83333333333337</v>
      </c>
      <c r="K114" s="230">
        <v>457.5</v>
      </c>
      <c r="L114" s="230">
        <v>440</v>
      </c>
      <c r="M114" s="230">
        <v>3.45791</v>
      </c>
      <c r="N114" s="1"/>
      <c r="O114" s="1"/>
    </row>
    <row r="115" spans="1:15" ht="12.75" customHeight="1">
      <c r="A115" s="30">
        <v>105</v>
      </c>
      <c r="B115" s="216" t="s">
        <v>328</v>
      </c>
      <c r="C115" s="230">
        <v>799.65</v>
      </c>
      <c r="D115" s="231">
        <v>804.93333333333339</v>
      </c>
      <c r="E115" s="231">
        <v>776.36666666666679</v>
      </c>
      <c r="F115" s="231">
        <v>753.08333333333337</v>
      </c>
      <c r="G115" s="231">
        <v>724.51666666666677</v>
      </c>
      <c r="H115" s="231">
        <v>828.21666666666681</v>
      </c>
      <c r="I115" s="231">
        <v>856.78333333333342</v>
      </c>
      <c r="J115" s="231">
        <v>880.06666666666683</v>
      </c>
      <c r="K115" s="230">
        <v>833.5</v>
      </c>
      <c r="L115" s="230">
        <v>781.65</v>
      </c>
      <c r="M115" s="230">
        <v>0.82011000000000001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1050.9000000000001</v>
      </c>
      <c r="D116" s="231">
        <v>1048.45</v>
      </c>
      <c r="E116" s="231">
        <v>1039.1000000000001</v>
      </c>
      <c r="F116" s="231">
        <v>1027.3000000000002</v>
      </c>
      <c r="G116" s="231">
        <v>1017.9500000000003</v>
      </c>
      <c r="H116" s="231">
        <v>1060.25</v>
      </c>
      <c r="I116" s="231">
        <v>1069.5999999999999</v>
      </c>
      <c r="J116" s="231">
        <v>1081.3999999999999</v>
      </c>
      <c r="K116" s="230">
        <v>1057.8</v>
      </c>
      <c r="L116" s="230">
        <v>1036.6500000000001</v>
      </c>
      <c r="M116" s="230">
        <v>21.357880000000002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953.05</v>
      </c>
      <c r="D117" s="231">
        <v>953.44999999999993</v>
      </c>
      <c r="E117" s="231">
        <v>941.89999999999986</v>
      </c>
      <c r="F117" s="231">
        <v>930.74999999999989</v>
      </c>
      <c r="G117" s="231">
        <v>919.19999999999982</v>
      </c>
      <c r="H117" s="231">
        <v>964.59999999999991</v>
      </c>
      <c r="I117" s="231">
        <v>976.14999999999986</v>
      </c>
      <c r="J117" s="231">
        <v>987.3</v>
      </c>
      <c r="K117" s="230">
        <v>965</v>
      </c>
      <c r="L117" s="230">
        <v>942.3</v>
      </c>
      <c r="M117" s="230">
        <v>35.619909999999997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125.15</v>
      </c>
      <c r="D118" s="231">
        <v>125.16666666666667</v>
      </c>
      <c r="E118" s="231">
        <v>124.53333333333335</v>
      </c>
      <c r="F118" s="231">
        <v>123.91666666666667</v>
      </c>
      <c r="G118" s="231">
        <v>123.28333333333335</v>
      </c>
      <c r="H118" s="231">
        <v>125.78333333333335</v>
      </c>
      <c r="I118" s="231">
        <v>126.41666666666667</v>
      </c>
      <c r="J118" s="231">
        <v>127.03333333333335</v>
      </c>
      <c r="K118" s="230">
        <v>125.8</v>
      </c>
      <c r="L118" s="230">
        <v>124.55</v>
      </c>
      <c r="M118" s="230">
        <v>23.851479999999999</v>
      </c>
      <c r="N118" s="1"/>
      <c r="O118" s="1"/>
    </row>
    <row r="119" spans="1:15" ht="12.75" customHeight="1">
      <c r="A119" s="30">
        <v>109</v>
      </c>
      <c r="B119" s="216" t="s">
        <v>801</v>
      </c>
      <c r="C119" s="230">
        <v>1418.75</v>
      </c>
      <c r="D119" s="231">
        <v>1413.0166666666664</v>
      </c>
      <c r="E119" s="231">
        <v>1402.3333333333328</v>
      </c>
      <c r="F119" s="231">
        <v>1385.9166666666663</v>
      </c>
      <c r="G119" s="231">
        <v>1375.2333333333327</v>
      </c>
      <c r="H119" s="231">
        <v>1429.4333333333329</v>
      </c>
      <c r="I119" s="231">
        <v>1440.1166666666663</v>
      </c>
      <c r="J119" s="231">
        <v>1456.5333333333331</v>
      </c>
      <c r="K119" s="230">
        <v>1423.7</v>
      </c>
      <c r="L119" s="230">
        <v>1396.6</v>
      </c>
      <c r="M119" s="230">
        <v>1.1813100000000001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241.25</v>
      </c>
      <c r="D120" s="231">
        <v>242.81666666666669</v>
      </c>
      <c r="E120" s="231">
        <v>237.73333333333338</v>
      </c>
      <c r="F120" s="231">
        <v>234.2166666666667</v>
      </c>
      <c r="G120" s="231">
        <v>229.13333333333338</v>
      </c>
      <c r="H120" s="231">
        <v>246.33333333333337</v>
      </c>
      <c r="I120" s="231">
        <v>251.41666666666669</v>
      </c>
      <c r="J120" s="231">
        <v>254.93333333333337</v>
      </c>
      <c r="K120" s="230">
        <v>247.9</v>
      </c>
      <c r="L120" s="230">
        <v>239.3</v>
      </c>
      <c r="M120" s="230">
        <v>157.27645999999999</v>
      </c>
      <c r="N120" s="1"/>
      <c r="O120" s="1"/>
    </row>
    <row r="121" spans="1:15" ht="12.75" customHeight="1">
      <c r="A121" s="30">
        <v>111</v>
      </c>
      <c r="B121" s="216" t="s">
        <v>329</v>
      </c>
      <c r="C121" s="230">
        <v>496.4</v>
      </c>
      <c r="D121" s="231">
        <v>495.61666666666662</v>
      </c>
      <c r="E121" s="231">
        <v>489.23333333333323</v>
      </c>
      <c r="F121" s="231">
        <v>482.06666666666661</v>
      </c>
      <c r="G121" s="231">
        <v>475.68333333333322</v>
      </c>
      <c r="H121" s="231">
        <v>502.78333333333325</v>
      </c>
      <c r="I121" s="231">
        <v>509.16666666666657</v>
      </c>
      <c r="J121" s="231">
        <v>516.33333333333326</v>
      </c>
      <c r="K121" s="230">
        <v>502</v>
      </c>
      <c r="L121" s="230">
        <v>488.45</v>
      </c>
      <c r="M121" s="230">
        <v>5.6339899999999998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4555.1000000000004</v>
      </c>
      <c r="D122" s="231">
        <v>4523.2</v>
      </c>
      <c r="E122" s="231">
        <v>4440.8999999999996</v>
      </c>
      <c r="F122" s="231">
        <v>4326.7</v>
      </c>
      <c r="G122" s="231">
        <v>4244.3999999999996</v>
      </c>
      <c r="H122" s="231">
        <v>4637.3999999999996</v>
      </c>
      <c r="I122" s="231">
        <v>4719.7000000000007</v>
      </c>
      <c r="J122" s="231">
        <v>4833.8999999999996</v>
      </c>
      <c r="K122" s="230">
        <v>4605.5</v>
      </c>
      <c r="L122" s="230">
        <v>4409</v>
      </c>
      <c r="M122" s="230">
        <v>7.0694900000000001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1591.45</v>
      </c>
      <c r="D123" s="231">
        <v>1596.4833333333333</v>
      </c>
      <c r="E123" s="231">
        <v>1563.9666666666667</v>
      </c>
      <c r="F123" s="231">
        <v>1536.4833333333333</v>
      </c>
      <c r="G123" s="231">
        <v>1503.9666666666667</v>
      </c>
      <c r="H123" s="231">
        <v>1623.9666666666667</v>
      </c>
      <c r="I123" s="231">
        <v>1656.4833333333336</v>
      </c>
      <c r="J123" s="231">
        <v>1683.9666666666667</v>
      </c>
      <c r="K123" s="230">
        <v>1629</v>
      </c>
      <c r="L123" s="230">
        <v>1569</v>
      </c>
      <c r="M123" s="230">
        <v>28.042999999999999</v>
      </c>
      <c r="N123" s="1"/>
      <c r="O123" s="1"/>
    </row>
    <row r="124" spans="1:15" ht="12.75" customHeight="1">
      <c r="A124" s="30">
        <v>114</v>
      </c>
      <c r="B124" s="216" t="s">
        <v>330</v>
      </c>
      <c r="C124" s="230">
        <v>2216.9</v>
      </c>
      <c r="D124" s="231">
        <v>2194.7999999999997</v>
      </c>
      <c r="E124" s="231">
        <v>2164.5999999999995</v>
      </c>
      <c r="F124" s="231">
        <v>2112.2999999999997</v>
      </c>
      <c r="G124" s="231">
        <v>2082.0999999999995</v>
      </c>
      <c r="H124" s="231">
        <v>2247.0999999999995</v>
      </c>
      <c r="I124" s="231">
        <v>2277.2999999999993</v>
      </c>
      <c r="J124" s="231">
        <v>2329.5999999999995</v>
      </c>
      <c r="K124" s="230">
        <v>2225</v>
      </c>
      <c r="L124" s="230">
        <v>2142.5</v>
      </c>
      <c r="M124" s="230">
        <v>1.1417900000000001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670.95</v>
      </c>
      <c r="D125" s="231">
        <v>671.9</v>
      </c>
      <c r="E125" s="231">
        <v>666.15</v>
      </c>
      <c r="F125" s="231">
        <v>661.35</v>
      </c>
      <c r="G125" s="231">
        <v>655.6</v>
      </c>
      <c r="H125" s="231">
        <v>676.69999999999993</v>
      </c>
      <c r="I125" s="231">
        <v>682.44999999999993</v>
      </c>
      <c r="J125" s="231">
        <v>687.24999999999989</v>
      </c>
      <c r="K125" s="230">
        <v>677.65</v>
      </c>
      <c r="L125" s="230">
        <v>667.1</v>
      </c>
      <c r="M125" s="230">
        <v>8.8266299999999998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959.85</v>
      </c>
      <c r="D126" s="231">
        <v>959.54999999999984</v>
      </c>
      <c r="E126" s="231">
        <v>954.09999999999968</v>
      </c>
      <c r="F126" s="231">
        <v>948.3499999999998</v>
      </c>
      <c r="G126" s="231">
        <v>942.89999999999964</v>
      </c>
      <c r="H126" s="231">
        <v>965.29999999999973</v>
      </c>
      <c r="I126" s="231">
        <v>970.74999999999977</v>
      </c>
      <c r="J126" s="231">
        <v>976.49999999999977</v>
      </c>
      <c r="K126" s="230">
        <v>965</v>
      </c>
      <c r="L126" s="230">
        <v>953.8</v>
      </c>
      <c r="M126" s="230">
        <v>3.56528</v>
      </c>
      <c r="N126" s="1"/>
      <c r="O126" s="1"/>
    </row>
    <row r="127" spans="1:15" ht="12.75" customHeight="1">
      <c r="A127" s="30">
        <v>117</v>
      </c>
      <c r="B127" s="216" t="s">
        <v>331</v>
      </c>
      <c r="C127" s="230">
        <v>1234.0999999999999</v>
      </c>
      <c r="D127" s="231">
        <v>1237.5166666666667</v>
      </c>
      <c r="E127" s="231">
        <v>1186.5833333333333</v>
      </c>
      <c r="F127" s="231">
        <v>1139.0666666666666</v>
      </c>
      <c r="G127" s="231">
        <v>1088.1333333333332</v>
      </c>
      <c r="H127" s="231">
        <v>1285.0333333333333</v>
      </c>
      <c r="I127" s="231">
        <v>1335.9666666666667</v>
      </c>
      <c r="J127" s="231">
        <v>1383.4833333333333</v>
      </c>
      <c r="K127" s="230">
        <v>1288.45</v>
      </c>
      <c r="L127" s="230">
        <v>1190</v>
      </c>
      <c r="M127" s="230">
        <v>3.2828599999999999</v>
      </c>
      <c r="N127" s="1"/>
      <c r="O127" s="1"/>
    </row>
    <row r="128" spans="1:15" ht="12.75" customHeight="1">
      <c r="A128" s="30">
        <v>118</v>
      </c>
      <c r="B128" s="216" t="s">
        <v>245</v>
      </c>
      <c r="C128" s="230">
        <v>274.8</v>
      </c>
      <c r="D128" s="231">
        <v>275.15000000000003</v>
      </c>
      <c r="E128" s="231">
        <v>273.65000000000009</v>
      </c>
      <c r="F128" s="231">
        <v>272.50000000000006</v>
      </c>
      <c r="G128" s="231">
        <v>271.00000000000011</v>
      </c>
      <c r="H128" s="231">
        <v>276.30000000000007</v>
      </c>
      <c r="I128" s="231">
        <v>277.79999999999995</v>
      </c>
      <c r="J128" s="231">
        <v>278.95000000000005</v>
      </c>
      <c r="K128" s="230">
        <v>276.64999999999998</v>
      </c>
      <c r="L128" s="230">
        <v>274</v>
      </c>
      <c r="M128" s="230">
        <v>25.21649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1759.9</v>
      </c>
      <c r="D129" s="231">
        <v>1754.5333333333335</v>
      </c>
      <c r="E129" s="231">
        <v>1741.0666666666671</v>
      </c>
      <c r="F129" s="231">
        <v>1722.2333333333336</v>
      </c>
      <c r="G129" s="231">
        <v>1708.7666666666671</v>
      </c>
      <c r="H129" s="231">
        <v>1773.366666666667</v>
      </c>
      <c r="I129" s="231">
        <v>1786.8333333333337</v>
      </c>
      <c r="J129" s="231">
        <v>1805.666666666667</v>
      </c>
      <c r="K129" s="230">
        <v>1768</v>
      </c>
      <c r="L129" s="230">
        <v>1735.7</v>
      </c>
      <c r="M129" s="230">
        <v>6.6050199999999997</v>
      </c>
      <c r="N129" s="1"/>
      <c r="O129" s="1"/>
    </row>
    <row r="130" spans="1:15" ht="12.75" customHeight="1">
      <c r="A130" s="30">
        <v>120</v>
      </c>
      <c r="B130" s="216" t="s">
        <v>332</v>
      </c>
      <c r="C130" s="230">
        <v>1297.9000000000001</v>
      </c>
      <c r="D130" s="231">
        <v>1308.4666666666667</v>
      </c>
      <c r="E130" s="231">
        <v>1265.9333333333334</v>
      </c>
      <c r="F130" s="231">
        <v>1233.9666666666667</v>
      </c>
      <c r="G130" s="231">
        <v>1191.4333333333334</v>
      </c>
      <c r="H130" s="231">
        <v>1340.4333333333334</v>
      </c>
      <c r="I130" s="231">
        <v>1382.9666666666667</v>
      </c>
      <c r="J130" s="231">
        <v>1414.9333333333334</v>
      </c>
      <c r="K130" s="230">
        <v>1351</v>
      </c>
      <c r="L130" s="230">
        <v>1276.5</v>
      </c>
      <c r="M130" s="230">
        <v>8.13429</v>
      </c>
      <c r="N130" s="1"/>
      <c r="O130" s="1"/>
    </row>
    <row r="131" spans="1:15" ht="12.75" customHeight="1">
      <c r="A131" s="30">
        <v>121</v>
      </c>
      <c r="B131" s="216" t="s">
        <v>334</v>
      </c>
      <c r="C131" s="230">
        <v>860.85</v>
      </c>
      <c r="D131" s="231">
        <v>859.2833333333333</v>
      </c>
      <c r="E131" s="231">
        <v>853.56666666666661</v>
      </c>
      <c r="F131" s="231">
        <v>846.2833333333333</v>
      </c>
      <c r="G131" s="231">
        <v>840.56666666666661</v>
      </c>
      <c r="H131" s="231">
        <v>866.56666666666661</v>
      </c>
      <c r="I131" s="231">
        <v>872.2833333333333</v>
      </c>
      <c r="J131" s="231">
        <v>879.56666666666661</v>
      </c>
      <c r="K131" s="230">
        <v>865</v>
      </c>
      <c r="L131" s="230">
        <v>852</v>
      </c>
      <c r="M131" s="230">
        <v>0.22957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474.9</v>
      </c>
      <c r="D132" s="231">
        <v>473.23333333333335</v>
      </c>
      <c r="E132" s="231">
        <v>469.4666666666667</v>
      </c>
      <c r="F132" s="231">
        <v>464.03333333333336</v>
      </c>
      <c r="G132" s="231">
        <v>460.26666666666671</v>
      </c>
      <c r="H132" s="231">
        <v>478.66666666666669</v>
      </c>
      <c r="I132" s="231">
        <v>482.43333333333334</v>
      </c>
      <c r="J132" s="231">
        <v>487.86666666666667</v>
      </c>
      <c r="K132" s="230">
        <v>477</v>
      </c>
      <c r="L132" s="230">
        <v>467.8</v>
      </c>
      <c r="M132" s="230">
        <v>100.62142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555.4</v>
      </c>
      <c r="D133" s="231">
        <v>553.15</v>
      </c>
      <c r="E133" s="231">
        <v>548.29999999999995</v>
      </c>
      <c r="F133" s="231">
        <v>541.19999999999993</v>
      </c>
      <c r="G133" s="231">
        <v>536.34999999999991</v>
      </c>
      <c r="H133" s="231">
        <v>560.25</v>
      </c>
      <c r="I133" s="231">
        <v>565.10000000000014</v>
      </c>
      <c r="J133" s="231">
        <v>572.20000000000005</v>
      </c>
      <c r="K133" s="230">
        <v>558</v>
      </c>
      <c r="L133" s="230">
        <v>546.04999999999995</v>
      </c>
      <c r="M133" s="230">
        <v>49.05059</v>
      </c>
      <c r="N133" s="1"/>
      <c r="O133" s="1"/>
    </row>
    <row r="134" spans="1:15" ht="12.75" customHeight="1">
      <c r="A134" s="30">
        <v>124</v>
      </c>
      <c r="B134" s="216" t="s">
        <v>246</v>
      </c>
      <c r="C134" s="230">
        <v>2129.9499999999998</v>
      </c>
      <c r="D134" s="231">
        <v>2129.3666666666668</v>
      </c>
      <c r="E134" s="231">
        <v>2107.7333333333336</v>
      </c>
      <c r="F134" s="231">
        <v>2085.5166666666669</v>
      </c>
      <c r="G134" s="231">
        <v>2063.8833333333337</v>
      </c>
      <c r="H134" s="231">
        <v>2151.5833333333335</v>
      </c>
      <c r="I134" s="231">
        <v>2173.2166666666667</v>
      </c>
      <c r="J134" s="231">
        <v>2195.4333333333334</v>
      </c>
      <c r="K134" s="230">
        <v>2151</v>
      </c>
      <c r="L134" s="230">
        <v>2107.15</v>
      </c>
      <c r="M134" s="230">
        <v>2.4915400000000001</v>
      </c>
      <c r="N134" s="1"/>
      <c r="O134" s="1"/>
    </row>
    <row r="135" spans="1:15" ht="12.75" customHeight="1">
      <c r="A135" s="30">
        <v>125</v>
      </c>
      <c r="B135" s="216" t="s">
        <v>849</v>
      </c>
      <c r="C135" s="230">
        <v>534.20000000000005</v>
      </c>
      <c r="D135" s="231">
        <v>535.61666666666667</v>
      </c>
      <c r="E135" s="231">
        <v>530.23333333333335</v>
      </c>
      <c r="F135" s="231">
        <v>526.26666666666665</v>
      </c>
      <c r="G135" s="231">
        <v>520.88333333333333</v>
      </c>
      <c r="H135" s="231">
        <v>539.58333333333337</v>
      </c>
      <c r="I135" s="231">
        <v>544.96666666666681</v>
      </c>
      <c r="J135" s="231">
        <v>548.93333333333339</v>
      </c>
      <c r="K135" s="230">
        <v>541</v>
      </c>
      <c r="L135" s="230">
        <v>531.65</v>
      </c>
      <c r="M135" s="230">
        <v>5.64473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2073.8000000000002</v>
      </c>
      <c r="D136" s="231">
        <v>2078.6</v>
      </c>
      <c r="E136" s="231">
        <v>2063.1999999999998</v>
      </c>
      <c r="F136" s="231">
        <v>2052.6</v>
      </c>
      <c r="G136" s="231">
        <v>2037.1999999999998</v>
      </c>
      <c r="H136" s="231">
        <v>2089.1999999999998</v>
      </c>
      <c r="I136" s="231">
        <v>2104.6000000000004</v>
      </c>
      <c r="J136" s="231">
        <v>2115.1999999999998</v>
      </c>
      <c r="K136" s="230">
        <v>2094</v>
      </c>
      <c r="L136" s="230">
        <v>2068</v>
      </c>
      <c r="M136" s="230">
        <v>2.8128299999999999</v>
      </c>
      <c r="N136" s="1"/>
      <c r="O136" s="1"/>
    </row>
    <row r="137" spans="1:15" ht="12.75" customHeight="1">
      <c r="A137" s="30">
        <v>127</v>
      </c>
      <c r="B137" s="216" t="s">
        <v>842</v>
      </c>
      <c r="C137" s="230">
        <v>349.2</v>
      </c>
      <c r="D137" s="231">
        <v>353.58333333333331</v>
      </c>
      <c r="E137" s="231">
        <v>342.66666666666663</v>
      </c>
      <c r="F137" s="231">
        <v>336.13333333333333</v>
      </c>
      <c r="G137" s="231">
        <v>325.21666666666664</v>
      </c>
      <c r="H137" s="231">
        <v>360.11666666666662</v>
      </c>
      <c r="I137" s="231">
        <v>371.03333333333325</v>
      </c>
      <c r="J137" s="231">
        <v>377.56666666666661</v>
      </c>
      <c r="K137" s="230">
        <v>364.5</v>
      </c>
      <c r="L137" s="230">
        <v>347.05</v>
      </c>
      <c r="M137" s="230">
        <v>23.7545</v>
      </c>
      <c r="N137" s="1"/>
      <c r="O137" s="1"/>
    </row>
    <row r="138" spans="1:15" ht="12.75" customHeight="1">
      <c r="A138" s="30">
        <v>128</v>
      </c>
      <c r="B138" s="216" t="s">
        <v>335</v>
      </c>
      <c r="C138" s="230">
        <v>242.6</v>
      </c>
      <c r="D138" s="231">
        <v>240.56666666666669</v>
      </c>
      <c r="E138" s="231">
        <v>238.13333333333338</v>
      </c>
      <c r="F138" s="231">
        <v>233.66666666666669</v>
      </c>
      <c r="G138" s="231">
        <v>231.23333333333338</v>
      </c>
      <c r="H138" s="231">
        <v>245.03333333333339</v>
      </c>
      <c r="I138" s="231">
        <v>247.46666666666673</v>
      </c>
      <c r="J138" s="231">
        <v>251.93333333333339</v>
      </c>
      <c r="K138" s="230">
        <v>243</v>
      </c>
      <c r="L138" s="230">
        <v>236.1</v>
      </c>
      <c r="M138" s="230">
        <v>23.447690000000001</v>
      </c>
      <c r="N138" s="1"/>
      <c r="O138" s="1"/>
    </row>
    <row r="139" spans="1:15" ht="12.75" customHeight="1">
      <c r="A139" s="30">
        <v>129</v>
      </c>
      <c r="B139" s="216" t="s">
        <v>812</v>
      </c>
      <c r="C139" s="230">
        <v>184.5</v>
      </c>
      <c r="D139" s="231">
        <v>183.0333333333333</v>
      </c>
      <c r="E139" s="231">
        <v>179.1666666666666</v>
      </c>
      <c r="F139" s="231">
        <v>173.83333333333329</v>
      </c>
      <c r="G139" s="231">
        <v>169.96666666666658</v>
      </c>
      <c r="H139" s="231">
        <v>188.36666666666662</v>
      </c>
      <c r="I139" s="231">
        <v>192.23333333333329</v>
      </c>
      <c r="J139" s="231">
        <v>197.56666666666663</v>
      </c>
      <c r="K139" s="230">
        <v>186.9</v>
      </c>
      <c r="L139" s="230">
        <v>177.7</v>
      </c>
      <c r="M139" s="230">
        <v>29.378979999999999</v>
      </c>
      <c r="N139" s="1"/>
      <c r="O139" s="1"/>
    </row>
    <row r="140" spans="1:15" ht="12.75" customHeight="1">
      <c r="A140" s="30">
        <v>130</v>
      </c>
      <c r="B140" s="216" t="s">
        <v>247</v>
      </c>
      <c r="C140" s="230">
        <v>34.75</v>
      </c>
      <c r="D140" s="231">
        <v>35.466666666666669</v>
      </c>
      <c r="E140" s="231">
        <v>33.183333333333337</v>
      </c>
      <c r="F140" s="231">
        <v>31.616666666666667</v>
      </c>
      <c r="G140" s="231">
        <v>29.333333333333336</v>
      </c>
      <c r="H140" s="231">
        <v>37.033333333333339</v>
      </c>
      <c r="I140" s="231">
        <v>39.31666666666667</v>
      </c>
      <c r="J140" s="231">
        <v>40.88333333333334</v>
      </c>
      <c r="K140" s="230">
        <v>37.75</v>
      </c>
      <c r="L140" s="230">
        <v>33.9</v>
      </c>
      <c r="M140" s="230">
        <v>131.38042999999999</v>
      </c>
      <c r="N140" s="1"/>
      <c r="O140" s="1"/>
    </row>
    <row r="141" spans="1:15" ht="12.75" customHeight="1">
      <c r="A141" s="30">
        <v>131</v>
      </c>
      <c r="B141" s="216" t="s">
        <v>336</v>
      </c>
      <c r="C141" s="230">
        <v>213.1</v>
      </c>
      <c r="D141" s="231">
        <v>213.95000000000002</v>
      </c>
      <c r="E141" s="231">
        <v>196.15000000000003</v>
      </c>
      <c r="F141" s="231">
        <v>179.20000000000002</v>
      </c>
      <c r="G141" s="231">
        <v>161.40000000000003</v>
      </c>
      <c r="H141" s="231">
        <v>230.90000000000003</v>
      </c>
      <c r="I141" s="231">
        <v>248.70000000000005</v>
      </c>
      <c r="J141" s="231">
        <v>265.65000000000003</v>
      </c>
      <c r="K141" s="230">
        <v>231.75</v>
      </c>
      <c r="L141" s="230">
        <v>197</v>
      </c>
      <c r="M141" s="230">
        <v>388.38976000000002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3443.6</v>
      </c>
      <c r="D142" s="231">
        <v>3455.8000000000006</v>
      </c>
      <c r="E142" s="231">
        <v>3407.8500000000013</v>
      </c>
      <c r="F142" s="231">
        <v>3372.1000000000008</v>
      </c>
      <c r="G142" s="231">
        <v>3324.1500000000015</v>
      </c>
      <c r="H142" s="231">
        <v>3491.5500000000011</v>
      </c>
      <c r="I142" s="231">
        <v>3539.5000000000009</v>
      </c>
      <c r="J142" s="231">
        <v>3575.2500000000009</v>
      </c>
      <c r="K142" s="230">
        <v>3503.75</v>
      </c>
      <c r="L142" s="230">
        <v>3420.05</v>
      </c>
      <c r="M142" s="230">
        <v>18.611529999999998</v>
      </c>
      <c r="N142" s="1"/>
      <c r="O142" s="1"/>
    </row>
    <row r="143" spans="1:15" ht="12.75" customHeight="1">
      <c r="A143" s="30">
        <v>133</v>
      </c>
      <c r="B143" s="216" t="s">
        <v>248</v>
      </c>
      <c r="C143" s="230">
        <v>3878.75</v>
      </c>
      <c r="D143" s="231">
        <v>3824.6333333333332</v>
      </c>
      <c r="E143" s="231">
        <v>3749.2666666666664</v>
      </c>
      <c r="F143" s="231">
        <v>3619.7833333333333</v>
      </c>
      <c r="G143" s="231">
        <v>3544.4166666666665</v>
      </c>
      <c r="H143" s="231">
        <v>3954.1166666666663</v>
      </c>
      <c r="I143" s="231">
        <v>4029.4833333333331</v>
      </c>
      <c r="J143" s="231">
        <v>4158.9666666666662</v>
      </c>
      <c r="K143" s="230">
        <v>3900</v>
      </c>
      <c r="L143" s="230">
        <v>3695.15</v>
      </c>
      <c r="M143" s="230">
        <v>16.433969999999999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2032.95</v>
      </c>
      <c r="D144" s="231">
        <v>2035.1666666666667</v>
      </c>
      <c r="E144" s="231">
        <v>2012.3333333333335</v>
      </c>
      <c r="F144" s="231">
        <v>1991.7166666666667</v>
      </c>
      <c r="G144" s="231">
        <v>1968.8833333333334</v>
      </c>
      <c r="H144" s="231">
        <v>2055.7833333333338</v>
      </c>
      <c r="I144" s="231">
        <v>2078.6166666666668</v>
      </c>
      <c r="J144" s="231">
        <v>2099.2333333333336</v>
      </c>
      <c r="K144" s="230">
        <v>2058</v>
      </c>
      <c r="L144" s="230">
        <v>2014.55</v>
      </c>
      <c r="M144" s="230">
        <v>1.4774700000000001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4501.05</v>
      </c>
      <c r="D145" s="231">
        <v>4503.8833333333341</v>
      </c>
      <c r="E145" s="231">
        <v>4478.1166666666686</v>
      </c>
      <c r="F145" s="231">
        <v>4455.1833333333343</v>
      </c>
      <c r="G145" s="231">
        <v>4429.4166666666688</v>
      </c>
      <c r="H145" s="231">
        <v>4526.8166666666684</v>
      </c>
      <c r="I145" s="231">
        <v>4552.583333333333</v>
      </c>
      <c r="J145" s="231">
        <v>4575.5166666666682</v>
      </c>
      <c r="K145" s="230">
        <v>4529.6499999999996</v>
      </c>
      <c r="L145" s="230">
        <v>4480.95</v>
      </c>
      <c r="M145" s="230">
        <v>12.62701</v>
      </c>
      <c r="N145" s="1"/>
      <c r="O145" s="1"/>
    </row>
    <row r="146" spans="1:15" ht="12.75" customHeight="1">
      <c r="A146" s="30">
        <v>136</v>
      </c>
      <c r="B146" s="216" t="s">
        <v>337</v>
      </c>
      <c r="C146" s="230">
        <v>471.25</v>
      </c>
      <c r="D146" s="231">
        <v>474.90000000000003</v>
      </c>
      <c r="E146" s="231">
        <v>465.45000000000005</v>
      </c>
      <c r="F146" s="231">
        <v>459.65000000000003</v>
      </c>
      <c r="G146" s="231">
        <v>450.20000000000005</v>
      </c>
      <c r="H146" s="231">
        <v>480.70000000000005</v>
      </c>
      <c r="I146" s="231">
        <v>490.15</v>
      </c>
      <c r="J146" s="231">
        <v>495.95000000000005</v>
      </c>
      <c r="K146" s="230">
        <v>484.35</v>
      </c>
      <c r="L146" s="230">
        <v>469.1</v>
      </c>
      <c r="M146" s="230">
        <v>3.7258499999999999</v>
      </c>
      <c r="N146" s="1"/>
      <c r="O146" s="1"/>
    </row>
    <row r="147" spans="1:15" ht="12.75" customHeight="1">
      <c r="A147" s="30">
        <v>137</v>
      </c>
      <c r="B147" s="216" t="s">
        <v>338</v>
      </c>
      <c r="C147" s="230">
        <v>208.8</v>
      </c>
      <c r="D147" s="231">
        <v>207.93333333333331</v>
      </c>
      <c r="E147" s="231">
        <v>204.91666666666663</v>
      </c>
      <c r="F147" s="231">
        <v>201.03333333333333</v>
      </c>
      <c r="G147" s="231">
        <v>198.01666666666665</v>
      </c>
      <c r="H147" s="231">
        <v>211.81666666666661</v>
      </c>
      <c r="I147" s="231">
        <v>214.83333333333331</v>
      </c>
      <c r="J147" s="231">
        <v>218.71666666666658</v>
      </c>
      <c r="K147" s="230">
        <v>210.95</v>
      </c>
      <c r="L147" s="230">
        <v>204.05</v>
      </c>
      <c r="M147" s="230">
        <v>11.49142</v>
      </c>
      <c r="N147" s="1"/>
      <c r="O147" s="1"/>
    </row>
    <row r="148" spans="1:15" ht="12.75" customHeight="1">
      <c r="A148" s="30">
        <v>138</v>
      </c>
      <c r="B148" s="216" t="s">
        <v>339</v>
      </c>
      <c r="C148" s="230">
        <v>181.35</v>
      </c>
      <c r="D148" s="231">
        <v>181.61666666666667</v>
      </c>
      <c r="E148" s="231">
        <v>178.23333333333335</v>
      </c>
      <c r="F148" s="231">
        <v>175.11666666666667</v>
      </c>
      <c r="G148" s="231">
        <v>171.73333333333335</v>
      </c>
      <c r="H148" s="231">
        <v>184.73333333333335</v>
      </c>
      <c r="I148" s="231">
        <v>188.11666666666667</v>
      </c>
      <c r="J148" s="231">
        <v>191.23333333333335</v>
      </c>
      <c r="K148" s="230">
        <v>185</v>
      </c>
      <c r="L148" s="230">
        <v>178.5</v>
      </c>
      <c r="M148" s="230">
        <v>8.8845600000000005</v>
      </c>
      <c r="N148" s="1"/>
      <c r="O148" s="1"/>
    </row>
    <row r="149" spans="1:15" ht="12.75" customHeight="1">
      <c r="A149" s="30">
        <v>139</v>
      </c>
      <c r="B149" s="216" t="s">
        <v>813</v>
      </c>
      <c r="C149" s="230">
        <v>45.95</v>
      </c>
      <c r="D149" s="231">
        <v>45.883333333333333</v>
      </c>
      <c r="E149" s="231">
        <v>45.316666666666663</v>
      </c>
      <c r="F149" s="231">
        <v>44.68333333333333</v>
      </c>
      <c r="G149" s="231">
        <v>44.11666666666666</v>
      </c>
      <c r="H149" s="231">
        <v>46.516666666666666</v>
      </c>
      <c r="I149" s="231">
        <v>47.083333333333343</v>
      </c>
      <c r="J149" s="231">
        <v>47.716666666666669</v>
      </c>
      <c r="K149" s="230">
        <v>46.45</v>
      </c>
      <c r="L149" s="230">
        <v>45.25</v>
      </c>
      <c r="M149" s="230">
        <v>32.437510000000003</v>
      </c>
      <c r="N149" s="1"/>
      <c r="O149" s="1"/>
    </row>
    <row r="150" spans="1:15" ht="12.75" customHeight="1">
      <c r="A150" s="30">
        <v>140</v>
      </c>
      <c r="B150" s="216" t="s">
        <v>340</v>
      </c>
      <c r="C150" s="230">
        <v>67.599999999999994</v>
      </c>
      <c r="D150" s="231">
        <v>68.216666666666654</v>
      </c>
      <c r="E150" s="231">
        <v>66.633333333333312</v>
      </c>
      <c r="F150" s="231">
        <v>65.666666666666657</v>
      </c>
      <c r="G150" s="231">
        <v>64.083333333333314</v>
      </c>
      <c r="H150" s="231">
        <v>69.183333333333309</v>
      </c>
      <c r="I150" s="231">
        <v>70.766666666666652</v>
      </c>
      <c r="J150" s="231">
        <v>71.733333333333306</v>
      </c>
      <c r="K150" s="230">
        <v>69.8</v>
      </c>
      <c r="L150" s="230">
        <v>67.25</v>
      </c>
      <c r="M150" s="230">
        <v>81.576650000000001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3671.95</v>
      </c>
      <c r="D151" s="231">
        <v>3685.0666666666671</v>
      </c>
      <c r="E151" s="231">
        <v>3643.1333333333341</v>
      </c>
      <c r="F151" s="231">
        <v>3614.3166666666671</v>
      </c>
      <c r="G151" s="231">
        <v>3572.3833333333341</v>
      </c>
      <c r="H151" s="231">
        <v>3713.8833333333341</v>
      </c>
      <c r="I151" s="231">
        <v>3755.8166666666675</v>
      </c>
      <c r="J151" s="231">
        <v>3784.6333333333341</v>
      </c>
      <c r="K151" s="230">
        <v>3727</v>
      </c>
      <c r="L151" s="230">
        <v>3656.25</v>
      </c>
      <c r="M151" s="230">
        <v>11.88672</v>
      </c>
      <c r="N151" s="1"/>
      <c r="O151" s="1"/>
    </row>
    <row r="152" spans="1:15" ht="12.75" customHeight="1">
      <c r="A152" s="30">
        <v>142</v>
      </c>
      <c r="B152" s="216" t="s">
        <v>341</v>
      </c>
      <c r="C152" s="230">
        <v>534.45000000000005</v>
      </c>
      <c r="D152" s="231">
        <v>532.23333333333335</v>
      </c>
      <c r="E152" s="231">
        <v>517.4666666666667</v>
      </c>
      <c r="F152" s="231">
        <v>500.48333333333335</v>
      </c>
      <c r="G152" s="231">
        <v>485.7166666666667</v>
      </c>
      <c r="H152" s="231">
        <v>549.2166666666667</v>
      </c>
      <c r="I152" s="231">
        <v>563.98333333333335</v>
      </c>
      <c r="J152" s="231">
        <v>580.9666666666667</v>
      </c>
      <c r="K152" s="230">
        <v>547</v>
      </c>
      <c r="L152" s="230">
        <v>515.25</v>
      </c>
      <c r="M152" s="230">
        <v>7.4622599999999997</v>
      </c>
      <c r="N152" s="1"/>
      <c r="O152" s="1"/>
    </row>
    <row r="153" spans="1:15" ht="12.75" customHeight="1">
      <c r="A153" s="30">
        <v>143</v>
      </c>
      <c r="B153" s="216" t="s">
        <v>249</v>
      </c>
      <c r="C153" s="230">
        <v>391.65</v>
      </c>
      <c r="D153" s="231">
        <v>394.13333333333338</v>
      </c>
      <c r="E153" s="231">
        <v>387.26666666666677</v>
      </c>
      <c r="F153" s="231">
        <v>382.88333333333338</v>
      </c>
      <c r="G153" s="231">
        <v>376.01666666666677</v>
      </c>
      <c r="H153" s="231">
        <v>398.51666666666677</v>
      </c>
      <c r="I153" s="231">
        <v>405.38333333333344</v>
      </c>
      <c r="J153" s="231">
        <v>409.76666666666677</v>
      </c>
      <c r="K153" s="230">
        <v>401</v>
      </c>
      <c r="L153" s="230">
        <v>389.75</v>
      </c>
      <c r="M153" s="230">
        <v>1.2256899999999999</v>
      </c>
      <c r="N153" s="1"/>
      <c r="O153" s="1"/>
    </row>
    <row r="154" spans="1:15" ht="12.75" customHeight="1">
      <c r="A154" s="30">
        <v>144</v>
      </c>
      <c r="B154" s="216" t="s">
        <v>250</v>
      </c>
      <c r="C154" s="230">
        <v>1434.15</v>
      </c>
      <c r="D154" s="231">
        <v>1438.9333333333334</v>
      </c>
      <c r="E154" s="231">
        <v>1420.4666666666667</v>
      </c>
      <c r="F154" s="231">
        <v>1406.7833333333333</v>
      </c>
      <c r="G154" s="231">
        <v>1388.3166666666666</v>
      </c>
      <c r="H154" s="231">
        <v>1452.6166666666668</v>
      </c>
      <c r="I154" s="231">
        <v>1471.0833333333335</v>
      </c>
      <c r="J154" s="231">
        <v>1484.7666666666669</v>
      </c>
      <c r="K154" s="230">
        <v>1457.4</v>
      </c>
      <c r="L154" s="230">
        <v>1425.25</v>
      </c>
      <c r="M154" s="230">
        <v>0.36570999999999998</v>
      </c>
      <c r="N154" s="1"/>
      <c r="O154" s="1"/>
    </row>
    <row r="155" spans="1:15" ht="12.75" customHeight="1">
      <c r="A155" s="30">
        <v>145</v>
      </c>
      <c r="B155" s="216" t="s">
        <v>342</v>
      </c>
      <c r="C155" s="230">
        <v>110.85</v>
      </c>
      <c r="D155" s="231">
        <v>110.23333333333333</v>
      </c>
      <c r="E155" s="231">
        <v>108.96666666666667</v>
      </c>
      <c r="F155" s="231">
        <v>107.08333333333333</v>
      </c>
      <c r="G155" s="231">
        <v>105.81666666666666</v>
      </c>
      <c r="H155" s="231">
        <v>112.11666666666667</v>
      </c>
      <c r="I155" s="231">
        <v>113.38333333333335</v>
      </c>
      <c r="J155" s="231">
        <v>115.26666666666668</v>
      </c>
      <c r="K155" s="230">
        <v>111.5</v>
      </c>
      <c r="L155" s="230">
        <v>108.35</v>
      </c>
      <c r="M155" s="230">
        <v>47.751280000000001</v>
      </c>
      <c r="N155" s="1"/>
      <c r="O155" s="1"/>
    </row>
    <row r="156" spans="1:15" ht="12.75" customHeight="1">
      <c r="A156" s="30">
        <v>146</v>
      </c>
      <c r="B156" s="216" t="s">
        <v>769</v>
      </c>
      <c r="C156" s="230">
        <v>86.4</v>
      </c>
      <c r="D156" s="231">
        <v>87.40000000000002</v>
      </c>
      <c r="E156" s="231">
        <v>84.650000000000034</v>
      </c>
      <c r="F156" s="231">
        <v>82.90000000000002</v>
      </c>
      <c r="G156" s="231">
        <v>80.150000000000034</v>
      </c>
      <c r="H156" s="231">
        <v>89.150000000000034</v>
      </c>
      <c r="I156" s="231">
        <v>91.9</v>
      </c>
      <c r="J156" s="231">
        <v>93.650000000000034</v>
      </c>
      <c r="K156" s="230">
        <v>90.15</v>
      </c>
      <c r="L156" s="230">
        <v>85.65</v>
      </c>
      <c r="M156" s="230">
        <v>113.97485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2176.3000000000002</v>
      </c>
      <c r="D157" s="231">
        <v>2155.1</v>
      </c>
      <c r="E157" s="231">
        <v>2119.1999999999998</v>
      </c>
      <c r="F157" s="231">
        <v>2062.1</v>
      </c>
      <c r="G157" s="231">
        <v>2026.1999999999998</v>
      </c>
      <c r="H157" s="231">
        <v>2212.1999999999998</v>
      </c>
      <c r="I157" s="231">
        <v>2248.1000000000004</v>
      </c>
      <c r="J157" s="231">
        <v>2305.1999999999998</v>
      </c>
      <c r="K157" s="230">
        <v>2191</v>
      </c>
      <c r="L157" s="230">
        <v>2098</v>
      </c>
      <c r="M157" s="230">
        <v>5.3540200000000002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211.2</v>
      </c>
      <c r="D158" s="231">
        <v>209.83333333333334</v>
      </c>
      <c r="E158" s="231">
        <v>207.91666666666669</v>
      </c>
      <c r="F158" s="231">
        <v>204.63333333333335</v>
      </c>
      <c r="G158" s="231">
        <v>202.7166666666667</v>
      </c>
      <c r="H158" s="231">
        <v>213.11666666666667</v>
      </c>
      <c r="I158" s="231">
        <v>215.03333333333336</v>
      </c>
      <c r="J158" s="231">
        <v>218.31666666666666</v>
      </c>
      <c r="K158" s="230">
        <v>211.75</v>
      </c>
      <c r="L158" s="230">
        <v>206.55</v>
      </c>
      <c r="M158" s="230">
        <v>30.820270000000001</v>
      </c>
      <c r="N158" s="1"/>
      <c r="O158" s="1"/>
    </row>
    <row r="159" spans="1:15" ht="12.75" customHeight="1">
      <c r="A159" s="30">
        <v>149</v>
      </c>
      <c r="B159" s="216" t="s">
        <v>343</v>
      </c>
      <c r="C159" s="230">
        <v>298.05</v>
      </c>
      <c r="D159" s="231">
        <v>298.48333333333335</v>
      </c>
      <c r="E159" s="231">
        <v>293.06666666666672</v>
      </c>
      <c r="F159" s="231">
        <v>288.08333333333337</v>
      </c>
      <c r="G159" s="231">
        <v>282.66666666666674</v>
      </c>
      <c r="H159" s="231">
        <v>303.4666666666667</v>
      </c>
      <c r="I159" s="231">
        <v>308.88333333333333</v>
      </c>
      <c r="J159" s="231">
        <v>313.86666666666667</v>
      </c>
      <c r="K159" s="230">
        <v>303.89999999999998</v>
      </c>
      <c r="L159" s="230">
        <v>293.5</v>
      </c>
      <c r="M159" s="230">
        <v>1.2926500000000001</v>
      </c>
      <c r="N159" s="1"/>
      <c r="O159" s="1"/>
    </row>
    <row r="160" spans="1:15" ht="12.75" customHeight="1">
      <c r="A160" s="30">
        <v>150</v>
      </c>
      <c r="B160" s="216" t="s">
        <v>802</v>
      </c>
      <c r="C160" s="230">
        <v>125.05</v>
      </c>
      <c r="D160" s="231">
        <v>125.3</v>
      </c>
      <c r="E160" s="231">
        <v>124.3</v>
      </c>
      <c r="F160" s="231">
        <v>123.55</v>
      </c>
      <c r="G160" s="231">
        <v>122.55</v>
      </c>
      <c r="H160" s="231">
        <v>126.05</v>
      </c>
      <c r="I160" s="231">
        <v>127.05</v>
      </c>
      <c r="J160" s="231">
        <v>127.8</v>
      </c>
      <c r="K160" s="230">
        <v>126.3</v>
      </c>
      <c r="L160" s="230">
        <v>124.55</v>
      </c>
      <c r="M160" s="230">
        <v>52.33746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125.25</v>
      </c>
      <c r="D161" s="231">
        <v>125.28333333333335</v>
      </c>
      <c r="E161" s="231">
        <v>124.4666666666667</v>
      </c>
      <c r="F161" s="231">
        <v>123.68333333333335</v>
      </c>
      <c r="G161" s="231">
        <v>122.8666666666667</v>
      </c>
      <c r="H161" s="231">
        <v>126.06666666666669</v>
      </c>
      <c r="I161" s="231">
        <v>126.88333333333333</v>
      </c>
      <c r="J161" s="231">
        <v>127.66666666666669</v>
      </c>
      <c r="K161" s="230">
        <v>126.1</v>
      </c>
      <c r="L161" s="230">
        <v>124.5</v>
      </c>
      <c r="M161" s="230">
        <v>90.032200000000003</v>
      </c>
      <c r="N161" s="1"/>
      <c r="O161" s="1"/>
    </row>
    <row r="162" spans="1:15" ht="12.75" customHeight="1">
      <c r="A162" s="30">
        <v>152</v>
      </c>
      <c r="B162" s="216" t="s">
        <v>770</v>
      </c>
      <c r="C162" s="230">
        <v>300.55</v>
      </c>
      <c r="D162" s="231">
        <v>300.3</v>
      </c>
      <c r="E162" s="231">
        <v>296.75</v>
      </c>
      <c r="F162" s="231">
        <v>292.95</v>
      </c>
      <c r="G162" s="231">
        <v>289.39999999999998</v>
      </c>
      <c r="H162" s="231">
        <v>304.10000000000002</v>
      </c>
      <c r="I162" s="231">
        <v>307.65000000000009</v>
      </c>
      <c r="J162" s="231">
        <v>311.45000000000005</v>
      </c>
      <c r="K162" s="230">
        <v>303.85000000000002</v>
      </c>
      <c r="L162" s="230">
        <v>296.5</v>
      </c>
      <c r="M162" s="230">
        <v>2.2305000000000001</v>
      </c>
      <c r="N162" s="1"/>
      <c r="O162" s="1"/>
    </row>
    <row r="163" spans="1:15" ht="12.75" customHeight="1">
      <c r="A163" s="30">
        <v>153</v>
      </c>
      <c r="B163" s="216" t="s">
        <v>344</v>
      </c>
      <c r="C163" s="230">
        <v>4496.95</v>
      </c>
      <c r="D163" s="231">
        <v>4494.7833333333328</v>
      </c>
      <c r="E163" s="231">
        <v>4473.1666666666661</v>
      </c>
      <c r="F163" s="231">
        <v>4449.3833333333332</v>
      </c>
      <c r="G163" s="231">
        <v>4427.7666666666664</v>
      </c>
      <c r="H163" s="231">
        <v>4518.5666666666657</v>
      </c>
      <c r="I163" s="231">
        <v>4540.1833333333325</v>
      </c>
      <c r="J163" s="231">
        <v>4563.9666666666653</v>
      </c>
      <c r="K163" s="230">
        <v>4516.3999999999996</v>
      </c>
      <c r="L163" s="230">
        <v>4471</v>
      </c>
      <c r="M163" s="230">
        <v>0.18323</v>
      </c>
      <c r="N163" s="1"/>
      <c r="O163" s="1"/>
    </row>
    <row r="164" spans="1:15" ht="12.75" customHeight="1">
      <c r="A164" s="30">
        <v>154</v>
      </c>
      <c r="B164" s="216" t="s">
        <v>345</v>
      </c>
      <c r="C164" s="230">
        <v>800.95</v>
      </c>
      <c r="D164" s="231">
        <v>795.01666666666677</v>
      </c>
      <c r="E164" s="231">
        <v>780.53333333333353</v>
      </c>
      <c r="F164" s="231">
        <v>760.11666666666679</v>
      </c>
      <c r="G164" s="231">
        <v>745.63333333333355</v>
      </c>
      <c r="H164" s="231">
        <v>815.43333333333351</v>
      </c>
      <c r="I164" s="231">
        <v>829.91666666666686</v>
      </c>
      <c r="J164" s="231">
        <v>850.33333333333348</v>
      </c>
      <c r="K164" s="230">
        <v>809.5</v>
      </c>
      <c r="L164" s="230">
        <v>774.6</v>
      </c>
      <c r="M164" s="230">
        <v>4.7192100000000003</v>
      </c>
      <c r="N164" s="1"/>
      <c r="O164" s="1"/>
    </row>
    <row r="165" spans="1:15" ht="12.75" customHeight="1">
      <c r="A165" s="30">
        <v>155</v>
      </c>
      <c r="B165" s="216" t="s">
        <v>346</v>
      </c>
      <c r="C165" s="230">
        <v>177.95</v>
      </c>
      <c r="D165" s="231">
        <v>176.1</v>
      </c>
      <c r="E165" s="231">
        <v>173.25</v>
      </c>
      <c r="F165" s="231">
        <v>168.55</v>
      </c>
      <c r="G165" s="231">
        <v>165.70000000000002</v>
      </c>
      <c r="H165" s="231">
        <v>180.79999999999998</v>
      </c>
      <c r="I165" s="231">
        <v>183.64999999999995</v>
      </c>
      <c r="J165" s="231">
        <v>188.34999999999997</v>
      </c>
      <c r="K165" s="230">
        <v>178.95</v>
      </c>
      <c r="L165" s="230">
        <v>171.4</v>
      </c>
      <c r="M165" s="230">
        <v>9.9089700000000001</v>
      </c>
      <c r="N165" s="1"/>
      <c r="O165" s="1"/>
    </row>
    <row r="166" spans="1:15" ht="12.75" customHeight="1">
      <c r="A166" s="30">
        <v>156</v>
      </c>
      <c r="B166" s="216" t="s">
        <v>347</v>
      </c>
      <c r="C166" s="230">
        <v>134.6</v>
      </c>
      <c r="D166" s="231">
        <v>132.48333333333335</v>
      </c>
      <c r="E166" s="231">
        <v>129.9666666666667</v>
      </c>
      <c r="F166" s="231">
        <v>125.33333333333334</v>
      </c>
      <c r="G166" s="231">
        <v>122.81666666666669</v>
      </c>
      <c r="H166" s="231">
        <v>137.1166666666667</v>
      </c>
      <c r="I166" s="231">
        <v>139.63333333333335</v>
      </c>
      <c r="J166" s="231">
        <v>144.26666666666671</v>
      </c>
      <c r="K166" s="230">
        <v>135</v>
      </c>
      <c r="L166" s="230">
        <v>127.85</v>
      </c>
      <c r="M166" s="230">
        <v>41.05218</v>
      </c>
      <c r="N166" s="1"/>
      <c r="O166" s="1"/>
    </row>
    <row r="167" spans="1:15" ht="12.75" customHeight="1">
      <c r="A167" s="30">
        <v>157</v>
      </c>
      <c r="B167" s="216" t="s">
        <v>251</v>
      </c>
      <c r="C167" s="230">
        <v>274.7</v>
      </c>
      <c r="D167" s="231">
        <v>276.11666666666667</v>
      </c>
      <c r="E167" s="231">
        <v>271.18333333333334</v>
      </c>
      <c r="F167" s="231">
        <v>267.66666666666669</v>
      </c>
      <c r="G167" s="231">
        <v>262.73333333333335</v>
      </c>
      <c r="H167" s="231">
        <v>279.63333333333333</v>
      </c>
      <c r="I167" s="231">
        <v>284.56666666666672</v>
      </c>
      <c r="J167" s="231">
        <v>288.08333333333331</v>
      </c>
      <c r="K167" s="230">
        <v>281.05</v>
      </c>
      <c r="L167" s="230">
        <v>272.60000000000002</v>
      </c>
      <c r="M167" s="230">
        <v>13.343579999999999</v>
      </c>
      <c r="N167" s="1"/>
      <c r="O167" s="1"/>
    </row>
    <row r="168" spans="1:15" ht="12.75" customHeight="1">
      <c r="A168" s="30">
        <v>158</v>
      </c>
      <c r="B168" s="216" t="s">
        <v>814</v>
      </c>
      <c r="C168" s="230">
        <v>1259.9000000000001</v>
      </c>
      <c r="D168" s="231">
        <v>1229.8500000000001</v>
      </c>
      <c r="E168" s="231">
        <v>1186.1000000000004</v>
      </c>
      <c r="F168" s="231">
        <v>1112.3000000000002</v>
      </c>
      <c r="G168" s="231">
        <v>1068.5500000000004</v>
      </c>
      <c r="H168" s="231">
        <v>1303.6500000000003</v>
      </c>
      <c r="I168" s="231">
        <v>1347.3999999999999</v>
      </c>
      <c r="J168" s="231">
        <v>1421.2000000000003</v>
      </c>
      <c r="K168" s="230">
        <v>1273.5999999999999</v>
      </c>
      <c r="L168" s="230">
        <v>1156.05</v>
      </c>
      <c r="M168" s="230">
        <v>1.45401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104.8</v>
      </c>
      <c r="D169" s="231">
        <v>105.08333333333333</v>
      </c>
      <c r="E169" s="231">
        <v>104.21666666666665</v>
      </c>
      <c r="F169" s="231">
        <v>103.63333333333333</v>
      </c>
      <c r="G169" s="231">
        <v>102.76666666666665</v>
      </c>
      <c r="H169" s="231">
        <v>105.66666666666666</v>
      </c>
      <c r="I169" s="231">
        <v>106.53333333333333</v>
      </c>
      <c r="J169" s="231">
        <v>107.11666666666666</v>
      </c>
      <c r="K169" s="230">
        <v>105.95</v>
      </c>
      <c r="L169" s="230">
        <v>104.5</v>
      </c>
      <c r="M169" s="230">
        <v>101.76487</v>
      </c>
      <c r="N169" s="1"/>
      <c r="O169" s="1"/>
    </row>
    <row r="170" spans="1:15" ht="12.75" customHeight="1">
      <c r="A170" s="30">
        <v>160</v>
      </c>
      <c r="B170" s="216" t="s">
        <v>349</v>
      </c>
      <c r="C170" s="230">
        <v>1471.15</v>
      </c>
      <c r="D170" s="231">
        <v>1469.1166666666668</v>
      </c>
      <c r="E170" s="231">
        <v>1452.4333333333336</v>
      </c>
      <c r="F170" s="231">
        <v>1433.7166666666669</v>
      </c>
      <c r="G170" s="231">
        <v>1417.0333333333338</v>
      </c>
      <c r="H170" s="231">
        <v>1487.8333333333335</v>
      </c>
      <c r="I170" s="231">
        <v>1504.5166666666669</v>
      </c>
      <c r="J170" s="231">
        <v>1523.2333333333333</v>
      </c>
      <c r="K170" s="230">
        <v>1485.8</v>
      </c>
      <c r="L170" s="230">
        <v>1450.4</v>
      </c>
      <c r="M170" s="230">
        <v>2.0920899999999998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40.5</v>
      </c>
      <c r="D171" s="231">
        <v>40.68333333333333</v>
      </c>
      <c r="E171" s="231">
        <v>40.11666666666666</v>
      </c>
      <c r="F171" s="231">
        <v>39.733333333333327</v>
      </c>
      <c r="G171" s="231">
        <v>39.166666666666657</v>
      </c>
      <c r="H171" s="231">
        <v>41.066666666666663</v>
      </c>
      <c r="I171" s="231">
        <v>41.63333333333334</v>
      </c>
      <c r="J171" s="231">
        <v>42.016666666666666</v>
      </c>
      <c r="K171" s="230">
        <v>41.25</v>
      </c>
      <c r="L171" s="230">
        <v>40.299999999999997</v>
      </c>
      <c r="M171" s="230">
        <v>141.88091</v>
      </c>
      <c r="N171" s="1"/>
      <c r="O171" s="1"/>
    </row>
    <row r="172" spans="1:15" ht="12.75" customHeight="1">
      <c r="A172" s="30">
        <v>162</v>
      </c>
      <c r="B172" s="216" t="s">
        <v>350</v>
      </c>
      <c r="C172" s="230">
        <v>2464.5500000000002</v>
      </c>
      <c r="D172" s="231">
        <v>2482.2166666666667</v>
      </c>
      <c r="E172" s="231">
        <v>2442.3333333333335</v>
      </c>
      <c r="F172" s="231">
        <v>2420.1166666666668</v>
      </c>
      <c r="G172" s="231">
        <v>2380.2333333333336</v>
      </c>
      <c r="H172" s="231">
        <v>2504.4333333333334</v>
      </c>
      <c r="I172" s="231">
        <v>2544.3166666666666</v>
      </c>
      <c r="J172" s="231">
        <v>2566.5333333333333</v>
      </c>
      <c r="K172" s="230">
        <v>2522.1</v>
      </c>
      <c r="L172" s="230">
        <v>2460</v>
      </c>
      <c r="M172" s="230">
        <v>0.11385000000000001</v>
      </c>
      <c r="N172" s="1"/>
      <c r="O172" s="1"/>
    </row>
    <row r="173" spans="1:15" ht="12.75" customHeight="1">
      <c r="A173" s="30">
        <v>163</v>
      </c>
      <c r="B173" s="216" t="s">
        <v>351</v>
      </c>
      <c r="C173" s="230">
        <v>3031.85</v>
      </c>
      <c r="D173" s="231">
        <v>3040.3166666666671</v>
      </c>
      <c r="E173" s="231">
        <v>3012.6333333333341</v>
      </c>
      <c r="F173" s="231">
        <v>2993.416666666667</v>
      </c>
      <c r="G173" s="231">
        <v>2965.733333333334</v>
      </c>
      <c r="H173" s="231">
        <v>3059.5333333333342</v>
      </c>
      <c r="I173" s="231">
        <v>3087.2166666666676</v>
      </c>
      <c r="J173" s="231">
        <v>3106.4333333333343</v>
      </c>
      <c r="K173" s="230">
        <v>3068</v>
      </c>
      <c r="L173" s="230">
        <v>3021.1</v>
      </c>
      <c r="M173" s="230">
        <v>4.453E-2</v>
      </c>
      <c r="N173" s="1"/>
      <c r="O173" s="1"/>
    </row>
    <row r="174" spans="1:15" ht="12.75" customHeight="1">
      <c r="A174" s="30">
        <v>164</v>
      </c>
      <c r="B174" s="216" t="s">
        <v>352</v>
      </c>
      <c r="C174" s="230">
        <v>184.45</v>
      </c>
      <c r="D174" s="231">
        <v>184.48333333333335</v>
      </c>
      <c r="E174" s="231">
        <v>179.16666666666669</v>
      </c>
      <c r="F174" s="231">
        <v>173.88333333333333</v>
      </c>
      <c r="G174" s="231">
        <v>168.56666666666666</v>
      </c>
      <c r="H174" s="231">
        <v>189.76666666666671</v>
      </c>
      <c r="I174" s="231">
        <v>195.08333333333337</v>
      </c>
      <c r="J174" s="231">
        <v>200.36666666666673</v>
      </c>
      <c r="K174" s="230">
        <v>189.8</v>
      </c>
      <c r="L174" s="230">
        <v>179.2</v>
      </c>
      <c r="M174" s="230">
        <v>20.39527</v>
      </c>
      <c r="N174" s="1"/>
      <c r="O174" s="1"/>
    </row>
    <row r="175" spans="1:15" ht="12.75" customHeight="1">
      <c r="A175" s="30">
        <v>165</v>
      </c>
      <c r="B175" s="216" t="s">
        <v>252</v>
      </c>
      <c r="C175" s="230">
        <v>924.05</v>
      </c>
      <c r="D175" s="231">
        <v>917.88333333333333</v>
      </c>
      <c r="E175" s="231">
        <v>908.16666666666663</v>
      </c>
      <c r="F175" s="231">
        <v>892.2833333333333</v>
      </c>
      <c r="G175" s="231">
        <v>882.56666666666661</v>
      </c>
      <c r="H175" s="231">
        <v>933.76666666666665</v>
      </c>
      <c r="I175" s="231">
        <v>943.48333333333335</v>
      </c>
      <c r="J175" s="231">
        <v>959.36666666666667</v>
      </c>
      <c r="K175" s="230">
        <v>927.6</v>
      </c>
      <c r="L175" s="230">
        <v>902</v>
      </c>
      <c r="M175" s="230">
        <v>2.77597</v>
      </c>
      <c r="N175" s="1"/>
      <c r="O175" s="1"/>
    </row>
    <row r="176" spans="1:15" ht="12.75" customHeight="1">
      <c r="A176" s="30">
        <v>166</v>
      </c>
      <c r="B176" s="216" t="s">
        <v>353</v>
      </c>
      <c r="C176" s="230">
        <v>1305.3499999999999</v>
      </c>
      <c r="D176" s="231">
        <v>1307.9833333333333</v>
      </c>
      <c r="E176" s="231">
        <v>1301.1166666666668</v>
      </c>
      <c r="F176" s="231">
        <v>1296.8833333333334</v>
      </c>
      <c r="G176" s="231">
        <v>1290.0166666666669</v>
      </c>
      <c r="H176" s="231">
        <v>1312.2166666666667</v>
      </c>
      <c r="I176" s="231">
        <v>1319.083333333333</v>
      </c>
      <c r="J176" s="231">
        <v>1323.3166666666666</v>
      </c>
      <c r="K176" s="230">
        <v>1314.85</v>
      </c>
      <c r="L176" s="230">
        <v>1303.75</v>
      </c>
      <c r="M176" s="230">
        <v>0.32350000000000001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597.75</v>
      </c>
      <c r="D177" s="231">
        <v>597.1</v>
      </c>
      <c r="E177" s="231">
        <v>592.40000000000009</v>
      </c>
      <c r="F177" s="231">
        <v>587.05000000000007</v>
      </c>
      <c r="G177" s="231">
        <v>582.35000000000014</v>
      </c>
      <c r="H177" s="231">
        <v>602.45000000000005</v>
      </c>
      <c r="I177" s="231">
        <v>607.15000000000009</v>
      </c>
      <c r="J177" s="231">
        <v>612.5</v>
      </c>
      <c r="K177" s="230">
        <v>601.79999999999995</v>
      </c>
      <c r="L177" s="230">
        <v>591.75</v>
      </c>
      <c r="M177" s="230">
        <v>6.3766299999999996</v>
      </c>
      <c r="N177" s="1"/>
      <c r="O177" s="1"/>
    </row>
    <row r="178" spans="1:15" ht="12.75" customHeight="1">
      <c r="A178" s="30">
        <v>168</v>
      </c>
      <c r="B178" s="216" t="s">
        <v>815</v>
      </c>
      <c r="C178" s="230">
        <v>1078.9000000000001</v>
      </c>
      <c r="D178" s="231">
        <v>1085.3333333333333</v>
      </c>
      <c r="E178" s="231">
        <v>1062.6666666666665</v>
      </c>
      <c r="F178" s="231">
        <v>1046.4333333333332</v>
      </c>
      <c r="G178" s="231">
        <v>1023.7666666666664</v>
      </c>
      <c r="H178" s="231">
        <v>1101.5666666666666</v>
      </c>
      <c r="I178" s="231">
        <v>1124.2333333333331</v>
      </c>
      <c r="J178" s="231">
        <v>1140.4666666666667</v>
      </c>
      <c r="K178" s="230">
        <v>1108</v>
      </c>
      <c r="L178" s="230">
        <v>1069.0999999999999</v>
      </c>
      <c r="M178" s="230">
        <v>0.24432000000000001</v>
      </c>
      <c r="N178" s="1"/>
      <c r="O178" s="1"/>
    </row>
    <row r="179" spans="1:15" ht="12.75" customHeight="1">
      <c r="A179" s="30">
        <v>169</v>
      </c>
      <c r="B179" s="216" t="s">
        <v>354</v>
      </c>
      <c r="C179" s="230">
        <v>1741.6</v>
      </c>
      <c r="D179" s="231">
        <v>1741.0166666666664</v>
      </c>
      <c r="E179" s="231">
        <v>1722.6833333333329</v>
      </c>
      <c r="F179" s="231">
        <v>1703.7666666666664</v>
      </c>
      <c r="G179" s="231">
        <v>1685.4333333333329</v>
      </c>
      <c r="H179" s="231">
        <v>1759.9333333333329</v>
      </c>
      <c r="I179" s="231">
        <v>1778.2666666666664</v>
      </c>
      <c r="J179" s="231">
        <v>1797.1833333333329</v>
      </c>
      <c r="K179" s="230">
        <v>1759.35</v>
      </c>
      <c r="L179" s="230">
        <v>1722.1</v>
      </c>
      <c r="M179" s="230">
        <v>0.45526</v>
      </c>
      <c r="N179" s="1"/>
      <c r="O179" s="1"/>
    </row>
    <row r="180" spans="1:15" ht="12.75" customHeight="1">
      <c r="A180" s="30">
        <v>170</v>
      </c>
      <c r="B180" s="216" t="s">
        <v>253</v>
      </c>
      <c r="C180" s="230">
        <v>430</v>
      </c>
      <c r="D180" s="231">
        <v>432.16666666666669</v>
      </c>
      <c r="E180" s="231">
        <v>422.83333333333337</v>
      </c>
      <c r="F180" s="231">
        <v>415.66666666666669</v>
      </c>
      <c r="G180" s="231">
        <v>406.33333333333337</v>
      </c>
      <c r="H180" s="231">
        <v>439.33333333333337</v>
      </c>
      <c r="I180" s="231">
        <v>448.66666666666674</v>
      </c>
      <c r="J180" s="231">
        <v>455.83333333333337</v>
      </c>
      <c r="K180" s="230">
        <v>441.5</v>
      </c>
      <c r="L180" s="230">
        <v>425</v>
      </c>
      <c r="M180" s="230">
        <v>0.64419999999999999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1058.3499999999999</v>
      </c>
      <c r="D181" s="231">
        <v>1054.6499999999999</v>
      </c>
      <c r="E181" s="231">
        <v>1044.2999999999997</v>
      </c>
      <c r="F181" s="231">
        <v>1030.2499999999998</v>
      </c>
      <c r="G181" s="231">
        <v>1019.8999999999996</v>
      </c>
      <c r="H181" s="231">
        <v>1068.6999999999998</v>
      </c>
      <c r="I181" s="231">
        <v>1079.0499999999997</v>
      </c>
      <c r="J181" s="231">
        <v>1093.0999999999999</v>
      </c>
      <c r="K181" s="230">
        <v>1065</v>
      </c>
      <c r="L181" s="230">
        <v>1040.5999999999999</v>
      </c>
      <c r="M181" s="230">
        <v>14.4222</v>
      </c>
      <c r="N181" s="1"/>
      <c r="O181" s="1"/>
    </row>
    <row r="182" spans="1:15" ht="12.75" customHeight="1">
      <c r="A182" s="30">
        <v>172</v>
      </c>
      <c r="B182" s="216" t="s">
        <v>254</v>
      </c>
      <c r="C182" s="230">
        <v>479.8</v>
      </c>
      <c r="D182" s="231">
        <v>479.89999999999992</v>
      </c>
      <c r="E182" s="231">
        <v>474.79999999999984</v>
      </c>
      <c r="F182" s="231">
        <v>469.7999999999999</v>
      </c>
      <c r="G182" s="231">
        <v>464.69999999999982</v>
      </c>
      <c r="H182" s="231">
        <v>484.89999999999986</v>
      </c>
      <c r="I182" s="231">
        <v>489.99999999999989</v>
      </c>
      <c r="J182" s="231">
        <v>494.99999999999989</v>
      </c>
      <c r="K182" s="230">
        <v>485</v>
      </c>
      <c r="L182" s="230">
        <v>474.9</v>
      </c>
      <c r="M182" s="230">
        <v>3.1098599999999998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1390.3</v>
      </c>
      <c r="D183" s="231">
        <v>1383.1000000000001</v>
      </c>
      <c r="E183" s="231">
        <v>1371.2000000000003</v>
      </c>
      <c r="F183" s="231">
        <v>1352.1000000000001</v>
      </c>
      <c r="G183" s="231">
        <v>1340.2000000000003</v>
      </c>
      <c r="H183" s="231">
        <v>1402.2000000000003</v>
      </c>
      <c r="I183" s="231">
        <v>1414.1000000000004</v>
      </c>
      <c r="J183" s="231">
        <v>1433.2000000000003</v>
      </c>
      <c r="K183" s="230">
        <v>1395</v>
      </c>
      <c r="L183" s="230">
        <v>1364</v>
      </c>
      <c r="M183" s="230">
        <v>8.90001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281.95</v>
      </c>
      <c r="D184" s="231">
        <v>282.06666666666666</v>
      </c>
      <c r="E184" s="231">
        <v>279.73333333333335</v>
      </c>
      <c r="F184" s="231">
        <v>277.51666666666671</v>
      </c>
      <c r="G184" s="231">
        <v>275.18333333333339</v>
      </c>
      <c r="H184" s="231">
        <v>284.2833333333333</v>
      </c>
      <c r="I184" s="231">
        <v>286.61666666666667</v>
      </c>
      <c r="J184" s="231">
        <v>288.83333333333326</v>
      </c>
      <c r="K184" s="230">
        <v>284.39999999999998</v>
      </c>
      <c r="L184" s="230">
        <v>279.85000000000002</v>
      </c>
      <c r="M184" s="230">
        <v>7.8567900000000002</v>
      </c>
      <c r="N184" s="1"/>
      <c r="O184" s="1"/>
    </row>
    <row r="185" spans="1:15" ht="12.75" customHeight="1">
      <c r="A185" s="30">
        <v>175</v>
      </c>
      <c r="B185" s="216" t="s">
        <v>355</v>
      </c>
      <c r="C185" s="230">
        <v>325.25</v>
      </c>
      <c r="D185" s="231">
        <v>320.8</v>
      </c>
      <c r="E185" s="231">
        <v>314.45000000000005</v>
      </c>
      <c r="F185" s="231">
        <v>303.65000000000003</v>
      </c>
      <c r="G185" s="231">
        <v>297.30000000000007</v>
      </c>
      <c r="H185" s="231">
        <v>331.6</v>
      </c>
      <c r="I185" s="231">
        <v>337.95000000000005</v>
      </c>
      <c r="J185" s="231">
        <v>348.75</v>
      </c>
      <c r="K185" s="230">
        <v>327.14999999999998</v>
      </c>
      <c r="L185" s="230">
        <v>310</v>
      </c>
      <c r="M185" s="230">
        <v>10.471590000000001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1718.35</v>
      </c>
      <c r="D186" s="231">
        <v>1716</v>
      </c>
      <c r="E186" s="231">
        <v>1698.5</v>
      </c>
      <c r="F186" s="231">
        <v>1678.65</v>
      </c>
      <c r="G186" s="231">
        <v>1661.15</v>
      </c>
      <c r="H186" s="231">
        <v>1735.85</v>
      </c>
      <c r="I186" s="231">
        <v>1753.35</v>
      </c>
      <c r="J186" s="231">
        <v>1773.1999999999998</v>
      </c>
      <c r="K186" s="230">
        <v>1733.5</v>
      </c>
      <c r="L186" s="230">
        <v>1696.15</v>
      </c>
      <c r="M186" s="230">
        <v>12.12477</v>
      </c>
      <c r="N186" s="1"/>
      <c r="O186" s="1"/>
    </row>
    <row r="187" spans="1:15" ht="12.75" customHeight="1">
      <c r="A187" s="30">
        <v>177</v>
      </c>
      <c r="B187" s="216" t="s">
        <v>356</v>
      </c>
      <c r="C187" s="230">
        <v>687.15</v>
      </c>
      <c r="D187" s="231">
        <v>686.11666666666667</v>
      </c>
      <c r="E187" s="231">
        <v>677.0333333333333</v>
      </c>
      <c r="F187" s="231">
        <v>666.91666666666663</v>
      </c>
      <c r="G187" s="231">
        <v>657.83333333333326</v>
      </c>
      <c r="H187" s="231">
        <v>696.23333333333335</v>
      </c>
      <c r="I187" s="231">
        <v>705.31666666666661</v>
      </c>
      <c r="J187" s="231">
        <v>715.43333333333339</v>
      </c>
      <c r="K187" s="230">
        <v>695.2</v>
      </c>
      <c r="L187" s="230">
        <v>676</v>
      </c>
      <c r="M187" s="230">
        <v>2.5546600000000002</v>
      </c>
      <c r="N187" s="1"/>
      <c r="O187" s="1"/>
    </row>
    <row r="188" spans="1:15" ht="12.75" customHeight="1">
      <c r="A188" s="30">
        <v>178</v>
      </c>
      <c r="B188" s="216" t="s">
        <v>850</v>
      </c>
      <c r="C188" s="230">
        <v>325.10000000000002</v>
      </c>
      <c r="D188" s="231">
        <v>322.41666666666669</v>
      </c>
      <c r="E188" s="231">
        <v>318.08333333333337</v>
      </c>
      <c r="F188" s="231">
        <v>311.06666666666666</v>
      </c>
      <c r="G188" s="231">
        <v>306.73333333333335</v>
      </c>
      <c r="H188" s="231">
        <v>329.43333333333339</v>
      </c>
      <c r="I188" s="231">
        <v>333.76666666666677</v>
      </c>
      <c r="J188" s="231">
        <v>340.78333333333342</v>
      </c>
      <c r="K188" s="230">
        <v>326.75</v>
      </c>
      <c r="L188" s="230">
        <v>315.39999999999998</v>
      </c>
      <c r="M188" s="230">
        <v>5.3599600000000001</v>
      </c>
      <c r="N188" s="1"/>
      <c r="O188" s="1"/>
    </row>
    <row r="189" spans="1:15" ht="12.75" customHeight="1">
      <c r="A189" s="30">
        <v>179</v>
      </c>
      <c r="B189" s="216" t="s">
        <v>358</v>
      </c>
      <c r="C189" s="230">
        <v>2087.0500000000002</v>
      </c>
      <c r="D189" s="231">
        <v>2094.2833333333333</v>
      </c>
      <c r="E189" s="231">
        <v>2054.0666666666666</v>
      </c>
      <c r="F189" s="231">
        <v>2021.0833333333335</v>
      </c>
      <c r="G189" s="231">
        <v>1980.8666666666668</v>
      </c>
      <c r="H189" s="231">
        <v>2127.2666666666664</v>
      </c>
      <c r="I189" s="231">
        <v>2167.4833333333327</v>
      </c>
      <c r="J189" s="231">
        <v>2200.4666666666662</v>
      </c>
      <c r="K189" s="230">
        <v>2134.5</v>
      </c>
      <c r="L189" s="230">
        <v>2061.3000000000002</v>
      </c>
      <c r="M189" s="230">
        <v>0.22178</v>
      </c>
      <c r="N189" s="1"/>
      <c r="O189" s="1"/>
    </row>
    <row r="190" spans="1:15" ht="12.75" customHeight="1">
      <c r="A190" s="30">
        <v>180</v>
      </c>
      <c r="B190" s="216" t="s">
        <v>359</v>
      </c>
      <c r="C190" s="230">
        <v>648.54999999999995</v>
      </c>
      <c r="D190" s="231">
        <v>649.9</v>
      </c>
      <c r="E190" s="231">
        <v>643.04999999999995</v>
      </c>
      <c r="F190" s="231">
        <v>637.54999999999995</v>
      </c>
      <c r="G190" s="231">
        <v>630.69999999999993</v>
      </c>
      <c r="H190" s="231">
        <v>655.4</v>
      </c>
      <c r="I190" s="231">
        <v>662.25000000000011</v>
      </c>
      <c r="J190" s="231">
        <v>667.75</v>
      </c>
      <c r="K190" s="230">
        <v>656.75</v>
      </c>
      <c r="L190" s="230">
        <v>644.4</v>
      </c>
      <c r="M190" s="230">
        <v>0.65254000000000001</v>
      </c>
      <c r="N190" s="1"/>
      <c r="O190" s="1"/>
    </row>
    <row r="191" spans="1:15" ht="12.75" customHeight="1">
      <c r="A191" s="30">
        <v>181</v>
      </c>
      <c r="B191" s="216" t="s">
        <v>360</v>
      </c>
      <c r="C191" s="230">
        <v>242.05</v>
      </c>
      <c r="D191" s="231">
        <v>242.25</v>
      </c>
      <c r="E191" s="231">
        <v>235.8</v>
      </c>
      <c r="F191" s="231">
        <v>229.55</v>
      </c>
      <c r="G191" s="231">
        <v>223.10000000000002</v>
      </c>
      <c r="H191" s="231">
        <v>248.5</v>
      </c>
      <c r="I191" s="231">
        <v>254.95</v>
      </c>
      <c r="J191" s="231">
        <v>261.2</v>
      </c>
      <c r="K191" s="230">
        <v>248.7</v>
      </c>
      <c r="L191" s="230">
        <v>236</v>
      </c>
      <c r="M191" s="230">
        <v>5.9852100000000004</v>
      </c>
      <c r="N191" s="1"/>
      <c r="O191" s="1"/>
    </row>
    <row r="192" spans="1:15" ht="12.75" customHeight="1">
      <c r="A192" s="30">
        <v>182</v>
      </c>
      <c r="B192" s="216" t="s">
        <v>361</v>
      </c>
      <c r="C192" s="230">
        <v>3408.2</v>
      </c>
      <c r="D192" s="231">
        <v>3388.1</v>
      </c>
      <c r="E192" s="231">
        <v>3325.2</v>
      </c>
      <c r="F192" s="231">
        <v>3242.2</v>
      </c>
      <c r="G192" s="231">
        <v>3179.2999999999997</v>
      </c>
      <c r="H192" s="231">
        <v>3471.1</v>
      </c>
      <c r="I192" s="231">
        <v>3534.0000000000005</v>
      </c>
      <c r="J192" s="231">
        <v>3617</v>
      </c>
      <c r="K192" s="230">
        <v>3451</v>
      </c>
      <c r="L192" s="230">
        <v>3305.1</v>
      </c>
      <c r="M192" s="230">
        <v>1.33247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506.6</v>
      </c>
      <c r="D193" s="231">
        <v>505.0333333333333</v>
      </c>
      <c r="E193" s="231">
        <v>501.66666666666663</v>
      </c>
      <c r="F193" s="231">
        <v>496.73333333333335</v>
      </c>
      <c r="G193" s="231">
        <v>493.36666666666667</v>
      </c>
      <c r="H193" s="231">
        <v>509.96666666666658</v>
      </c>
      <c r="I193" s="231">
        <v>513.33333333333326</v>
      </c>
      <c r="J193" s="231">
        <v>518.26666666666654</v>
      </c>
      <c r="K193" s="230">
        <v>508.4</v>
      </c>
      <c r="L193" s="230">
        <v>500.1</v>
      </c>
      <c r="M193" s="230">
        <v>9.0308499999999992</v>
      </c>
      <c r="N193" s="1"/>
      <c r="O193" s="1"/>
    </row>
    <row r="194" spans="1:15" ht="12.75" customHeight="1">
      <c r="A194" s="30">
        <v>184</v>
      </c>
      <c r="B194" s="216" t="s">
        <v>362</v>
      </c>
      <c r="C194" s="230">
        <v>588.45000000000005</v>
      </c>
      <c r="D194" s="231">
        <v>590.4666666666667</v>
      </c>
      <c r="E194" s="231">
        <v>583.48333333333335</v>
      </c>
      <c r="F194" s="231">
        <v>578.51666666666665</v>
      </c>
      <c r="G194" s="231">
        <v>571.5333333333333</v>
      </c>
      <c r="H194" s="231">
        <v>595.43333333333339</v>
      </c>
      <c r="I194" s="231">
        <v>602.41666666666674</v>
      </c>
      <c r="J194" s="231">
        <v>607.38333333333344</v>
      </c>
      <c r="K194" s="230">
        <v>597.45000000000005</v>
      </c>
      <c r="L194" s="230">
        <v>585.5</v>
      </c>
      <c r="M194" s="230">
        <v>7.7533599999999998</v>
      </c>
      <c r="N194" s="1"/>
      <c r="O194" s="1"/>
    </row>
    <row r="195" spans="1:15" ht="12.75" customHeight="1">
      <c r="A195" s="30">
        <v>185</v>
      </c>
      <c r="B195" s="216" t="s">
        <v>363</v>
      </c>
      <c r="C195" s="230">
        <v>107.5</v>
      </c>
      <c r="D195" s="231">
        <v>107.05</v>
      </c>
      <c r="E195" s="231">
        <v>106.25</v>
      </c>
      <c r="F195" s="231">
        <v>105</v>
      </c>
      <c r="G195" s="231">
        <v>104.2</v>
      </c>
      <c r="H195" s="231">
        <v>108.3</v>
      </c>
      <c r="I195" s="231">
        <v>109.09999999999998</v>
      </c>
      <c r="J195" s="231">
        <v>110.35</v>
      </c>
      <c r="K195" s="230">
        <v>107.85</v>
      </c>
      <c r="L195" s="230">
        <v>105.8</v>
      </c>
      <c r="M195" s="230">
        <v>8.2778500000000008</v>
      </c>
      <c r="N195" s="1"/>
      <c r="O195" s="1"/>
    </row>
    <row r="196" spans="1:15" ht="12.75" customHeight="1">
      <c r="A196" s="30">
        <v>186</v>
      </c>
      <c r="B196" s="216" t="s">
        <v>364</v>
      </c>
      <c r="C196" s="230">
        <v>157.35</v>
      </c>
      <c r="D196" s="231">
        <v>157.88333333333335</v>
      </c>
      <c r="E196" s="231">
        <v>155.51666666666671</v>
      </c>
      <c r="F196" s="231">
        <v>153.68333333333337</v>
      </c>
      <c r="G196" s="231">
        <v>151.31666666666672</v>
      </c>
      <c r="H196" s="231">
        <v>159.7166666666667</v>
      </c>
      <c r="I196" s="231">
        <v>162.08333333333331</v>
      </c>
      <c r="J196" s="231">
        <v>163.91666666666669</v>
      </c>
      <c r="K196" s="230">
        <v>160.25</v>
      </c>
      <c r="L196" s="230">
        <v>156.05000000000001</v>
      </c>
      <c r="M196" s="230">
        <v>30.609970000000001</v>
      </c>
      <c r="N196" s="1"/>
      <c r="O196" s="1"/>
    </row>
    <row r="197" spans="1:15" ht="12.75" customHeight="1">
      <c r="A197" s="30">
        <v>187</v>
      </c>
      <c r="B197" s="216" t="s">
        <v>255</v>
      </c>
      <c r="C197" s="230">
        <v>300.5</v>
      </c>
      <c r="D197" s="231">
        <v>300.3</v>
      </c>
      <c r="E197" s="231">
        <v>297.25</v>
      </c>
      <c r="F197" s="231">
        <v>294</v>
      </c>
      <c r="G197" s="231">
        <v>290.95</v>
      </c>
      <c r="H197" s="231">
        <v>303.55</v>
      </c>
      <c r="I197" s="231">
        <v>306.60000000000008</v>
      </c>
      <c r="J197" s="231">
        <v>309.85000000000002</v>
      </c>
      <c r="K197" s="230">
        <v>303.35000000000002</v>
      </c>
      <c r="L197" s="230">
        <v>297.05</v>
      </c>
      <c r="M197" s="230">
        <v>3.96888</v>
      </c>
      <c r="N197" s="1"/>
      <c r="O197" s="1"/>
    </row>
    <row r="198" spans="1:15" ht="12.75" customHeight="1">
      <c r="A198" s="30">
        <v>188</v>
      </c>
      <c r="B198" s="216" t="s">
        <v>366</v>
      </c>
      <c r="C198" s="230">
        <v>1156.25</v>
      </c>
      <c r="D198" s="231">
        <v>1144.8500000000001</v>
      </c>
      <c r="E198" s="231">
        <v>1124.7000000000003</v>
      </c>
      <c r="F198" s="231">
        <v>1093.1500000000001</v>
      </c>
      <c r="G198" s="231">
        <v>1073.0000000000002</v>
      </c>
      <c r="H198" s="231">
        <v>1176.4000000000003</v>
      </c>
      <c r="I198" s="231">
        <v>1196.5500000000004</v>
      </c>
      <c r="J198" s="231">
        <v>1228.1000000000004</v>
      </c>
      <c r="K198" s="230">
        <v>1165</v>
      </c>
      <c r="L198" s="230">
        <v>1113.3</v>
      </c>
      <c r="M198" s="230">
        <v>2.07118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1145.0999999999999</v>
      </c>
      <c r="D199" s="231">
        <v>1143.5166666666667</v>
      </c>
      <c r="E199" s="231">
        <v>1133.6833333333334</v>
      </c>
      <c r="F199" s="231">
        <v>1122.2666666666667</v>
      </c>
      <c r="G199" s="231">
        <v>1112.4333333333334</v>
      </c>
      <c r="H199" s="231">
        <v>1154.9333333333334</v>
      </c>
      <c r="I199" s="231">
        <v>1164.7666666666669</v>
      </c>
      <c r="J199" s="231">
        <v>1176.1833333333334</v>
      </c>
      <c r="K199" s="230">
        <v>1153.3499999999999</v>
      </c>
      <c r="L199" s="230">
        <v>1132.0999999999999</v>
      </c>
      <c r="M199" s="230">
        <v>59.679299999999998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1963.05</v>
      </c>
      <c r="D200" s="231">
        <v>1956.4000000000003</v>
      </c>
      <c r="E200" s="231">
        <v>1942.8000000000006</v>
      </c>
      <c r="F200" s="231">
        <v>1922.5500000000004</v>
      </c>
      <c r="G200" s="231">
        <v>1908.9500000000007</v>
      </c>
      <c r="H200" s="231">
        <v>1976.6500000000005</v>
      </c>
      <c r="I200" s="231">
        <v>1990.2500000000005</v>
      </c>
      <c r="J200" s="231">
        <v>2010.5000000000005</v>
      </c>
      <c r="K200" s="230">
        <v>1970</v>
      </c>
      <c r="L200" s="230">
        <v>1936.15</v>
      </c>
      <c r="M200" s="230">
        <v>4.6368499999999999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1610.85</v>
      </c>
      <c r="D201" s="231">
        <v>1616.8166666666668</v>
      </c>
      <c r="E201" s="231">
        <v>1598.6833333333336</v>
      </c>
      <c r="F201" s="231">
        <v>1586.5166666666669</v>
      </c>
      <c r="G201" s="231">
        <v>1568.3833333333337</v>
      </c>
      <c r="H201" s="231">
        <v>1628.9833333333336</v>
      </c>
      <c r="I201" s="231">
        <v>1647.1166666666668</v>
      </c>
      <c r="J201" s="231">
        <v>1659.2833333333335</v>
      </c>
      <c r="K201" s="230">
        <v>1634.95</v>
      </c>
      <c r="L201" s="230">
        <v>1604.65</v>
      </c>
      <c r="M201" s="230">
        <v>216.67134999999999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592.35</v>
      </c>
      <c r="D202" s="231">
        <v>593.43333333333339</v>
      </c>
      <c r="E202" s="231">
        <v>583.16666666666674</v>
      </c>
      <c r="F202" s="231">
        <v>573.98333333333335</v>
      </c>
      <c r="G202" s="231">
        <v>563.7166666666667</v>
      </c>
      <c r="H202" s="231">
        <v>602.61666666666679</v>
      </c>
      <c r="I202" s="231">
        <v>612.88333333333344</v>
      </c>
      <c r="J202" s="231">
        <v>622.06666666666683</v>
      </c>
      <c r="K202" s="230">
        <v>603.70000000000005</v>
      </c>
      <c r="L202" s="230">
        <v>584.25</v>
      </c>
      <c r="M202" s="230">
        <v>100.27475</v>
      </c>
      <c r="N202" s="1"/>
      <c r="O202" s="1"/>
    </row>
    <row r="203" spans="1:15" ht="12.75" customHeight="1">
      <c r="A203" s="30">
        <v>193</v>
      </c>
      <c r="B203" s="216" t="s">
        <v>367</v>
      </c>
      <c r="C203" s="230">
        <v>64.7</v>
      </c>
      <c r="D203" s="231">
        <v>64.13333333333334</v>
      </c>
      <c r="E203" s="231">
        <v>63.366666666666674</v>
      </c>
      <c r="F203" s="231">
        <v>62.033333333333331</v>
      </c>
      <c r="G203" s="231">
        <v>61.266666666666666</v>
      </c>
      <c r="H203" s="231">
        <v>65.466666666666683</v>
      </c>
      <c r="I203" s="231">
        <v>66.233333333333363</v>
      </c>
      <c r="J203" s="231">
        <v>67.566666666666691</v>
      </c>
      <c r="K203" s="230">
        <v>64.900000000000006</v>
      </c>
      <c r="L203" s="230">
        <v>62.8</v>
      </c>
      <c r="M203" s="230">
        <v>43.635599999999997</v>
      </c>
      <c r="N203" s="1"/>
      <c r="O203" s="1"/>
    </row>
    <row r="204" spans="1:15" ht="12.75" customHeight="1">
      <c r="A204" s="30">
        <v>194</v>
      </c>
      <c r="B204" s="216" t="s">
        <v>816</v>
      </c>
      <c r="C204" s="230">
        <v>617.75</v>
      </c>
      <c r="D204" s="231">
        <v>617.54999999999995</v>
      </c>
      <c r="E204" s="231">
        <v>613.24999999999989</v>
      </c>
      <c r="F204" s="231">
        <v>608.74999999999989</v>
      </c>
      <c r="G204" s="231">
        <v>604.44999999999982</v>
      </c>
      <c r="H204" s="231">
        <v>622.04999999999995</v>
      </c>
      <c r="I204" s="231">
        <v>626.35000000000014</v>
      </c>
      <c r="J204" s="231">
        <v>630.85</v>
      </c>
      <c r="K204" s="230">
        <v>621.85</v>
      </c>
      <c r="L204" s="230">
        <v>613.04999999999995</v>
      </c>
      <c r="M204" s="230">
        <v>0.44434000000000001</v>
      </c>
      <c r="N204" s="1"/>
      <c r="O204" s="1"/>
    </row>
    <row r="205" spans="1:15" ht="12.75" customHeight="1">
      <c r="A205" s="30">
        <v>195</v>
      </c>
      <c r="B205" s="216" t="s">
        <v>368</v>
      </c>
      <c r="C205" s="230">
        <v>920.5</v>
      </c>
      <c r="D205" s="231">
        <v>915.68333333333339</v>
      </c>
      <c r="E205" s="231">
        <v>897.81666666666683</v>
      </c>
      <c r="F205" s="231">
        <v>875.13333333333344</v>
      </c>
      <c r="G205" s="231">
        <v>857.26666666666688</v>
      </c>
      <c r="H205" s="231">
        <v>938.36666666666679</v>
      </c>
      <c r="I205" s="231">
        <v>956.23333333333335</v>
      </c>
      <c r="J205" s="231">
        <v>978.91666666666674</v>
      </c>
      <c r="K205" s="230">
        <v>933.55</v>
      </c>
      <c r="L205" s="230">
        <v>893</v>
      </c>
      <c r="M205" s="230">
        <v>5.2302999999999997</v>
      </c>
      <c r="N205" s="1"/>
      <c r="O205" s="1"/>
    </row>
    <row r="206" spans="1:15" ht="12.75" customHeight="1">
      <c r="A206" s="30">
        <v>196</v>
      </c>
      <c r="B206" s="216" t="s">
        <v>369</v>
      </c>
      <c r="C206" s="230">
        <v>881.2</v>
      </c>
      <c r="D206" s="231">
        <v>880.36666666666679</v>
      </c>
      <c r="E206" s="231">
        <v>873.88333333333355</v>
      </c>
      <c r="F206" s="231">
        <v>866.56666666666672</v>
      </c>
      <c r="G206" s="231">
        <v>860.08333333333348</v>
      </c>
      <c r="H206" s="231">
        <v>887.68333333333362</v>
      </c>
      <c r="I206" s="231">
        <v>894.16666666666674</v>
      </c>
      <c r="J206" s="231">
        <v>901.48333333333369</v>
      </c>
      <c r="K206" s="230">
        <v>886.85</v>
      </c>
      <c r="L206" s="230">
        <v>873.05</v>
      </c>
      <c r="M206" s="230">
        <v>5.4370000000000002E-2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1307.95</v>
      </c>
      <c r="D207" s="231">
        <v>1302.0833333333333</v>
      </c>
      <c r="E207" s="231">
        <v>1285.9166666666665</v>
      </c>
      <c r="F207" s="231">
        <v>1263.8833333333332</v>
      </c>
      <c r="G207" s="231">
        <v>1247.7166666666665</v>
      </c>
      <c r="H207" s="231">
        <v>1324.1166666666666</v>
      </c>
      <c r="I207" s="231">
        <v>1340.2833333333331</v>
      </c>
      <c r="J207" s="231">
        <v>1362.3166666666666</v>
      </c>
      <c r="K207" s="230">
        <v>1318.25</v>
      </c>
      <c r="L207" s="230">
        <v>1280.05</v>
      </c>
      <c r="M207" s="230">
        <v>20.684799999999999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2759.9</v>
      </c>
      <c r="D208" s="231">
        <v>2761.9833333333336</v>
      </c>
      <c r="E208" s="231">
        <v>2736.9666666666672</v>
      </c>
      <c r="F208" s="231">
        <v>2714.0333333333338</v>
      </c>
      <c r="G208" s="231">
        <v>2689.0166666666673</v>
      </c>
      <c r="H208" s="231">
        <v>2784.916666666667</v>
      </c>
      <c r="I208" s="231">
        <v>2809.9333333333334</v>
      </c>
      <c r="J208" s="231">
        <v>2832.8666666666668</v>
      </c>
      <c r="K208" s="230">
        <v>2787</v>
      </c>
      <c r="L208" s="230">
        <v>2739.05</v>
      </c>
      <c r="M208" s="230">
        <v>7.7328599999999996</v>
      </c>
      <c r="N208" s="1"/>
      <c r="O208" s="1"/>
    </row>
    <row r="209" spans="1:15" ht="12.75" customHeight="1">
      <c r="A209" s="30">
        <v>199</v>
      </c>
      <c r="B209" s="216" t="s">
        <v>764</v>
      </c>
      <c r="C209" s="230">
        <v>305.25</v>
      </c>
      <c r="D209" s="231">
        <v>304.90000000000003</v>
      </c>
      <c r="E209" s="231">
        <v>301.35000000000008</v>
      </c>
      <c r="F209" s="231">
        <v>297.45000000000005</v>
      </c>
      <c r="G209" s="231">
        <v>293.90000000000009</v>
      </c>
      <c r="H209" s="231">
        <v>308.80000000000007</v>
      </c>
      <c r="I209" s="231">
        <v>312.35000000000002</v>
      </c>
      <c r="J209" s="231">
        <v>316.25000000000006</v>
      </c>
      <c r="K209" s="230">
        <v>308.45</v>
      </c>
      <c r="L209" s="230">
        <v>301</v>
      </c>
      <c r="M209" s="230">
        <v>8.7227700000000006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405.9</v>
      </c>
      <c r="D210" s="231">
        <v>406.98333333333329</v>
      </c>
      <c r="E210" s="231">
        <v>403.26666666666659</v>
      </c>
      <c r="F210" s="231">
        <v>400.63333333333333</v>
      </c>
      <c r="G210" s="231">
        <v>396.91666666666663</v>
      </c>
      <c r="H210" s="231">
        <v>409.61666666666656</v>
      </c>
      <c r="I210" s="231">
        <v>413.33333333333326</v>
      </c>
      <c r="J210" s="231">
        <v>415.96666666666653</v>
      </c>
      <c r="K210" s="230">
        <v>410.7</v>
      </c>
      <c r="L210" s="230">
        <v>404.35</v>
      </c>
      <c r="M210" s="230">
        <v>229.45527000000001</v>
      </c>
      <c r="N210" s="1"/>
      <c r="O210" s="1"/>
    </row>
    <row r="211" spans="1:15" ht="12.75" customHeight="1">
      <c r="A211" s="30">
        <v>201</v>
      </c>
      <c r="B211" s="216" t="s">
        <v>771</v>
      </c>
      <c r="C211" s="230">
        <v>1128.6500000000001</v>
      </c>
      <c r="D211" s="231">
        <v>1130.7166666666667</v>
      </c>
      <c r="E211" s="231">
        <v>1121.5833333333335</v>
      </c>
      <c r="F211" s="231">
        <v>1114.5166666666669</v>
      </c>
      <c r="G211" s="231">
        <v>1105.3833333333337</v>
      </c>
      <c r="H211" s="231">
        <v>1137.7833333333333</v>
      </c>
      <c r="I211" s="231">
        <v>1146.9166666666665</v>
      </c>
      <c r="J211" s="231">
        <v>1153.9833333333331</v>
      </c>
      <c r="K211" s="230">
        <v>1139.8499999999999</v>
      </c>
      <c r="L211" s="230">
        <v>1123.6500000000001</v>
      </c>
      <c r="M211" s="230">
        <v>0.11223</v>
      </c>
      <c r="N211" s="1"/>
      <c r="O211" s="1"/>
    </row>
    <row r="212" spans="1:15" ht="12.75" customHeight="1">
      <c r="A212" s="30">
        <v>202</v>
      </c>
      <c r="B212" s="216" t="s">
        <v>256</v>
      </c>
      <c r="C212" s="230">
        <v>3117.05</v>
      </c>
      <c r="D212" s="231">
        <v>3111.6833333333329</v>
      </c>
      <c r="E212" s="231">
        <v>3038.3666666666659</v>
      </c>
      <c r="F212" s="231">
        <v>2959.6833333333329</v>
      </c>
      <c r="G212" s="231">
        <v>2886.3666666666659</v>
      </c>
      <c r="H212" s="231">
        <v>3190.3666666666659</v>
      </c>
      <c r="I212" s="231">
        <v>3263.6833333333325</v>
      </c>
      <c r="J212" s="231">
        <v>3342.3666666666659</v>
      </c>
      <c r="K212" s="230">
        <v>3185</v>
      </c>
      <c r="L212" s="230">
        <v>3033</v>
      </c>
      <c r="M212" s="230">
        <v>117.54367999999999</v>
      </c>
      <c r="N212" s="1"/>
      <c r="O212" s="1"/>
    </row>
    <row r="213" spans="1:15" ht="12.75" customHeight="1">
      <c r="A213" s="30">
        <v>203</v>
      </c>
      <c r="B213" s="216" t="s">
        <v>371</v>
      </c>
      <c r="C213" s="230">
        <v>113.25</v>
      </c>
      <c r="D213" s="231">
        <v>112.08333333333333</v>
      </c>
      <c r="E213" s="231">
        <v>110.66666666666666</v>
      </c>
      <c r="F213" s="231">
        <v>108.08333333333333</v>
      </c>
      <c r="G213" s="231">
        <v>106.66666666666666</v>
      </c>
      <c r="H213" s="231">
        <v>114.66666666666666</v>
      </c>
      <c r="I213" s="231">
        <v>116.08333333333331</v>
      </c>
      <c r="J213" s="231">
        <v>118.66666666666666</v>
      </c>
      <c r="K213" s="230">
        <v>113.5</v>
      </c>
      <c r="L213" s="230">
        <v>109.5</v>
      </c>
      <c r="M213" s="230">
        <v>101.70175999999999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260.89999999999998</v>
      </c>
      <c r="D214" s="231">
        <v>260.43333333333334</v>
      </c>
      <c r="E214" s="231">
        <v>256.66666666666669</v>
      </c>
      <c r="F214" s="231">
        <v>252.43333333333334</v>
      </c>
      <c r="G214" s="231">
        <v>248.66666666666669</v>
      </c>
      <c r="H214" s="231">
        <v>264.66666666666669</v>
      </c>
      <c r="I214" s="231">
        <v>268.43333333333334</v>
      </c>
      <c r="J214" s="231">
        <v>272.66666666666669</v>
      </c>
      <c r="K214" s="230">
        <v>264.2</v>
      </c>
      <c r="L214" s="230">
        <v>256.2</v>
      </c>
      <c r="M214" s="230">
        <v>100.30345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2667.55</v>
      </c>
      <c r="D215" s="231">
        <v>2661.85</v>
      </c>
      <c r="E215" s="231">
        <v>2643.7</v>
      </c>
      <c r="F215" s="231">
        <v>2619.85</v>
      </c>
      <c r="G215" s="231">
        <v>2601.6999999999998</v>
      </c>
      <c r="H215" s="231">
        <v>2685.7</v>
      </c>
      <c r="I215" s="231">
        <v>2703.8500000000004</v>
      </c>
      <c r="J215" s="231">
        <v>2727.7</v>
      </c>
      <c r="K215" s="230">
        <v>2680</v>
      </c>
      <c r="L215" s="230">
        <v>2638</v>
      </c>
      <c r="M215" s="230">
        <v>33.883049999999997</v>
      </c>
      <c r="N215" s="1"/>
      <c r="O215" s="1"/>
    </row>
    <row r="216" spans="1:15" ht="12.75" customHeight="1">
      <c r="A216" s="30">
        <v>206</v>
      </c>
      <c r="B216" s="216" t="s">
        <v>257</v>
      </c>
      <c r="C216" s="230">
        <v>306</v>
      </c>
      <c r="D216" s="231">
        <v>305.84999999999997</v>
      </c>
      <c r="E216" s="231">
        <v>304.54999999999995</v>
      </c>
      <c r="F216" s="231">
        <v>303.09999999999997</v>
      </c>
      <c r="G216" s="231">
        <v>301.79999999999995</v>
      </c>
      <c r="H216" s="231">
        <v>307.29999999999995</v>
      </c>
      <c r="I216" s="231">
        <v>308.60000000000002</v>
      </c>
      <c r="J216" s="231">
        <v>310.04999999999995</v>
      </c>
      <c r="K216" s="230">
        <v>307.14999999999998</v>
      </c>
      <c r="L216" s="230">
        <v>304.39999999999998</v>
      </c>
      <c r="M216" s="230">
        <v>3.43628</v>
      </c>
      <c r="N216" s="1"/>
      <c r="O216" s="1"/>
    </row>
    <row r="217" spans="1:15" ht="12.75" customHeight="1">
      <c r="A217" s="30">
        <v>207</v>
      </c>
      <c r="B217" s="216" t="s">
        <v>285</v>
      </c>
      <c r="C217" s="230">
        <v>3846.45</v>
      </c>
      <c r="D217" s="231">
        <v>3862.0833333333335</v>
      </c>
      <c r="E217" s="231">
        <v>3799.166666666667</v>
      </c>
      <c r="F217" s="231">
        <v>3751.8833333333337</v>
      </c>
      <c r="G217" s="231">
        <v>3688.9666666666672</v>
      </c>
      <c r="H217" s="231">
        <v>3909.3666666666668</v>
      </c>
      <c r="I217" s="231">
        <v>3972.2833333333338</v>
      </c>
      <c r="J217" s="231">
        <v>4019.5666666666666</v>
      </c>
      <c r="K217" s="230">
        <v>3925</v>
      </c>
      <c r="L217" s="230">
        <v>3814.8</v>
      </c>
      <c r="M217" s="230">
        <v>0.30685000000000001</v>
      </c>
      <c r="N217" s="1"/>
      <c r="O217" s="1"/>
    </row>
    <row r="218" spans="1:15" ht="12.75" customHeight="1">
      <c r="A218" s="30">
        <v>208</v>
      </c>
      <c r="B218" s="216" t="s">
        <v>772</v>
      </c>
      <c r="C218" s="230">
        <v>720.9</v>
      </c>
      <c r="D218" s="231">
        <v>717.04999999999984</v>
      </c>
      <c r="E218" s="231">
        <v>709.14999999999964</v>
      </c>
      <c r="F218" s="231">
        <v>697.39999999999975</v>
      </c>
      <c r="G218" s="231">
        <v>689.49999999999955</v>
      </c>
      <c r="H218" s="231">
        <v>728.79999999999973</v>
      </c>
      <c r="I218" s="231">
        <v>736.7</v>
      </c>
      <c r="J218" s="231">
        <v>748.44999999999982</v>
      </c>
      <c r="K218" s="230">
        <v>724.95</v>
      </c>
      <c r="L218" s="230">
        <v>705.3</v>
      </c>
      <c r="M218" s="230">
        <v>3.05206</v>
      </c>
      <c r="N218" s="1"/>
      <c r="O218" s="1"/>
    </row>
    <row r="219" spans="1:15" ht="12.75" customHeight="1">
      <c r="A219" s="30">
        <v>209</v>
      </c>
      <c r="B219" s="216" t="s">
        <v>372</v>
      </c>
      <c r="C219" s="230">
        <v>40054.6</v>
      </c>
      <c r="D219" s="231">
        <v>40119.633333333331</v>
      </c>
      <c r="E219" s="231">
        <v>39839.366666666661</v>
      </c>
      <c r="F219" s="231">
        <v>39624.133333333331</v>
      </c>
      <c r="G219" s="231">
        <v>39343.866666666661</v>
      </c>
      <c r="H219" s="231">
        <v>40334.866666666661</v>
      </c>
      <c r="I219" s="231">
        <v>40615.133333333324</v>
      </c>
      <c r="J219" s="231">
        <v>40830.366666666661</v>
      </c>
      <c r="K219" s="230">
        <v>40399.9</v>
      </c>
      <c r="L219" s="230">
        <v>39904.400000000001</v>
      </c>
      <c r="M219" s="230">
        <v>9.92E-3</v>
      </c>
      <c r="N219" s="1"/>
      <c r="O219" s="1"/>
    </row>
    <row r="220" spans="1:15" ht="12.75" customHeight="1">
      <c r="A220" s="30">
        <v>210</v>
      </c>
      <c r="B220" s="216" t="s">
        <v>373</v>
      </c>
      <c r="C220" s="230">
        <v>57.15</v>
      </c>
      <c r="D220" s="231">
        <v>57</v>
      </c>
      <c r="E220" s="231">
        <v>56.55</v>
      </c>
      <c r="F220" s="231">
        <v>55.949999999999996</v>
      </c>
      <c r="G220" s="231">
        <v>55.499999999999993</v>
      </c>
      <c r="H220" s="231">
        <v>57.6</v>
      </c>
      <c r="I220" s="231">
        <v>58.050000000000004</v>
      </c>
      <c r="J220" s="231">
        <v>58.650000000000006</v>
      </c>
      <c r="K220" s="230">
        <v>57.45</v>
      </c>
      <c r="L220" s="230">
        <v>56.4</v>
      </c>
      <c r="M220" s="230">
        <v>63.423380000000002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2640.4</v>
      </c>
      <c r="D221" s="231">
        <v>2654.2999999999997</v>
      </c>
      <c r="E221" s="231">
        <v>2623.1999999999994</v>
      </c>
      <c r="F221" s="231">
        <v>2605.9999999999995</v>
      </c>
      <c r="G221" s="231">
        <v>2574.8999999999992</v>
      </c>
      <c r="H221" s="231">
        <v>2671.4999999999995</v>
      </c>
      <c r="I221" s="231">
        <v>2702.6</v>
      </c>
      <c r="J221" s="231">
        <v>2719.7999999999997</v>
      </c>
      <c r="K221" s="230">
        <v>2685.4</v>
      </c>
      <c r="L221" s="230">
        <v>2637.1</v>
      </c>
      <c r="M221" s="230">
        <v>171.83308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949.15</v>
      </c>
      <c r="D222" s="231">
        <v>947.2166666666667</v>
      </c>
      <c r="E222" s="231">
        <v>942.43333333333339</v>
      </c>
      <c r="F222" s="231">
        <v>935.7166666666667</v>
      </c>
      <c r="G222" s="231">
        <v>930.93333333333339</v>
      </c>
      <c r="H222" s="231">
        <v>953.93333333333339</v>
      </c>
      <c r="I222" s="231">
        <v>958.7166666666667</v>
      </c>
      <c r="J222" s="231">
        <v>965.43333333333339</v>
      </c>
      <c r="K222" s="230">
        <v>952</v>
      </c>
      <c r="L222" s="230">
        <v>940.5</v>
      </c>
      <c r="M222" s="230">
        <v>272.54424999999998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1182.0999999999999</v>
      </c>
      <c r="D223" s="231">
        <v>1181.4833333333333</v>
      </c>
      <c r="E223" s="231">
        <v>1169.8666666666668</v>
      </c>
      <c r="F223" s="231">
        <v>1157.6333333333334</v>
      </c>
      <c r="G223" s="231">
        <v>1146.0166666666669</v>
      </c>
      <c r="H223" s="231">
        <v>1193.7166666666667</v>
      </c>
      <c r="I223" s="231">
        <v>1205.333333333333</v>
      </c>
      <c r="J223" s="231">
        <v>1217.5666666666666</v>
      </c>
      <c r="K223" s="230">
        <v>1193.0999999999999</v>
      </c>
      <c r="L223" s="230">
        <v>1169.25</v>
      </c>
      <c r="M223" s="230">
        <v>9.2387599999999992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466</v>
      </c>
      <c r="D224" s="231">
        <v>465.9666666666667</v>
      </c>
      <c r="E224" s="231">
        <v>462.88333333333338</v>
      </c>
      <c r="F224" s="231">
        <v>459.76666666666671</v>
      </c>
      <c r="G224" s="231">
        <v>456.68333333333339</v>
      </c>
      <c r="H224" s="231">
        <v>469.08333333333337</v>
      </c>
      <c r="I224" s="231">
        <v>472.16666666666663</v>
      </c>
      <c r="J224" s="231">
        <v>475.28333333333336</v>
      </c>
      <c r="K224" s="230">
        <v>469.05</v>
      </c>
      <c r="L224" s="230">
        <v>462.85</v>
      </c>
      <c r="M224" s="230">
        <v>18.46067</v>
      </c>
      <c r="N224" s="1"/>
      <c r="O224" s="1"/>
    </row>
    <row r="225" spans="1:15" ht="12.75" customHeight="1">
      <c r="A225" s="30">
        <v>215</v>
      </c>
      <c r="B225" s="216" t="s">
        <v>258</v>
      </c>
      <c r="C225" s="230">
        <v>496.05</v>
      </c>
      <c r="D225" s="231">
        <v>498.91666666666669</v>
      </c>
      <c r="E225" s="231">
        <v>490.63333333333338</v>
      </c>
      <c r="F225" s="231">
        <v>485.2166666666667</v>
      </c>
      <c r="G225" s="231">
        <v>476.93333333333339</v>
      </c>
      <c r="H225" s="231">
        <v>504.33333333333337</v>
      </c>
      <c r="I225" s="231">
        <v>512.61666666666667</v>
      </c>
      <c r="J225" s="231">
        <v>518.0333333333333</v>
      </c>
      <c r="K225" s="230">
        <v>507.2</v>
      </c>
      <c r="L225" s="230">
        <v>493.5</v>
      </c>
      <c r="M225" s="230">
        <v>1.6657500000000001</v>
      </c>
      <c r="N225" s="1"/>
      <c r="O225" s="1"/>
    </row>
    <row r="226" spans="1:15" ht="12.75" customHeight="1">
      <c r="A226" s="30">
        <v>216</v>
      </c>
      <c r="B226" s="216" t="s">
        <v>375</v>
      </c>
      <c r="C226" s="230">
        <v>55.05</v>
      </c>
      <c r="D226" s="231">
        <v>55.15</v>
      </c>
      <c r="E226" s="231">
        <v>54.5</v>
      </c>
      <c r="F226" s="231">
        <v>53.95</v>
      </c>
      <c r="G226" s="231">
        <v>53.300000000000004</v>
      </c>
      <c r="H226" s="231">
        <v>55.699999999999996</v>
      </c>
      <c r="I226" s="231">
        <v>56.349999999999987</v>
      </c>
      <c r="J226" s="231">
        <v>56.899999999999991</v>
      </c>
      <c r="K226" s="230">
        <v>55.8</v>
      </c>
      <c r="L226" s="230">
        <v>54.6</v>
      </c>
      <c r="M226" s="230">
        <v>41.775390000000002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71.650000000000006</v>
      </c>
      <c r="D227" s="231">
        <v>71.38333333333334</v>
      </c>
      <c r="E227" s="231">
        <v>70.76666666666668</v>
      </c>
      <c r="F227" s="231">
        <v>69.88333333333334</v>
      </c>
      <c r="G227" s="231">
        <v>69.26666666666668</v>
      </c>
      <c r="H227" s="231">
        <v>72.26666666666668</v>
      </c>
      <c r="I227" s="231">
        <v>72.883333333333326</v>
      </c>
      <c r="J227" s="231">
        <v>73.76666666666668</v>
      </c>
      <c r="K227" s="230">
        <v>72</v>
      </c>
      <c r="L227" s="230">
        <v>70.5</v>
      </c>
      <c r="M227" s="230">
        <v>251.24618000000001</v>
      </c>
      <c r="N227" s="1"/>
      <c r="O227" s="1"/>
    </row>
    <row r="228" spans="1:15" ht="12.75" customHeight="1">
      <c r="A228" s="30">
        <v>218</v>
      </c>
      <c r="B228" s="216" t="s">
        <v>376</v>
      </c>
      <c r="C228" s="230">
        <v>99.2</v>
      </c>
      <c r="D228" s="231">
        <v>98.7</v>
      </c>
      <c r="E228" s="231">
        <v>97.800000000000011</v>
      </c>
      <c r="F228" s="231">
        <v>96.4</v>
      </c>
      <c r="G228" s="231">
        <v>95.500000000000014</v>
      </c>
      <c r="H228" s="231">
        <v>100.10000000000001</v>
      </c>
      <c r="I228" s="231">
        <v>101.00000000000001</v>
      </c>
      <c r="J228" s="231">
        <v>102.4</v>
      </c>
      <c r="K228" s="230">
        <v>99.6</v>
      </c>
      <c r="L228" s="230">
        <v>97.3</v>
      </c>
      <c r="M228" s="230">
        <v>92.234909999999999</v>
      </c>
      <c r="N228" s="1"/>
      <c r="O228" s="1"/>
    </row>
    <row r="229" spans="1:15" ht="12.75" customHeight="1">
      <c r="A229" s="30">
        <v>219</v>
      </c>
      <c r="B229" s="216" t="s">
        <v>377</v>
      </c>
      <c r="C229" s="230">
        <v>804.45</v>
      </c>
      <c r="D229" s="231">
        <v>806.91666666666663</v>
      </c>
      <c r="E229" s="231">
        <v>798.5333333333333</v>
      </c>
      <c r="F229" s="231">
        <v>792.61666666666667</v>
      </c>
      <c r="G229" s="231">
        <v>784.23333333333335</v>
      </c>
      <c r="H229" s="231">
        <v>812.83333333333326</v>
      </c>
      <c r="I229" s="231">
        <v>821.2166666666667</v>
      </c>
      <c r="J229" s="231">
        <v>827.13333333333321</v>
      </c>
      <c r="K229" s="230">
        <v>815.3</v>
      </c>
      <c r="L229" s="230">
        <v>801</v>
      </c>
      <c r="M229" s="230">
        <v>0.15634999999999999</v>
      </c>
      <c r="N229" s="1"/>
      <c r="O229" s="1"/>
    </row>
    <row r="230" spans="1:15" ht="12.75" customHeight="1">
      <c r="A230" s="30">
        <v>220</v>
      </c>
      <c r="B230" s="216" t="s">
        <v>378</v>
      </c>
      <c r="C230" s="230">
        <v>445.8</v>
      </c>
      <c r="D230" s="231">
        <v>442.8</v>
      </c>
      <c r="E230" s="231">
        <v>437.6</v>
      </c>
      <c r="F230" s="231">
        <v>429.40000000000003</v>
      </c>
      <c r="G230" s="231">
        <v>424.20000000000005</v>
      </c>
      <c r="H230" s="231">
        <v>451</v>
      </c>
      <c r="I230" s="231">
        <v>456.19999999999993</v>
      </c>
      <c r="J230" s="231">
        <v>464.4</v>
      </c>
      <c r="K230" s="230">
        <v>448</v>
      </c>
      <c r="L230" s="230">
        <v>434.6</v>
      </c>
      <c r="M230" s="230">
        <v>20.571580000000001</v>
      </c>
      <c r="N230" s="1"/>
      <c r="O230" s="1"/>
    </row>
    <row r="231" spans="1:15" ht="12.75" customHeight="1">
      <c r="A231" s="30">
        <v>221</v>
      </c>
      <c r="B231" s="216" t="s">
        <v>379</v>
      </c>
      <c r="C231" s="230">
        <v>28.6</v>
      </c>
      <c r="D231" s="231">
        <v>28.5</v>
      </c>
      <c r="E231" s="231">
        <v>28.1</v>
      </c>
      <c r="F231" s="231">
        <v>27.6</v>
      </c>
      <c r="G231" s="231">
        <v>27.200000000000003</v>
      </c>
      <c r="H231" s="231">
        <v>29</v>
      </c>
      <c r="I231" s="231">
        <v>29.4</v>
      </c>
      <c r="J231" s="231">
        <v>29.9</v>
      </c>
      <c r="K231" s="230">
        <v>28.9</v>
      </c>
      <c r="L231" s="230">
        <v>28</v>
      </c>
      <c r="M231" s="230">
        <v>119.00178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445.5</v>
      </c>
      <c r="D232" s="231">
        <v>446.65000000000003</v>
      </c>
      <c r="E232" s="231">
        <v>441.30000000000007</v>
      </c>
      <c r="F232" s="231">
        <v>437.1</v>
      </c>
      <c r="G232" s="231">
        <v>431.75000000000006</v>
      </c>
      <c r="H232" s="231">
        <v>450.85000000000008</v>
      </c>
      <c r="I232" s="231">
        <v>456.2000000000001</v>
      </c>
      <c r="J232" s="231">
        <v>460.40000000000009</v>
      </c>
      <c r="K232" s="230">
        <v>452</v>
      </c>
      <c r="L232" s="230">
        <v>442.45</v>
      </c>
      <c r="M232" s="230">
        <v>142.72291999999999</v>
      </c>
      <c r="N232" s="1"/>
      <c r="O232" s="1"/>
    </row>
    <row r="233" spans="1:15" ht="12.75" customHeight="1">
      <c r="A233" s="30">
        <v>223</v>
      </c>
      <c r="B233" s="216" t="s">
        <v>381</v>
      </c>
      <c r="C233" s="230">
        <v>105.3</v>
      </c>
      <c r="D233" s="231">
        <v>105.51666666666667</v>
      </c>
      <c r="E233" s="231">
        <v>104.28333333333333</v>
      </c>
      <c r="F233" s="231">
        <v>103.26666666666667</v>
      </c>
      <c r="G233" s="231">
        <v>102.03333333333333</v>
      </c>
      <c r="H233" s="231">
        <v>106.53333333333333</v>
      </c>
      <c r="I233" s="231">
        <v>107.76666666666665</v>
      </c>
      <c r="J233" s="231">
        <v>108.78333333333333</v>
      </c>
      <c r="K233" s="230">
        <v>106.75</v>
      </c>
      <c r="L233" s="230">
        <v>104.5</v>
      </c>
      <c r="M233" s="230">
        <v>2.3811200000000001</v>
      </c>
      <c r="N233" s="1"/>
      <c r="O233" s="1"/>
    </row>
    <row r="234" spans="1:15" ht="12.75" customHeight="1">
      <c r="A234" s="30">
        <v>224</v>
      </c>
      <c r="B234" s="216" t="s">
        <v>382</v>
      </c>
      <c r="C234" s="230">
        <v>202.35</v>
      </c>
      <c r="D234" s="231">
        <v>201.11666666666665</v>
      </c>
      <c r="E234" s="231">
        <v>199.2833333333333</v>
      </c>
      <c r="F234" s="231">
        <v>196.21666666666667</v>
      </c>
      <c r="G234" s="231">
        <v>194.38333333333333</v>
      </c>
      <c r="H234" s="231">
        <v>204.18333333333328</v>
      </c>
      <c r="I234" s="231">
        <v>206.01666666666659</v>
      </c>
      <c r="J234" s="231">
        <v>209.08333333333326</v>
      </c>
      <c r="K234" s="230">
        <v>202.95</v>
      </c>
      <c r="L234" s="230">
        <v>198.05</v>
      </c>
      <c r="M234" s="230">
        <v>36.189729999999997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115.15</v>
      </c>
      <c r="D235" s="231">
        <v>114.7</v>
      </c>
      <c r="E235" s="231">
        <v>113.85000000000001</v>
      </c>
      <c r="F235" s="231">
        <v>112.55000000000001</v>
      </c>
      <c r="G235" s="231">
        <v>111.70000000000002</v>
      </c>
      <c r="H235" s="231">
        <v>116</v>
      </c>
      <c r="I235" s="231">
        <v>116.85</v>
      </c>
      <c r="J235" s="231">
        <v>118.14999999999999</v>
      </c>
      <c r="K235" s="230">
        <v>115.55</v>
      </c>
      <c r="L235" s="230">
        <v>113.4</v>
      </c>
      <c r="M235" s="230">
        <v>78.520309999999995</v>
      </c>
      <c r="N235" s="1"/>
      <c r="O235" s="1"/>
    </row>
    <row r="236" spans="1:15" ht="12.75" customHeight="1">
      <c r="A236" s="30">
        <v>226</v>
      </c>
      <c r="B236" s="216" t="s">
        <v>383</v>
      </c>
      <c r="C236" s="230">
        <v>67.25</v>
      </c>
      <c r="D236" s="231">
        <v>65.899999999999991</v>
      </c>
      <c r="E236" s="231">
        <v>63.84999999999998</v>
      </c>
      <c r="F236" s="231">
        <v>60.449999999999989</v>
      </c>
      <c r="G236" s="231">
        <v>58.399999999999977</v>
      </c>
      <c r="H236" s="231">
        <v>69.299999999999983</v>
      </c>
      <c r="I236" s="231">
        <v>71.349999999999994</v>
      </c>
      <c r="J236" s="231">
        <v>74.749999999999986</v>
      </c>
      <c r="K236" s="230">
        <v>67.95</v>
      </c>
      <c r="L236" s="230">
        <v>62.5</v>
      </c>
      <c r="M236" s="230">
        <v>145.52497</v>
      </c>
      <c r="N236" s="1"/>
      <c r="O236" s="1"/>
    </row>
    <row r="237" spans="1:15" ht="12.75" customHeight="1">
      <c r="A237" s="30">
        <v>227</v>
      </c>
      <c r="B237" s="216" t="s">
        <v>259</v>
      </c>
      <c r="C237" s="230">
        <v>5580.55</v>
      </c>
      <c r="D237" s="231">
        <v>5562.1166666666659</v>
      </c>
      <c r="E237" s="231">
        <v>5513.5333333333319</v>
      </c>
      <c r="F237" s="231">
        <v>5446.5166666666664</v>
      </c>
      <c r="G237" s="231">
        <v>5397.9333333333325</v>
      </c>
      <c r="H237" s="231">
        <v>5629.1333333333314</v>
      </c>
      <c r="I237" s="231">
        <v>5677.7166666666653</v>
      </c>
      <c r="J237" s="231">
        <v>5744.7333333333308</v>
      </c>
      <c r="K237" s="230">
        <v>5610.7</v>
      </c>
      <c r="L237" s="230">
        <v>5495.1</v>
      </c>
      <c r="M237" s="230">
        <v>0.92571999999999999</v>
      </c>
      <c r="N237" s="1"/>
      <c r="O237" s="1"/>
    </row>
    <row r="238" spans="1:15" ht="12.75" customHeight="1">
      <c r="A238" s="30">
        <v>228</v>
      </c>
      <c r="B238" s="216" t="s">
        <v>384</v>
      </c>
      <c r="C238" s="230">
        <v>269.89999999999998</v>
      </c>
      <c r="D238" s="231">
        <v>269.65000000000003</v>
      </c>
      <c r="E238" s="231">
        <v>268.30000000000007</v>
      </c>
      <c r="F238" s="231">
        <v>266.70000000000005</v>
      </c>
      <c r="G238" s="231">
        <v>265.35000000000008</v>
      </c>
      <c r="H238" s="231">
        <v>271.25000000000006</v>
      </c>
      <c r="I238" s="231">
        <v>272.60000000000008</v>
      </c>
      <c r="J238" s="231">
        <v>274.20000000000005</v>
      </c>
      <c r="K238" s="230">
        <v>271</v>
      </c>
      <c r="L238" s="230">
        <v>268.05</v>
      </c>
      <c r="M238" s="230">
        <v>12.75798</v>
      </c>
      <c r="N238" s="1"/>
      <c r="O238" s="1"/>
    </row>
    <row r="239" spans="1:15" ht="12.75" customHeight="1">
      <c r="A239" s="30">
        <v>229</v>
      </c>
      <c r="B239" s="216" t="s">
        <v>385</v>
      </c>
      <c r="C239" s="230">
        <v>153</v>
      </c>
      <c r="D239" s="231">
        <v>153.58333333333334</v>
      </c>
      <c r="E239" s="231">
        <v>152.11666666666667</v>
      </c>
      <c r="F239" s="231">
        <v>151.23333333333332</v>
      </c>
      <c r="G239" s="231">
        <v>149.76666666666665</v>
      </c>
      <c r="H239" s="231">
        <v>154.4666666666667</v>
      </c>
      <c r="I239" s="231">
        <v>155.93333333333334</v>
      </c>
      <c r="J239" s="231">
        <v>156.81666666666672</v>
      </c>
      <c r="K239" s="230">
        <v>155.05000000000001</v>
      </c>
      <c r="L239" s="230">
        <v>152.69999999999999</v>
      </c>
      <c r="M239" s="230">
        <v>19.93319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389.7</v>
      </c>
      <c r="D240" s="231">
        <v>388.63333333333338</v>
      </c>
      <c r="E240" s="231">
        <v>382.26666666666677</v>
      </c>
      <c r="F240" s="231">
        <v>374.83333333333337</v>
      </c>
      <c r="G240" s="231">
        <v>368.46666666666675</v>
      </c>
      <c r="H240" s="231">
        <v>396.06666666666678</v>
      </c>
      <c r="I240" s="231">
        <v>402.43333333333345</v>
      </c>
      <c r="J240" s="231">
        <v>409.86666666666679</v>
      </c>
      <c r="K240" s="230">
        <v>395</v>
      </c>
      <c r="L240" s="230">
        <v>381.2</v>
      </c>
      <c r="M240" s="230">
        <v>174.17007000000001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90</v>
      </c>
      <c r="D241" s="231">
        <v>90.316666666666663</v>
      </c>
      <c r="E241" s="231">
        <v>89.23333333333332</v>
      </c>
      <c r="F241" s="231">
        <v>88.466666666666654</v>
      </c>
      <c r="G241" s="231">
        <v>87.383333333333312</v>
      </c>
      <c r="H241" s="231">
        <v>91.083333333333329</v>
      </c>
      <c r="I241" s="231">
        <v>92.166666666666671</v>
      </c>
      <c r="J241" s="231">
        <v>92.933333333333337</v>
      </c>
      <c r="K241" s="230">
        <v>91.4</v>
      </c>
      <c r="L241" s="230">
        <v>89.55</v>
      </c>
      <c r="M241" s="230">
        <v>171.57711</v>
      </c>
      <c r="N241" s="1"/>
      <c r="O241" s="1"/>
    </row>
    <row r="242" spans="1:15" ht="12.75" customHeight="1">
      <c r="A242" s="30">
        <v>232</v>
      </c>
      <c r="B242" s="216" t="s">
        <v>386</v>
      </c>
      <c r="C242" s="230">
        <v>24.45</v>
      </c>
      <c r="D242" s="231">
        <v>24.3</v>
      </c>
      <c r="E242" s="231">
        <v>24</v>
      </c>
      <c r="F242" s="231">
        <v>23.55</v>
      </c>
      <c r="G242" s="231">
        <v>23.25</v>
      </c>
      <c r="H242" s="231">
        <v>24.75</v>
      </c>
      <c r="I242" s="231">
        <v>25.050000000000004</v>
      </c>
      <c r="J242" s="231">
        <v>25.5</v>
      </c>
      <c r="K242" s="230">
        <v>24.6</v>
      </c>
      <c r="L242" s="230">
        <v>23.85</v>
      </c>
      <c r="M242" s="230">
        <v>70.962580000000003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649.5</v>
      </c>
      <c r="D243" s="231">
        <v>646.56666666666672</v>
      </c>
      <c r="E243" s="231">
        <v>642.93333333333339</v>
      </c>
      <c r="F243" s="231">
        <v>636.36666666666667</v>
      </c>
      <c r="G243" s="231">
        <v>632.73333333333335</v>
      </c>
      <c r="H243" s="231">
        <v>653.13333333333344</v>
      </c>
      <c r="I243" s="231">
        <v>656.76666666666688</v>
      </c>
      <c r="J243" s="231">
        <v>663.33333333333348</v>
      </c>
      <c r="K243" s="230">
        <v>650.20000000000005</v>
      </c>
      <c r="L243" s="230">
        <v>640</v>
      </c>
      <c r="M243" s="230">
        <v>27.409929999999999</v>
      </c>
      <c r="N243" s="1"/>
      <c r="O243" s="1"/>
    </row>
    <row r="244" spans="1:15" ht="12.75" customHeight="1">
      <c r="A244" s="30">
        <v>234</v>
      </c>
      <c r="B244" s="216" t="s">
        <v>767</v>
      </c>
      <c r="C244" s="230">
        <v>32.200000000000003</v>
      </c>
      <c r="D244" s="231">
        <v>32.1</v>
      </c>
      <c r="E244" s="231">
        <v>31.900000000000006</v>
      </c>
      <c r="F244" s="231">
        <v>31.600000000000005</v>
      </c>
      <c r="G244" s="231">
        <v>31.400000000000009</v>
      </c>
      <c r="H244" s="231">
        <v>32.400000000000006</v>
      </c>
      <c r="I244" s="231">
        <v>32.600000000000009</v>
      </c>
      <c r="J244" s="231">
        <v>32.9</v>
      </c>
      <c r="K244" s="230">
        <v>32.299999999999997</v>
      </c>
      <c r="L244" s="230">
        <v>31.8</v>
      </c>
      <c r="M244" s="230">
        <v>253.41934000000001</v>
      </c>
      <c r="N244" s="1"/>
      <c r="O244" s="1"/>
    </row>
    <row r="245" spans="1:15" ht="12.75" customHeight="1">
      <c r="A245" s="30">
        <v>235</v>
      </c>
      <c r="B245" s="216" t="s">
        <v>773</v>
      </c>
      <c r="C245" s="230">
        <v>1456.25</v>
      </c>
      <c r="D245" s="231">
        <v>1457.3999999999999</v>
      </c>
      <c r="E245" s="231">
        <v>1439.8499999999997</v>
      </c>
      <c r="F245" s="231">
        <v>1423.4499999999998</v>
      </c>
      <c r="G245" s="231">
        <v>1405.8999999999996</v>
      </c>
      <c r="H245" s="231">
        <v>1473.7999999999997</v>
      </c>
      <c r="I245" s="231">
        <v>1491.35</v>
      </c>
      <c r="J245" s="231">
        <v>1507.7499999999998</v>
      </c>
      <c r="K245" s="230">
        <v>1474.95</v>
      </c>
      <c r="L245" s="230">
        <v>1441</v>
      </c>
      <c r="M245" s="230">
        <v>1.0311300000000001</v>
      </c>
      <c r="N245" s="1"/>
      <c r="O245" s="1"/>
    </row>
    <row r="246" spans="1:15" ht="12.75" customHeight="1">
      <c r="A246" s="30">
        <v>236</v>
      </c>
      <c r="B246" s="216" t="s">
        <v>387</v>
      </c>
      <c r="C246" s="230">
        <v>352.15</v>
      </c>
      <c r="D246" s="231">
        <v>348.11666666666662</v>
      </c>
      <c r="E246" s="231">
        <v>334.03333333333325</v>
      </c>
      <c r="F246" s="231">
        <v>315.91666666666663</v>
      </c>
      <c r="G246" s="231">
        <v>301.83333333333326</v>
      </c>
      <c r="H246" s="231">
        <v>366.23333333333323</v>
      </c>
      <c r="I246" s="231">
        <v>380.31666666666661</v>
      </c>
      <c r="J246" s="231">
        <v>398.43333333333322</v>
      </c>
      <c r="K246" s="230">
        <v>362.2</v>
      </c>
      <c r="L246" s="230">
        <v>330</v>
      </c>
      <c r="M246" s="230">
        <v>1.1877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480.6</v>
      </c>
      <c r="D247" s="231">
        <v>480.7833333333333</v>
      </c>
      <c r="E247" s="231">
        <v>476.86666666666662</v>
      </c>
      <c r="F247" s="231">
        <v>473.13333333333333</v>
      </c>
      <c r="G247" s="231">
        <v>469.21666666666664</v>
      </c>
      <c r="H247" s="231">
        <v>484.51666666666659</v>
      </c>
      <c r="I247" s="231">
        <v>488.43333333333334</v>
      </c>
      <c r="J247" s="231">
        <v>492.16666666666657</v>
      </c>
      <c r="K247" s="230">
        <v>484.7</v>
      </c>
      <c r="L247" s="230">
        <v>477.05</v>
      </c>
      <c r="M247" s="230">
        <v>16.491630000000001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153.85</v>
      </c>
      <c r="D248" s="231">
        <v>154.83333333333334</v>
      </c>
      <c r="E248" s="231">
        <v>151.36666666666667</v>
      </c>
      <c r="F248" s="231">
        <v>148.88333333333333</v>
      </c>
      <c r="G248" s="231">
        <v>145.41666666666666</v>
      </c>
      <c r="H248" s="231">
        <v>157.31666666666669</v>
      </c>
      <c r="I248" s="231">
        <v>160.78333333333333</v>
      </c>
      <c r="J248" s="231">
        <v>163.26666666666671</v>
      </c>
      <c r="K248" s="230">
        <v>158.30000000000001</v>
      </c>
      <c r="L248" s="230">
        <v>152.35</v>
      </c>
      <c r="M248" s="230">
        <v>913.51514999999995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1286.5999999999999</v>
      </c>
      <c r="D249" s="231">
        <v>1287.0833333333333</v>
      </c>
      <c r="E249" s="231">
        <v>1276.7666666666664</v>
      </c>
      <c r="F249" s="231">
        <v>1266.9333333333332</v>
      </c>
      <c r="G249" s="231">
        <v>1256.6166666666663</v>
      </c>
      <c r="H249" s="231">
        <v>1296.9166666666665</v>
      </c>
      <c r="I249" s="231">
        <v>1307.2333333333336</v>
      </c>
      <c r="J249" s="231">
        <v>1317.0666666666666</v>
      </c>
      <c r="K249" s="230">
        <v>1297.4000000000001</v>
      </c>
      <c r="L249" s="230">
        <v>1277.25</v>
      </c>
      <c r="M249" s="230">
        <v>27.640779999999999</v>
      </c>
      <c r="N249" s="1"/>
      <c r="O249" s="1"/>
    </row>
    <row r="250" spans="1:15" ht="12.75" customHeight="1">
      <c r="A250" s="30">
        <v>240</v>
      </c>
      <c r="B250" s="216" t="s">
        <v>388</v>
      </c>
      <c r="C250" s="230">
        <v>15.05</v>
      </c>
      <c r="D250" s="231">
        <v>14.950000000000001</v>
      </c>
      <c r="E250" s="231">
        <v>14.500000000000002</v>
      </c>
      <c r="F250" s="231">
        <v>13.950000000000001</v>
      </c>
      <c r="G250" s="231">
        <v>13.500000000000002</v>
      </c>
      <c r="H250" s="231">
        <v>15.500000000000002</v>
      </c>
      <c r="I250" s="231">
        <v>15.950000000000001</v>
      </c>
      <c r="J250" s="231">
        <v>16.5</v>
      </c>
      <c r="K250" s="230">
        <v>15.4</v>
      </c>
      <c r="L250" s="230">
        <v>14.4</v>
      </c>
      <c r="M250" s="230">
        <v>234.52176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4073.85</v>
      </c>
      <c r="D251" s="231">
        <v>4090.6166666666668</v>
      </c>
      <c r="E251" s="231">
        <v>4016.2333333333336</v>
      </c>
      <c r="F251" s="231">
        <v>3958.6166666666668</v>
      </c>
      <c r="G251" s="231">
        <v>3884.2333333333336</v>
      </c>
      <c r="H251" s="231">
        <v>4148.2333333333336</v>
      </c>
      <c r="I251" s="231">
        <v>4222.6166666666668</v>
      </c>
      <c r="J251" s="231">
        <v>4280.2333333333336</v>
      </c>
      <c r="K251" s="230">
        <v>4165</v>
      </c>
      <c r="L251" s="230">
        <v>4033</v>
      </c>
      <c r="M251" s="230">
        <v>13.964700000000001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1318.3</v>
      </c>
      <c r="D252" s="231">
        <v>1321.1833333333332</v>
      </c>
      <c r="E252" s="231">
        <v>1311.2666666666664</v>
      </c>
      <c r="F252" s="231">
        <v>1304.2333333333333</v>
      </c>
      <c r="G252" s="231">
        <v>1294.3166666666666</v>
      </c>
      <c r="H252" s="231">
        <v>1328.2166666666662</v>
      </c>
      <c r="I252" s="231">
        <v>1338.1333333333328</v>
      </c>
      <c r="J252" s="231">
        <v>1345.1666666666661</v>
      </c>
      <c r="K252" s="230">
        <v>1331.1</v>
      </c>
      <c r="L252" s="230">
        <v>1314.15</v>
      </c>
      <c r="M252" s="230">
        <v>178.00782000000001</v>
      </c>
      <c r="N252" s="1"/>
      <c r="O252" s="1"/>
    </row>
    <row r="253" spans="1:15" ht="12.75" customHeight="1">
      <c r="A253" s="30">
        <v>243</v>
      </c>
      <c r="B253" s="216" t="s">
        <v>389</v>
      </c>
      <c r="C253" s="230">
        <v>586</v>
      </c>
      <c r="D253" s="231">
        <v>580.1</v>
      </c>
      <c r="E253" s="231">
        <v>571.15000000000009</v>
      </c>
      <c r="F253" s="231">
        <v>556.30000000000007</v>
      </c>
      <c r="G253" s="231">
        <v>547.35000000000014</v>
      </c>
      <c r="H253" s="231">
        <v>594.95000000000005</v>
      </c>
      <c r="I253" s="231">
        <v>603.90000000000009</v>
      </c>
      <c r="J253" s="231">
        <v>618.75</v>
      </c>
      <c r="K253" s="230">
        <v>589.04999999999995</v>
      </c>
      <c r="L253" s="230">
        <v>565.25</v>
      </c>
      <c r="M253" s="230">
        <v>8.7299600000000002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2372.5</v>
      </c>
      <c r="D254" s="231">
        <v>2361.0666666666666</v>
      </c>
      <c r="E254" s="231">
        <v>2328.1333333333332</v>
      </c>
      <c r="F254" s="231">
        <v>2283.7666666666664</v>
      </c>
      <c r="G254" s="231">
        <v>2250.833333333333</v>
      </c>
      <c r="H254" s="231">
        <v>2405.4333333333334</v>
      </c>
      <c r="I254" s="231">
        <v>2438.3666666666668</v>
      </c>
      <c r="J254" s="231">
        <v>2482.7333333333336</v>
      </c>
      <c r="K254" s="230">
        <v>2394</v>
      </c>
      <c r="L254" s="230">
        <v>2316.6999999999998</v>
      </c>
      <c r="M254" s="230">
        <v>39.311799999999998</v>
      </c>
      <c r="N254" s="1"/>
      <c r="O254" s="1"/>
    </row>
    <row r="255" spans="1:15" ht="12.75" customHeight="1">
      <c r="A255" s="30">
        <v>245</v>
      </c>
      <c r="B255" s="216" t="s">
        <v>260</v>
      </c>
      <c r="C255" s="230">
        <v>700.95</v>
      </c>
      <c r="D255" s="231">
        <v>697.9</v>
      </c>
      <c r="E255" s="231">
        <v>688.84999999999991</v>
      </c>
      <c r="F255" s="231">
        <v>676.74999999999989</v>
      </c>
      <c r="G255" s="231">
        <v>667.69999999999982</v>
      </c>
      <c r="H255" s="231">
        <v>710</v>
      </c>
      <c r="I255" s="231">
        <v>719.05</v>
      </c>
      <c r="J255" s="231">
        <v>731.15000000000009</v>
      </c>
      <c r="K255" s="230">
        <v>706.95</v>
      </c>
      <c r="L255" s="230">
        <v>685.8</v>
      </c>
      <c r="M255" s="230">
        <v>9.2454199999999993</v>
      </c>
      <c r="N255" s="1"/>
      <c r="O255" s="1"/>
    </row>
    <row r="256" spans="1:15" ht="12.75" customHeight="1">
      <c r="A256" s="30">
        <v>246</v>
      </c>
      <c r="B256" s="216" t="s">
        <v>390</v>
      </c>
      <c r="C256" s="230">
        <v>2104.5</v>
      </c>
      <c r="D256" s="231">
        <v>2107</v>
      </c>
      <c r="E256" s="231">
        <v>2082.6</v>
      </c>
      <c r="F256" s="231">
        <v>2060.6999999999998</v>
      </c>
      <c r="G256" s="231">
        <v>2036.2999999999997</v>
      </c>
      <c r="H256" s="231">
        <v>2128.9</v>
      </c>
      <c r="I256" s="231">
        <v>2153.2999999999997</v>
      </c>
      <c r="J256" s="231">
        <v>2175.2000000000003</v>
      </c>
      <c r="K256" s="230">
        <v>2131.4</v>
      </c>
      <c r="L256" s="230">
        <v>2085.1</v>
      </c>
      <c r="M256" s="230">
        <v>0.37422</v>
      </c>
      <c r="N256" s="1"/>
      <c r="O256" s="1"/>
    </row>
    <row r="257" spans="1:15" ht="12.75" customHeight="1">
      <c r="A257" s="30">
        <v>247</v>
      </c>
      <c r="B257" s="216" t="s">
        <v>391</v>
      </c>
      <c r="C257" s="230">
        <v>3208.3</v>
      </c>
      <c r="D257" s="231">
        <v>3192.1666666666665</v>
      </c>
      <c r="E257" s="231">
        <v>3149.1333333333332</v>
      </c>
      <c r="F257" s="231">
        <v>3089.9666666666667</v>
      </c>
      <c r="G257" s="231">
        <v>3046.9333333333334</v>
      </c>
      <c r="H257" s="231">
        <v>3251.333333333333</v>
      </c>
      <c r="I257" s="231">
        <v>3294.3666666666668</v>
      </c>
      <c r="J257" s="231">
        <v>3353.5333333333328</v>
      </c>
      <c r="K257" s="230">
        <v>3235.2</v>
      </c>
      <c r="L257" s="230">
        <v>3133</v>
      </c>
      <c r="M257" s="230">
        <v>1.4078999999999999</v>
      </c>
      <c r="N257" s="1"/>
      <c r="O257" s="1"/>
    </row>
    <row r="258" spans="1:15" ht="12.75" customHeight="1">
      <c r="A258" s="30">
        <v>248</v>
      </c>
      <c r="B258" s="216" t="s">
        <v>851</v>
      </c>
      <c r="C258" s="230">
        <v>807.8</v>
      </c>
      <c r="D258" s="231">
        <v>802.26666666666677</v>
      </c>
      <c r="E258" s="231">
        <v>793.53333333333353</v>
      </c>
      <c r="F258" s="231">
        <v>779.26666666666677</v>
      </c>
      <c r="G258" s="231">
        <v>770.53333333333353</v>
      </c>
      <c r="H258" s="231">
        <v>816.53333333333353</v>
      </c>
      <c r="I258" s="231">
        <v>825.26666666666688</v>
      </c>
      <c r="J258" s="231">
        <v>839.53333333333353</v>
      </c>
      <c r="K258" s="230">
        <v>811</v>
      </c>
      <c r="L258" s="230">
        <v>788</v>
      </c>
      <c r="M258" s="230">
        <v>3.5537999999999998</v>
      </c>
      <c r="N258" s="1"/>
      <c r="O258" s="1"/>
    </row>
    <row r="259" spans="1:15" ht="12.75" customHeight="1">
      <c r="A259" s="30">
        <v>249</v>
      </c>
      <c r="B259" s="216" t="s">
        <v>392</v>
      </c>
      <c r="C259" s="230">
        <v>663</v>
      </c>
      <c r="D259" s="231">
        <v>670.66666666666663</v>
      </c>
      <c r="E259" s="231">
        <v>652.33333333333326</v>
      </c>
      <c r="F259" s="231">
        <v>641.66666666666663</v>
      </c>
      <c r="G259" s="231">
        <v>623.33333333333326</v>
      </c>
      <c r="H259" s="231">
        <v>681.33333333333326</v>
      </c>
      <c r="I259" s="231">
        <v>699.66666666666652</v>
      </c>
      <c r="J259" s="231">
        <v>710.33333333333326</v>
      </c>
      <c r="K259" s="230">
        <v>689</v>
      </c>
      <c r="L259" s="230">
        <v>660</v>
      </c>
      <c r="M259" s="230">
        <v>3.27576</v>
      </c>
      <c r="N259" s="1"/>
      <c r="O259" s="1"/>
    </row>
    <row r="260" spans="1:15" ht="12.75" customHeight="1">
      <c r="A260" s="30">
        <v>250</v>
      </c>
      <c r="B260" s="216" t="s">
        <v>393</v>
      </c>
      <c r="C260" s="230">
        <v>328.9</v>
      </c>
      <c r="D260" s="231">
        <v>332.13333333333333</v>
      </c>
      <c r="E260" s="231">
        <v>324.36666666666667</v>
      </c>
      <c r="F260" s="231">
        <v>319.83333333333337</v>
      </c>
      <c r="G260" s="231">
        <v>312.06666666666672</v>
      </c>
      <c r="H260" s="231">
        <v>336.66666666666663</v>
      </c>
      <c r="I260" s="231">
        <v>344.43333333333328</v>
      </c>
      <c r="J260" s="231">
        <v>348.96666666666658</v>
      </c>
      <c r="K260" s="230">
        <v>339.9</v>
      </c>
      <c r="L260" s="230">
        <v>327.60000000000002</v>
      </c>
      <c r="M260" s="230">
        <v>6.97682</v>
      </c>
      <c r="N260" s="1"/>
      <c r="O260" s="1"/>
    </row>
    <row r="261" spans="1:15" ht="12.75" customHeight="1">
      <c r="A261" s="30">
        <v>251</v>
      </c>
      <c r="B261" s="216" t="s">
        <v>394</v>
      </c>
      <c r="C261" s="230">
        <v>70.2</v>
      </c>
      <c r="D261" s="231">
        <v>69.583333333333329</v>
      </c>
      <c r="E261" s="231">
        <v>68.716666666666654</v>
      </c>
      <c r="F261" s="231">
        <v>67.23333333333332</v>
      </c>
      <c r="G261" s="231">
        <v>66.366666666666646</v>
      </c>
      <c r="H261" s="231">
        <v>71.066666666666663</v>
      </c>
      <c r="I261" s="231">
        <v>71.933333333333337</v>
      </c>
      <c r="J261" s="231">
        <v>73.416666666666671</v>
      </c>
      <c r="K261" s="230">
        <v>70.45</v>
      </c>
      <c r="L261" s="230">
        <v>68.099999999999994</v>
      </c>
      <c r="M261" s="230">
        <v>24.621549999999999</v>
      </c>
      <c r="N261" s="1"/>
      <c r="O261" s="1"/>
    </row>
    <row r="262" spans="1:15" ht="12.75" customHeight="1">
      <c r="A262" s="30">
        <v>252</v>
      </c>
      <c r="B262" s="216" t="s">
        <v>261</v>
      </c>
      <c r="C262" s="230">
        <v>254.05</v>
      </c>
      <c r="D262" s="231">
        <v>257.25</v>
      </c>
      <c r="E262" s="231">
        <v>249.8</v>
      </c>
      <c r="F262" s="231">
        <v>245.55</v>
      </c>
      <c r="G262" s="231">
        <v>238.10000000000002</v>
      </c>
      <c r="H262" s="231">
        <v>261.5</v>
      </c>
      <c r="I262" s="231">
        <v>268.95000000000005</v>
      </c>
      <c r="J262" s="231">
        <v>273.2</v>
      </c>
      <c r="K262" s="230">
        <v>264.7</v>
      </c>
      <c r="L262" s="230">
        <v>253</v>
      </c>
      <c r="M262" s="230">
        <v>13.092549999999999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696.3</v>
      </c>
      <c r="D263" s="231">
        <v>697.41666666666663</v>
      </c>
      <c r="E263" s="231">
        <v>689.88333333333321</v>
      </c>
      <c r="F263" s="231">
        <v>683.46666666666658</v>
      </c>
      <c r="G263" s="231">
        <v>675.93333333333317</v>
      </c>
      <c r="H263" s="231">
        <v>703.83333333333326</v>
      </c>
      <c r="I263" s="231">
        <v>711.36666666666679</v>
      </c>
      <c r="J263" s="231">
        <v>717.7833333333333</v>
      </c>
      <c r="K263" s="230">
        <v>704.95</v>
      </c>
      <c r="L263" s="230">
        <v>691</v>
      </c>
      <c r="M263" s="230">
        <v>149.43096</v>
      </c>
      <c r="N263" s="1"/>
      <c r="O263" s="1"/>
    </row>
    <row r="264" spans="1:15" ht="12.75" customHeight="1">
      <c r="A264" s="30">
        <v>254</v>
      </c>
      <c r="B264" s="216" t="s">
        <v>395</v>
      </c>
      <c r="C264" s="230">
        <v>98.7</v>
      </c>
      <c r="D264" s="231">
        <v>99.13333333333334</v>
      </c>
      <c r="E264" s="231">
        <v>97.866666666666674</v>
      </c>
      <c r="F264" s="231">
        <v>97.033333333333331</v>
      </c>
      <c r="G264" s="231">
        <v>95.766666666666666</v>
      </c>
      <c r="H264" s="231">
        <v>99.966666666666683</v>
      </c>
      <c r="I264" s="231">
        <v>101.23333333333336</v>
      </c>
      <c r="J264" s="231">
        <v>102.06666666666669</v>
      </c>
      <c r="K264" s="230">
        <v>100.4</v>
      </c>
      <c r="L264" s="230">
        <v>98.3</v>
      </c>
      <c r="M264" s="230">
        <v>10.048410000000001</v>
      </c>
      <c r="N264" s="1"/>
      <c r="O264" s="1"/>
    </row>
    <row r="265" spans="1:15" ht="12.75" customHeight="1">
      <c r="A265" s="30">
        <v>255</v>
      </c>
      <c r="B265" s="216" t="s">
        <v>396</v>
      </c>
      <c r="C265" s="230">
        <v>293.64999999999998</v>
      </c>
      <c r="D265" s="231">
        <v>290.25</v>
      </c>
      <c r="E265" s="231">
        <v>279.5</v>
      </c>
      <c r="F265" s="231">
        <v>265.35000000000002</v>
      </c>
      <c r="G265" s="231">
        <v>254.60000000000002</v>
      </c>
      <c r="H265" s="231">
        <v>304.39999999999998</v>
      </c>
      <c r="I265" s="231">
        <v>315.14999999999998</v>
      </c>
      <c r="J265" s="231">
        <v>329.29999999999995</v>
      </c>
      <c r="K265" s="230">
        <v>301</v>
      </c>
      <c r="L265" s="230">
        <v>276.10000000000002</v>
      </c>
      <c r="M265" s="230">
        <v>11.292160000000001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517.25</v>
      </c>
      <c r="D266" s="231">
        <v>518.18333333333339</v>
      </c>
      <c r="E266" s="231">
        <v>511.21666666666681</v>
      </c>
      <c r="F266" s="231">
        <v>505.18333333333339</v>
      </c>
      <c r="G266" s="231">
        <v>498.21666666666681</v>
      </c>
      <c r="H266" s="231">
        <v>524.21666666666681</v>
      </c>
      <c r="I266" s="231">
        <v>531.18333333333351</v>
      </c>
      <c r="J266" s="231">
        <v>537.21666666666681</v>
      </c>
      <c r="K266" s="230">
        <v>525.15</v>
      </c>
      <c r="L266" s="230">
        <v>512.15</v>
      </c>
      <c r="M266" s="230">
        <v>38.975619999999999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483.3</v>
      </c>
      <c r="D267" s="231">
        <v>485.13333333333338</v>
      </c>
      <c r="E267" s="231">
        <v>479.66666666666674</v>
      </c>
      <c r="F267" s="231">
        <v>476.03333333333336</v>
      </c>
      <c r="G267" s="231">
        <v>470.56666666666672</v>
      </c>
      <c r="H267" s="231">
        <v>488.76666666666677</v>
      </c>
      <c r="I267" s="231">
        <v>494.23333333333335</v>
      </c>
      <c r="J267" s="231">
        <v>497.86666666666679</v>
      </c>
      <c r="K267" s="230">
        <v>490.6</v>
      </c>
      <c r="L267" s="230">
        <v>481.5</v>
      </c>
      <c r="M267" s="230">
        <v>20.615459999999999</v>
      </c>
      <c r="N267" s="1"/>
      <c r="O267" s="1"/>
    </row>
    <row r="268" spans="1:15" ht="12.75" customHeight="1">
      <c r="A268" s="30">
        <v>258</v>
      </c>
      <c r="B268" s="216" t="s">
        <v>774</v>
      </c>
      <c r="C268" s="230">
        <v>392.2</v>
      </c>
      <c r="D268" s="231">
        <v>394.0333333333333</v>
      </c>
      <c r="E268" s="231">
        <v>389.16666666666663</v>
      </c>
      <c r="F268" s="231">
        <v>386.13333333333333</v>
      </c>
      <c r="G268" s="231">
        <v>381.26666666666665</v>
      </c>
      <c r="H268" s="231">
        <v>397.06666666666661</v>
      </c>
      <c r="I268" s="231">
        <v>401.93333333333328</v>
      </c>
      <c r="J268" s="231">
        <v>404.96666666666658</v>
      </c>
      <c r="K268" s="230">
        <v>398.9</v>
      </c>
      <c r="L268" s="230">
        <v>391</v>
      </c>
      <c r="M268" s="230">
        <v>1.8667199999999999</v>
      </c>
      <c r="N268" s="1"/>
      <c r="O268" s="1"/>
    </row>
    <row r="269" spans="1:15" ht="12.75" customHeight="1">
      <c r="A269" s="30">
        <v>259</v>
      </c>
      <c r="B269" s="216" t="s">
        <v>775</v>
      </c>
      <c r="C269" s="230">
        <v>330.1</v>
      </c>
      <c r="D269" s="231">
        <v>331.43333333333334</v>
      </c>
      <c r="E269" s="231">
        <v>326.91666666666669</v>
      </c>
      <c r="F269" s="231">
        <v>323.73333333333335</v>
      </c>
      <c r="G269" s="231">
        <v>319.2166666666667</v>
      </c>
      <c r="H269" s="231">
        <v>334.61666666666667</v>
      </c>
      <c r="I269" s="231">
        <v>339.13333333333333</v>
      </c>
      <c r="J269" s="231">
        <v>342.31666666666666</v>
      </c>
      <c r="K269" s="230">
        <v>335.95</v>
      </c>
      <c r="L269" s="230">
        <v>328.25</v>
      </c>
      <c r="M269" s="230">
        <v>2.29827</v>
      </c>
      <c r="N269" s="1"/>
      <c r="O269" s="1"/>
    </row>
    <row r="270" spans="1:15" ht="12.75" customHeight="1">
      <c r="A270" s="30">
        <v>260</v>
      </c>
      <c r="B270" s="216" t="s">
        <v>397</v>
      </c>
      <c r="C270" s="230">
        <v>697.95</v>
      </c>
      <c r="D270" s="231">
        <v>696.33333333333337</v>
      </c>
      <c r="E270" s="231">
        <v>682.66666666666674</v>
      </c>
      <c r="F270" s="231">
        <v>667.38333333333333</v>
      </c>
      <c r="G270" s="231">
        <v>653.7166666666667</v>
      </c>
      <c r="H270" s="231">
        <v>711.61666666666679</v>
      </c>
      <c r="I270" s="231">
        <v>725.28333333333353</v>
      </c>
      <c r="J270" s="231">
        <v>740.56666666666683</v>
      </c>
      <c r="K270" s="230">
        <v>710</v>
      </c>
      <c r="L270" s="230">
        <v>681.05</v>
      </c>
      <c r="M270" s="230">
        <v>2.6928700000000001</v>
      </c>
      <c r="N270" s="1"/>
      <c r="O270" s="1"/>
    </row>
    <row r="271" spans="1:15" ht="12.75" customHeight="1">
      <c r="A271" s="30">
        <v>261</v>
      </c>
      <c r="B271" s="216" t="s">
        <v>398</v>
      </c>
      <c r="C271" s="230">
        <v>209.25</v>
      </c>
      <c r="D271" s="231">
        <v>208.79999999999998</v>
      </c>
      <c r="E271" s="231">
        <v>207.39999999999998</v>
      </c>
      <c r="F271" s="231">
        <v>205.54999999999998</v>
      </c>
      <c r="G271" s="231">
        <v>204.14999999999998</v>
      </c>
      <c r="H271" s="231">
        <v>210.64999999999998</v>
      </c>
      <c r="I271" s="231">
        <v>212.05</v>
      </c>
      <c r="J271" s="231">
        <v>213.89999999999998</v>
      </c>
      <c r="K271" s="230">
        <v>210.2</v>
      </c>
      <c r="L271" s="230">
        <v>206.95</v>
      </c>
      <c r="M271" s="230">
        <v>2.5163099999999998</v>
      </c>
      <c r="N271" s="1"/>
      <c r="O271" s="1"/>
    </row>
    <row r="272" spans="1:15" ht="12.75" customHeight="1">
      <c r="A272" s="30">
        <v>262</v>
      </c>
      <c r="B272" s="216" t="s">
        <v>399</v>
      </c>
      <c r="C272" s="230">
        <v>573.85</v>
      </c>
      <c r="D272" s="231">
        <v>577.94999999999993</v>
      </c>
      <c r="E272" s="231">
        <v>565.89999999999986</v>
      </c>
      <c r="F272" s="231">
        <v>557.94999999999993</v>
      </c>
      <c r="G272" s="231">
        <v>545.89999999999986</v>
      </c>
      <c r="H272" s="231">
        <v>585.89999999999986</v>
      </c>
      <c r="I272" s="231">
        <v>597.94999999999982</v>
      </c>
      <c r="J272" s="231">
        <v>605.89999999999986</v>
      </c>
      <c r="K272" s="230">
        <v>590</v>
      </c>
      <c r="L272" s="230">
        <v>570</v>
      </c>
      <c r="M272" s="230">
        <v>1.55722</v>
      </c>
      <c r="N272" s="1"/>
      <c r="O272" s="1"/>
    </row>
    <row r="273" spans="1:15" ht="12.75" customHeight="1">
      <c r="A273" s="30">
        <v>263</v>
      </c>
      <c r="B273" s="216" t="s">
        <v>400</v>
      </c>
      <c r="C273" s="230">
        <v>1997.15</v>
      </c>
      <c r="D273" s="231">
        <v>2004.7166666666665</v>
      </c>
      <c r="E273" s="231">
        <v>1979.4333333333329</v>
      </c>
      <c r="F273" s="231">
        <v>1961.7166666666665</v>
      </c>
      <c r="G273" s="231">
        <v>1936.4333333333329</v>
      </c>
      <c r="H273" s="231">
        <v>2022.4333333333329</v>
      </c>
      <c r="I273" s="231">
        <v>2047.7166666666662</v>
      </c>
      <c r="J273" s="231">
        <v>2065.4333333333329</v>
      </c>
      <c r="K273" s="230">
        <v>2030</v>
      </c>
      <c r="L273" s="230">
        <v>1987</v>
      </c>
      <c r="M273" s="230">
        <v>1.5649999999999999</v>
      </c>
      <c r="N273" s="1"/>
      <c r="O273" s="1"/>
    </row>
    <row r="274" spans="1:15" ht="12.75" customHeight="1">
      <c r="A274" s="30">
        <v>264</v>
      </c>
      <c r="B274" s="216" t="s">
        <v>401</v>
      </c>
      <c r="C274" s="230">
        <v>247.05</v>
      </c>
      <c r="D274" s="231">
        <v>246.65</v>
      </c>
      <c r="E274" s="231">
        <v>243.8</v>
      </c>
      <c r="F274" s="231">
        <v>240.55</v>
      </c>
      <c r="G274" s="231">
        <v>237.70000000000002</v>
      </c>
      <c r="H274" s="231">
        <v>249.9</v>
      </c>
      <c r="I274" s="231">
        <v>252.74999999999997</v>
      </c>
      <c r="J274" s="231">
        <v>256</v>
      </c>
      <c r="K274" s="230">
        <v>249.5</v>
      </c>
      <c r="L274" s="230">
        <v>243.4</v>
      </c>
      <c r="M274" s="230">
        <v>6.8379300000000001</v>
      </c>
      <c r="N274" s="1"/>
      <c r="O274" s="1"/>
    </row>
    <row r="275" spans="1:15" ht="12.75" customHeight="1">
      <c r="A275" s="30">
        <v>265</v>
      </c>
      <c r="B275" s="216" t="s">
        <v>402</v>
      </c>
      <c r="C275" s="230">
        <v>1063.05</v>
      </c>
      <c r="D275" s="231">
        <v>1046.9166666666667</v>
      </c>
      <c r="E275" s="231">
        <v>1020.0333333333335</v>
      </c>
      <c r="F275" s="231">
        <v>977.01666666666677</v>
      </c>
      <c r="G275" s="231">
        <v>950.13333333333355</v>
      </c>
      <c r="H275" s="231">
        <v>1089.9333333333334</v>
      </c>
      <c r="I275" s="231">
        <v>1116.8166666666666</v>
      </c>
      <c r="J275" s="231">
        <v>1159.8333333333335</v>
      </c>
      <c r="K275" s="230">
        <v>1073.8</v>
      </c>
      <c r="L275" s="230">
        <v>1003.9</v>
      </c>
      <c r="M275" s="230">
        <v>36.478319999999997</v>
      </c>
      <c r="N275" s="1"/>
      <c r="O275" s="1"/>
    </row>
    <row r="276" spans="1:15" ht="12.75" customHeight="1">
      <c r="A276" s="30">
        <v>266</v>
      </c>
      <c r="B276" s="216" t="s">
        <v>403</v>
      </c>
      <c r="C276" s="230">
        <v>364.7</v>
      </c>
      <c r="D276" s="231">
        <v>370.75</v>
      </c>
      <c r="E276" s="231">
        <v>356.5</v>
      </c>
      <c r="F276" s="231">
        <v>348.3</v>
      </c>
      <c r="G276" s="231">
        <v>334.05</v>
      </c>
      <c r="H276" s="231">
        <v>378.95</v>
      </c>
      <c r="I276" s="231">
        <v>393.2</v>
      </c>
      <c r="J276" s="231">
        <v>401.4</v>
      </c>
      <c r="K276" s="230">
        <v>385</v>
      </c>
      <c r="L276" s="230">
        <v>362.55</v>
      </c>
      <c r="M276" s="230">
        <v>24.23582</v>
      </c>
      <c r="N276" s="1"/>
      <c r="O276" s="1"/>
    </row>
    <row r="277" spans="1:15" ht="12.75" customHeight="1">
      <c r="A277" s="30">
        <v>267</v>
      </c>
      <c r="B277" s="216" t="s">
        <v>404</v>
      </c>
      <c r="C277" s="230">
        <v>1277.7</v>
      </c>
      <c r="D277" s="231">
        <v>1283.2333333333333</v>
      </c>
      <c r="E277" s="231">
        <v>1263.4666666666667</v>
      </c>
      <c r="F277" s="231">
        <v>1249.2333333333333</v>
      </c>
      <c r="G277" s="231">
        <v>1229.4666666666667</v>
      </c>
      <c r="H277" s="231">
        <v>1297.4666666666667</v>
      </c>
      <c r="I277" s="231">
        <v>1317.2333333333336</v>
      </c>
      <c r="J277" s="231">
        <v>1331.4666666666667</v>
      </c>
      <c r="K277" s="230">
        <v>1303</v>
      </c>
      <c r="L277" s="230">
        <v>1269</v>
      </c>
      <c r="M277" s="230">
        <v>3.7315499999999999</v>
      </c>
      <c r="N277" s="1"/>
      <c r="O277" s="1"/>
    </row>
    <row r="278" spans="1:15" ht="12.75" customHeight="1">
      <c r="A278" s="30">
        <v>268</v>
      </c>
      <c r="B278" s="216" t="s">
        <v>405</v>
      </c>
      <c r="C278" s="230">
        <v>537.1</v>
      </c>
      <c r="D278" s="231">
        <v>532.69999999999993</v>
      </c>
      <c r="E278" s="231">
        <v>525.39999999999986</v>
      </c>
      <c r="F278" s="231">
        <v>513.69999999999993</v>
      </c>
      <c r="G278" s="231">
        <v>506.39999999999986</v>
      </c>
      <c r="H278" s="231">
        <v>544.39999999999986</v>
      </c>
      <c r="I278" s="231">
        <v>551.69999999999982</v>
      </c>
      <c r="J278" s="231">
        <v>563.39999999999986</v>
      </c>
      <c r="K278" s="230">
        <v>540</v>
      </c>
      <c r="L278" s="230">
        <v>521</v>
      </c>
      <c r="M278" s="230">
        <v>8.5610999999999997</v>
      </c>
      <c r="N278" s="1"/>
      <c r="O278" s="1"/>
    </row>
    <row r="279" spans="1:15" ht="12.75" customHeight="1">
      <c r="A279" s="30">
        <v>269</v>
      </c>
      <c r="B279" s="216" t="s">
        <v>776</v>
      </c>
      <c r="C279" s="230">
        <v>105.65</v>
      </c>
      <c r="D279" s="231">
        <v>105.48333333333333</v>
      </c>
      <c r="E279" s="231">
        <v>104.96666666666667</v>
      </c>
      <c r="F279" s="231">
        <v>104.28333333333333</v>
      </c>
      <c r="G279" s="231">
        <v>103.76666666666667</v>
      </c>
      <c r="H279" s="231">
        <v>106.16666666666667</v>
      </c>
      <c r="I279" s="231">
        <v>106.68333333333335</v>
      </c>
      <c r="J279" s="231">
        <v>107.36666666666667</v>
      </c>
      <c r="K279" s="230">
        <v>106</v>
      </c>
      <c r="L279" s="230">
        <v>104.8</v>
      </c>
      <c r="M279" s="230">
        <v>17.773790000000002</v>
      </c>
      <c r="N279" s="1"/>
      <c r="O279" s="1"/>
    </row>
    <row r="280" spans="1:15" ht="12.75" customHeight="1">
      <c r="A280" s="30">
        <v>270</v>
      </c>
      <c r="B280" s="216" t="s">
        <v>406</v>
      </c>
      <c r="C280" s="230">
        <v>440.85</v>
      </c>
      <c r="D280" s="231">
        <v>436.4666666666667</v>
      </c>
      <c r="E280" s="231">
        <v>429.93333333333339</v>
      </c>
      <c r="F280" s="231">
        <v>419.01666666666671</v>
      </c>
      <c r="G280" s="231">
        <v>412.48333333333341</v>
      </c>
      <c r="H280" s="231">
        <v>447.38333333333338</v>
      </c>
      <c r="I280" s="231">
        <v>453.91666666666669</v>
      </c>
      <c r="J280" s="231">
        <v>464.83333333333337</v>
      </c>
      <c r="K280" s="230">
        <v>443</v>
      </c>
      <c r="L280" s="230">
        <v>425.55</v>
      </c>
      <c r="M280" s="230">
        <v>7.8695000000000004</v>
      </c>
      <c r="N280" s="1"/>
      <c r="O280" s="1"/>
    </row>
    <row r="281" spans="1:15" ht="12.75" customHeight="1">
      <c r="A281" s="30">
        <v>271</v>
      </c>
      <c r="B281" s="216" t="s">
        <v>407</v>
      </c>
      <c r="C281" s="230">
        <v>106.1</v>
      </c>
      <c r="D281" s="231">
        <v>105.86666666666667</v>
      </c>
      <c r="E281" s="231">
        <v>104.73333333333335</v>
      </c>
      <c r="F281" s="231">
        <v>103.36666666666667</v>
      </c>
      <c r="G281" s="231">
        <v>102.23333333333335</v>
      </c>
      <c r="H281" s="231">
        <v>107.23333333333335</v>
      </c>
      <c r="I281" s="231">
        <v>108.36666666666667</v>
      </c>
      <c r="J281" s="231">
        <v>109.73333333333335</v>
      </c>
      <c r="K281" s="230">
        <v>107</v>
      </c>
      <c r="L281" s="230">
        <v>104.5</v>
      </c>
      <c r="M281" s="230">
        <v>27.304590000000001</v>
      </c>
      <c r="N281" s="1"/>
      <c r="O281" s="1"/>
    </row>
    <row r="282" spans="1:15" ht="12.75" customHeight="1">
      <c r="A282" s="30">
        <v>272</v>
      </c>
      <c r="B282" s="216" t="s">
        <v>408</v>
      </c>
      <c r="C282" s="230">
        <v>522.5</v>
      </c>
      <c r="D282" s="231">
        <v>527.75</v>
      </c>
      <c r="E282" s="231">
        <v>515.85</v>
      </c>
      <c r="F282" s="231">
        <v>509.20000000000005</v>
      </c>
      <c r="G282" s="231">
        <v>497.30000000000007</v>
      </c>
      <c r="H282" s="231">
        <v>534.4</v>
      </c>
      <c r="I282" s="231">
        <v>546.30000000000007</v>
      </c>
      <c r="J282" s="231">
        <v>552.94999999999993</v>
      </c>
      <c r="K282" s="230">
        <v>539.65</v>
      </c>
      <c r="L282" s="230">
        <v>521.1</v>
      </c>
      <c r="M282" s="230">
        <v>2.88049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2014.35</v>
      </c>
      <c r="D283" s="231">
        <v>2010.8833333333332</v>
      </c>
      <c r="E283" s="231">
        <v>1957.3666666666663</v>
      </c>
      <c r="F283" s="231">
        <v>1900.3833333333332</v>
      </c>
      <c r="G283" s="231">
        <v>1846.8666666666663</v>
      </c>
      <c r="H283" s="231">
        <v>2067.8666666666663</v>
      </c>
      <c r="I283" s="231">
        <v>2121.3833333333332</v>
      </c>
      <c r="J283" s="231">
        <v>2178.3666666666663</v>
      </c>
      <c r="K283" s="230">
        <v>2064.4</v>
      </c>
      <c r="L283" s="230">
        <v>1953.9</v>
      </c>
      <c r="M283" s="230">
        <v>885.98126000000002</v>
      </c>
      <c r="N283" s="1"/>
      <c r="O283" s="1"/>
    </row>
    <row r="284" spans="1:15" ht="12.75" customHeight="1">
      <c r="A284" s="30">
        <v>274</v>
      </c>
      <c r="B284" s="216" t="s">
        <v>761</v>
      </c>
      <c r="C284" s="230">
        <v>1622.15</v>
      </c>
      <c r="D284" s="231">
        <v>1615.7166666666665</v>
      </c>
      <c r="E284" s="231">
        <v>1596.4333333333329</v>
      </c>
      <c r="F284" s="231">
        <v>1570.7166666666665</v>
      </c>
      <c r="G284" s="231">
        <v>1551.4333333333329</v>
      </c>
      <c r="H284" s="231">
        <v>1641.4333333333329</v>
      </c>
      <c r="I284" s="231">
        <v>1660.7166666666662</v>
      </c>
      <c r="J284" s="231">
        <v>1686.4333333333329</v>
      </c>
      <c r="K284" s="230">
        <v>1635</v>
      </c>
      <c r="L284" s="230">
        <v>1590</v>
      </c>
      <c r="M284" s="230">
        <v>3.68967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104.15</v>
      </c>
      <c r="D285" s="231">
        <v>104.06666666666668</v>
      </c>
      <c r="E285" s="231">
        <v>103.18333333333335</v>
      </c>
      <c r="F285" s="231">
        <v>102.21666666666667</v>
      </c>
      <c r="G285" s="231">
        <v>101.33333333333334</v>
      </c>
      <c r="H285" s="231">
        <v>105.03333333333336</v>
      </c>
      <c r="I285" s="231">
        <v>105.91666666666669</v>
      </c>
      <c r="J285" s="231">
        <v>106.88333333333337</v>
      </c>
      <c r="K285" s="230">
        <v>104.95</v>
      </c>
      <c r="L285" s="230">
        <v>103.1</v>
      </c>
      <c r="M285" s="230">
        <v>54.442979999999999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3903</v>
      </c>
      <c r="D286" s="231">
        <v>3892.9166666666665</v>
      </c>
      <c r="E286" s="231">
        <v>3861.1333333333332</v>
      </c>
      <c r="F286" s="231">
        <v>3819.2666666666669</v>
      </c>
      <c r="G286" s="231">
        <v>3787.4833333333336</v>
      </c>
      <c r="H286" s="231">
        <v>3934.7833333333328</v>
      </c>
      <c r="I286" s="231">
        <v>3966.5666666666666</v>
      </c>
      <c r="J286" s="231">
        <v>4008.4333333333325</v>
      </c>
      <c r="K286" s="230">
        <v>3924.7</v>
      </c>
      <c r="L286" s="230">
        <v>3851.05</v>
      </c>
      <c r="M286" s="230">
        <v>1.78837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372</v>
      </c>
      <c r="D287" s="231">
        <v>374.2833333333333</v>
      </c>
      <c r="E287" s="231">
        <v>369.06666666666661</v>
      </c>
      <c r="F287" s="231">
        <v>366.13333333333333</v>
      </c>
      <c r="G287" s="231">
        <v>360.91666666666663</v>
      </c>
      <c r="H287" s="231">
        <v>377.21666666666658</v>
      </c>
      <c r="I287" s="231">
        <v>382.43333333333328</v>
      </c>
      <c r="J287" s="231">
        <v>385.36666666666656</v>
      </c>
      <c r="K287" s="230">
        <v>379.5</v>
      </c>
      <c r="L287" s="230">
        <v>371.35</v>
      </c>
      <c r="M287" s="230">
        <v>7.8034699999999999</v>
      </c>
      <c r="N287" s="1"/>
      <c r="O287" s="1"/>
    </row>
    <row r="288" spans="1:15" ht="12.75" customHeight="1">
      <c r="A288" s="30">
        <v>278</v>
      </c>
      <c r="B288" s="216" t="s">
        <v>863</v>
      </c>
      <c r="C288" s="230">
        <v>4998.3999999999996</v>
      </c>
      <c r="D288" s="231">
        <v>4992.5333333333328</v>
      </c>
      <c r="E288" s="231">
        <v>4957.3166666666657</v>
      </c>
      <c r="F288" s="231">
        <v>4916.2333333333327</v>
      </c>
      <c r="G288" s="231">
        <v>4881.0166666666655</v>
      </c>
      <c r="H288" s="231">
        <v>5033.6166666666659</v>
      </c>
      <c r="I288" s="231">
        <v>5068.833333333333</v>
      </c>
      <c r="J288" s="231">
        <v>5109.9166666666661</v>
      </c>
      <c r="K288" s="230">
        <v>5027.75</v>
      </c>
      <c r="L288" s="230">
        <v>4951.45</v>
      </c>
      <c r="M288" s="230">
        <v>5.1268099999999999</v>
      </c>
      <c r="N288" s="1"/>
      <c r="O288" s="1"/>
    </row>
    <row r="289" spans="1:15" ht="12.75" customHeight="1">
      <c r="A289" s="30">
        <v>279</v>
      </c>
      <c r="B289" s="216" t="s">
        <v>409</v>
      </c>
      <c r="C289" s="230">
        <v>11452.6</v>
      </c>
      <c r="D289" s="231">
        <v>11450.533333333333</v>
      </c>
      <c r="E289" s="231">
        <v>11253.066666666666</v>
      </c>
      <c r="F289" s="231">
        <v>11053.533333333333</v>
      </c>
      <c r="G289" s="231">
        <v>10856.066666666666</v>
      </c>
      <c r="H289" s="231">
        <v>11650.066666666666</v>
      </c>
      <c r="I289" s="231">
        <v>11847.533333333333</v>
      </c>
      <c r="J289" s="231">
        <v>12047.066666666666</v>
      </c>
      <c r="K289" s="230">
        <v>11648</v>
      </c>
      <c r="L289" s="230">
        <v>11251</v>
      </c>
      <c r="M289" s="230">
        <v>0.16803999999999999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2205.65</v>
      </c>
      <c r="D290" s="231">
        <v>2209.8833333333332</v>
      </c>
      <c r="E290" s="231">
        <v>2195.7666666666664</v>
      </c>
      <c r="F290" s="231">
        <v>2185.8833333333332</v>
      </c>
      <c r="G290" s="231">
        <v>2171.7666666666664</v>
      </c>
      <c r="H290" s="231">
        <v>2219.7666666666664</v>
      </c>
      <c r="I290" s="231">
        <v>2233.8833333333332</v>
      </c>
      <c r="J290" s="231">
        <v>2243.7666666666664</v>
      </c>
      <c r="K290" s="230">
        <v>2224</v>
      </c>
      <c r="L290" s="230">
        <v>2200</v>
      </c>
      <c r="M290" s="230">
        <v>28.092839999999999</v>
      </c>
      <c r="N290" s="1"/>
      <c r="O290" s="1"/>
    </row>
    <row r="291" spans="1:15" ht="12.75" customHeight="1">
      <c r="A291" s="30">
        <v>281</v>
      </c>
      <c r="B291" s="216" t="s">
        <v>817</v>
      </c>
      <c r="C291" s="230">
        <v>337.45</v>
      </c>
      <c r="D291" s="231">
        <v>334.08333333333331</v>
      </c>
      <c r="E291" s="231">
        <v>329.36666666666662</v>
      </c>
      <c r="F291" s="231">
        <v>321.2833333333333</v>
      </c>
      <c r="G291" s="231">
        <v>316.56666666666661</v>
      </c>
      <c r="H291" s="231">
        <v>342.16666666666663</v>
      </c>
      <c r="I291" s="231">
        <v>346.88333333333333</v>
      </c>
      <c r="J291" s="231">
        <v>354.96666666666664</v>
      </c>
      <c r="K291" s="230">
        <v>338.8</v>
      </c>
      <c r="L291" s="230">
        <v>326</v>
      </c>
      <c r="M291" s="230">
        <v>10.544779999999999</v>
      </c>
      <c r="N291" s="1"/>
      <c r="O291" s="1"/>
    </row>
    <row r="292" spans="1:15" ht="12.75" customHeight="1">
      <c r="A292" s="30">
        <v>282</v>
      </c>
      <c r="B292" s="216" t="s">
        <v>262</v>
      </c>
      <c r="C292" s="230">
        <v>330.7</v>
      </c>
      <c r="D292" s="231">
        <v>332.40000000000003</v>
      </c>
      <c r="E292" s="231">
        <v>328.30000000000007</v>
      </c>
      <c r="F292" s="231">
        <v>325.90000000000003</v>
      </c>
      <c r="G292" s="231">
        <v>321.80000000000007</v>
      </c>
      <c r="H292" s="231">
        <v>334.80000000000007</v>
      </c>
      <c r="I292" s="231">
        <v>338.90000000000009</v>
      </c>
      <c r="J292" s="231">
        <v>341.30000000000007</v>
      </c>
      <c r="K292" s="230">
        <v>336.5</v>
      </c>
      <c r="L292" s="230">
        <v>330</v>
      </c>
      <c r="M292" s="230">
        <v>11.57152</v>
      </c>
      <c r="N292" s="1"/>
      <c r="O292" s="1"/>
    </row>
    <row r="293" spans="1:15" ht="12.75" customHeight="1">
      <c r="A293" s="30">
        <v>283</v>
      </c>
      <c r="B293" s="216" t="s">
        <v>778</v>
      </c>
      <c r="C293" s="230">
        <v>256.3</v>
      </c>
      <c r="D293" s="231">
        <v>256.7</v>
      </c>
      <c r="E293" s="231">
        <v>255.09999999999997</v>
      </c>
      <c r="F293" s="231">
        <v>253.89999999999998</v>
      </c>
      <c r="G293" s="231">
        <v>252.29999999999995</v>
      </c>
      <c r="H293" s="231">
        <v>257.89999999999998</v>
      </c>
      <c r="I293" s="231">
        <v>259.5</v>
      </c>
      <c r="J293" s="231">
        <v>260.7</v>
      </c>
      <c r="K293" s="230">
        <v>258.3</v>
      </c>
      <c r="L293" s="230">
        <v>255.5</v>
      </c>
      <c r="M293" s="230">
        <v>2.14079</v>
      </c>
      <c r="N293" s="1"/>
      <c r="O293" s="1"/>
    </row>
    <row r="294" spans="1:15" ht="12.75" customHeight="1">
      <c r="A294" s="30">
        <v>284</v>
      </c>
      <c r="B294" s="216" t="s">
        <v>870</v>
      </c>
      <c r="C294" s="230">
        <v>95.95</v>
      </c>
      <c r="D294" s="231">
        <v>96.483333333333348</v>
      </c>
      <c r="E294" s="231">
        <v>93.066666666666691</v>
      </c>
      <c r="F294" s="231">
        <v>90.183333333333337</v>
      </c>
      <c r="G294" s="231">
        <v>86.76666666666668</v>
      </c>
      <c r="H294" s="231">
        <v>99.366666666666703</v>
      </c>
      <c r="I294" s="231">
        <v>102.78333333333336</v>
      </c>
      <c r="J294" s="231">
        <v>105.66666666666671</v>
      </c>
      <c r="K294" s="230">
        <v>99.9</v>
      </c>
      <c r="L294" s="230">
        <v>93.6</v>
      </c>
      <c r="M294" s="230">
        <v>202.71492000000001</v>
      </c>
      <c r="N294" s="1"/>
      <c r="O294" s="1"/>
    </row>
    <row r="295" spans="1:15" ht="12.75" customHeight="1">
      <c r="A295" s="30">
        <v>285</v>
      </c>
      <c r="B295" s="216" t="s">
        <v>843</v>
      </c>
      <c r="C295" s="230">
        <v>595.15</v>
      </c>
      <c r="D295" s="231">
        <v>595.86666666666667</v>
      </c>
      <c r="E295" s="231">
        <v>592.2833333333333</v>
      </c>
      <c r="F295" s="231">
        <v>589.41666666666663</v>
      </c>
      <c r="G295" s="231">
        <v>585.83333333333326</v>
      </c>
      <c r="H295" s="231">
        <v>598.73333333333335</v>
      </c>
      <c r="I295" s="231">
        <v>602.31666666666661</v>
      </c>
      <c r="J295" s="231">
        <v>605.18333333333339</v>
      </c>
      <c r="K295" s="230">
        <v>599.45000000000005</v>
      </c>
      <c r="L295" s="230">
        <v>593</v>
      </c>
      <c r="M295" s="230">
        <v>7.20695</v>
      </c>
      <c r="N295" s="1"/>
      <c r="O295" s="1"/>
    </row>
    <row r="296" spans="1:15" ht="12.75" customHeight="1">
      <c r="A296" s="30">
        <v>286</v>
      </c>
      <c r="B296" s="216" t="s">
        <v>410</v>
      </c>
      <c r="C296" s="230">
        <v>3956.2</v>
      </c>
      <c r="D296" s="231">
        <v>3967.0666666666671</v>
      </c>
      <c r="E296" s="231">
        <v>3927.1833333333343</v>
      </c>
      <c r="F296" s="231">
        <v>3898.1666666666674</v>
      </c>
      <c r="G296" s="231">
        <v>3858.2833333333347</v>
      </c>
      <c r="H296" s="231">
        <v>3996.0833333333339</v>
      </c>
      <c r="I296" s="231">
        <v>4035.9666666666662</v>
      </c>
      <c r="J296" s="231">
        <v>4064.9833333333336</v>
      </c>
      <c r="K296" s="230">
        <v>4006.95</v>
      </c>
      <c r="L296" s="230">
        <v>3938.05</v>
      </c>
      <c r="M296" s="230">
        <v>0.20105000000000001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804.5</v>
      </c>
      <c r="D297" s="231">
        <v>806.25</v>
      </c>
      <c r="E297" s="231">
        <v>799.5</v>
      </c>
      <c r="F297" s="231">
        <v>794.5</v>
      </c>
      <c r="G297" s="231">
        <v>787.75</v>
      </c>
      <c r="H297" s="231">
        <v>811.25</v>
      </c>
      <c r="I297" s="231">
        <v>818</v>
      </c>
      <c r="J297" s="231">
        <v>823</v>
      </c>
      <c r="K297" s="230">
        <v>813</v>
      </c>
      <c r="L297" s="230">
        <v>801.25</v>
      </c>
      <c r="M297" s="230">
        <v>11.22072</v>
      </c>
      <c r="N297" s="1"/>
      <c r="O297" s="1"/>
    </row>
    <row r="298" spans="1:15" ht="12.75" customHeight="1">
      <c r="A298" s="30">
        <v>288</v>
      </c>
      <c r="B298" s="216" t="s">
        <v>411</v>
      </c>
      <c r="C298" s="230">
        <v>1481.9</v>
      </c>
      <c r="D298" s="231">
        <v>1476.3333333333333</v>
      </c>
      <c r="E298" s="231">
        <v>1451.6166666666666</v>
      </c>
      <c r="F298" s="231">
        <v>1421.3333333333333</v>
      </c>
      <c r="G298" s="231">
        <v>1396.6166666666666</v>
      </c>
      <c r="H298" s="231">
        <v>1506.6166666666666</v>
      </c>
      <c r="I298" s="231">
        <v>1531.3333333333333</v>
      </c>
      <c r="J298" s="231">
        <v>1561.6166666666666</v>
      </c>
      <c r="K298" s="230">
        <v>1501.05</v>
      </c>
      <c r="L298" s="230">
        <v>1446.05</v>
      </c>
      <c r="M298" s="230">
        <v>0.94225999999999999</v>
      </c>
      <c r="N298" s="1"/>
      <c r="O298" s="1"/>
    </row>
    <row r="299" spans="1:15" ht="12.75" customHeight="1">
      <c r="A299" s="30">
        <v>289</v>
      </c>
      <c r="B299" s="216" t="s">
        <v>412</v>
      </c>
      <c r="C299" s="230">
        <v>29.95</v>
      </c>
      <c r="D299" s="231">
        <v>29.966666666666665</v>
      </c>
      <c r="E299" s="231">
        <v>29.783333333333331</v>
      </c>
      <c r="F299" s="231">
        <v>29.616666666666667</v>
      </c>
      <c r="G299" s="231">
        <v>29.433333333333334</v>
      </c>
      <c r="H299" s="231">
        <v>30.133333333333329</v>
      </c>
      <c r="I299" s="231">
        <v>30.316666666666659</v>
      </c>
      <c r="J299" s="231">
        <v>30.483333333333327</v>
      </c>
      <c r="K299" s="230">
        <v>30.15</v>
      </c>
      <c r="L299" s="230">
        <v>29.8</v>
      </c>
      <c r="M299" s="230">
        <v>5.8960100000000004</v>
      </c>
      <c r="N299" s="1"/>
      <c r="O299" s="1"/>
    </row>
    <row r="300" spans="1:15" ht="12.75" customHeight="1">
      <c r="A300" s="30">
        <v>290</v>
      </c>
      <c r="B300" s="216" t="s">
        <v>413</v>
      </c>
      <c r="C300" s="230">
        <v>155.15</v>
      </c>
      <c r="D300" s="231">
        <v>155.36666666666667</v>
      </c>
      <c r="E300" s="231">
        <v>154.28333333333336</v>
      </c>
      <c r="F300" s="231">
        <v>153.41666666666669</v>
      </c>
      <c r="G300" s="231">
        <v>152.33333333333337</v>
      </c>
      <c r="H300" s="231">
        <v>156.23333333333335</v>
      </c>
      <c r="I300" s="231">
        <v>157.31666666666666</v>
      </c>
      <c r="J300" s="231">
        <v>158.18333333333334</v>
      </c>
      <c r="K300" s="230">
        <v>156.44999999999999</v>
      </c>
      <c r="L300" s="230">
        <v>154.5</v>
      </c>
      <c r="M300" s="230">
        <v>0.70360999999999996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97211.7</v>
      </c>
      <c r="D301" s="231">
        <v>97504.183333333349</v>
      </c>
      <c r="E301" s="231">
        <v>96357.616666666698</v>
      </c>
      <c r="F301" s="231">
        <v>95503.533333333355</v>
      </c>
      <c r="G301" s="231">
        <v>94356.966666666704</v>
      </c>
      <c r="H301" s="231">
        <v>98358.266666666692</v>
      </c>
      <c r="I301" s="231">
        <v>99504.833333333343</v>
      </c>
      <c r="J301" s="231">
        <v>100358.91666666669</v>
      </c>
      <c r="K301" s="230">
        <v>98650.75</v>
      </c>
      <c r="L301" s="230">
        <v>96650.1</v>
      </c>
      <c r="M301" s="230">
        <v>0.13322999999999999</v>
      </c>
      <c r="N301" s="1"/>
      <c r="O301" s="1"/>
    </row>
    <row r="302" spans="1:15" ht="12.75" customHeight="1">
      <c r="A302" s="30">
        <v>292</v>
      </c>
      <c r="B302" s="216" t="s">
        <v>818</v>
      </c>
      <c r="C302" s="230">
        <v>1899.35</v>
      </c>
      <c r="D302" s="231">
        <v>1904.1000000000001</v>
      </c>
      <c r="E302" s="231">
        <v>1885.2500000000002</v>
      </c>
      <c r="F302" s="231">
        <v>1871.15</v>
      </c>
      <c r="G302" s="231">
        <v>1852.3000000000002</v>
      </c>
      <c r="H302" s="231">
        <v>1918.2000000000003</v>
      </c>
      <c r="I302" s="231">
        <v>1937.0500000000002</v>
      </c>
      <c r="J302" s="231">
        <v>1951.1500000000003</v>
      </c>
      <c r="K302" s="230">
        <v>1922.95</v>
      </c>
      <c r="L302" s="230">
        <v>1890</v>
      </c>
      <c r="M302" s="230">
        <v>0.81191000000000002</v>
      </c>
      <c r="N302" s="1"/>
      <c r="O302" s="1"/>
    </row>
    <row r="303" spans="1:15" ht="12.75" customHeight="1">
      <c r="A303" s="30">
        <v>293</v>
      </c>
      <c r="B303" s="216" t="s">
        <v>777</v>
      </c>
      <c r="C303" s="230">
        <v>545.45000000000005</v>
      </c>
      <c r="D303" s="231">
        <v>543.31666666666661</v>
      </c>
      <c r="E303" s="231">
        <v>531.98333333333323</v>
      </c>
      <c r="F303" s="231">
        <v>518.51666666666665</v>
      </c>
      <c r="G303" s="231">
        <v>507.18333333333328</v>
      </c>
      <c r="H303" s="231">
        <v>556.78333333333319</v>
      </c>
      <c r="I303" s="231">
        <v>568.11666666666667</v>
      </c>
      <c r="J303" s="231">
        <v>581.58333333333314</v>
      </c>
      <c r="K303" s="230">
        <v>554.65</v>
      </c>
      <c r="L303" s="230">
        <v>529.85</v>
      </c>
      <c r="M303" s="230">
        <v>9.9111700000000003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1057.8</v>
      </c>
      <c r="D304" s="231">
        <v>1057.0833333333333</v>
      </c>
      <c r="E304" s="231">
        <v>1049.5166666666664</v>
      </c>
      <c r="F304" s="231">
        <v>1041.2333333333331</v>
      </c>
      <c r="G304" s="231">
        <v>1033.6666666666663</v>
      </c>
      <c r="H304" s="231">
        <v>1065.3666666666666</v>
      </c>
      <c r="I304" s="231">
        <v>1072.9333333333336</v>
      </c>
      <c r="J304" s="231">
        <v>1081.2166666666667</v>
      </c>
      <c r="K304" s="230">
        <v>1064.6500000000001</v>
      </c>
      <c r="L304" s="230">
        <v>1048.8</v>
      </c>
      <c r="M304" s="230">
        <v>2.8110599999999999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284.3</v>
      </c>
      <c r="D305" s="231">
        <v>284.61666666666667</v>
      </c>
      <c r="E305" s="231">
        <v>282.53333333333336</v>
      </c>
      <c r="F305" s="231">
        <v>280.76666666666671</v>
      </c>
      <c r="G305" s="231">
        <v>278.68333333333339</v>
      </c>
      <c r="H305" s="231">
        <v>286.38333333333333</v>
      </c>
      <c r="I305" s="231">
        <v>288.46666666666658</v>
      </c>
      <c r="J305" s="231">
        <v>290.23333333333329</v>
      </c>
      <c r="K305" s="230">
        <v>286.7</v>
      </c>
      <c r="L305" s="230">
        <v>282.85000000000002</v>
      </c>
      <c r="M305" s="230">
        <v>39.068480000000001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1319</v>
      </c>
      <c r="D306" s="231">
        <v>1316.8333333333333</v>
      </c>
      <c r="E306" s="231">
        <v>1305.4166666666665</v>
      </c>
      <c r="F306" s="231">
        <v>1291.8333333333333</v>
      </c>
      <c r="G306" s="231">
        <v>1280.4166666666665</v>
      </c>
      <c r="H306" s="231">
        <v>1330.4166666666665</v>
      </c>
      <c r="I306" s="231">
        <v>1341.833333333333</v>
      </c>
      <c r="J306" s="231">
        <v>1355.4166666666665</v>
      </c>
      <c r="K306" s="230">
        <v>1328.25</v>
      </c>
      <c r="L306" s="230">
        <v>1303.25</v>
      </c>
      <c r="M306" s="230">
        <v>56.293779999999998</v>
      </c>
      <c r="N306" s="1"/>
      <c r="O306" s="1"/>
    </row>
    <row r="307" spans="1:15" ht="12.75" customHeight="1">
      <c r="A307" s="30">
        <v>297</v>
      </c>
      <c r="B307" s="216" t="s">
        <v>414</v>
      </c>
      <c r="C307" s="230">
        <v>454.35</v>
      </c>
      <c r="D307" s="231">
        <v>456.18333333333334</v>
      </c>
      <c r="E307" s="231">
        <v>446.16666666666669</v>
      </c>
      <c r="F307" s="231">
        <v>437.98333333333335</v>
      </c>
      <c r="G307" s="231">
        <v>427.9666666666667</v>
      </c>
      <c r="H307" s="231">
        <v>464.36666666666667</v>
      </c>
      <c r="I307" s="231">
        <v>474.38333333333333</v>
      </c>
      <c r="J307" s="231">
        <v>482.56666666666666</v>
      </c>
      <c r="K307" s="230">
        <v>466.2</v>
      </c>
      <c r="L307" s="230">
        <v>448</v>
      </c>
      <c r="M307" s="230">
        <v>14.40537</v>
      </c>
      <c r="N307" s="1"/>
      <c r="O307" s="1"/>
    </row>
    <row r="308" spans="1:15" ht="12.75" customHeight="1">
      <c r="A308" s="30">
        <v>298</v>
      </c>
      <c r="B308" s="216" t="s">
        <v>415</v>
      </c>
      <c r="C308" s="230">
        <v>308.3</v>
      </c>
      <c r="D308" s="231">
        <v>307.13333333333333</v>
      </c>
      <c r="E308" s="231">
        <v>304.26666666666665</v>
      </c>
      <c r="F308" s="231">
        <v>300.23333333333335</v>
      </c>
      <c r="G308" s="231">
        <v>297.36666666666667</v>
      </c>
      <c r="H308" s="231">
        <v>311.16666666666663</v>
      </c>
      <c r="I308" s="231">
        <v>314.0333333333333</v>
      </c>
      <c r="J308" s="231">
        <v>318.06666666666661</v>
      </c>
      <c r="K308" s="230">
        <v>310</v>
      </c>
      <c r="L308" s="230">
        <v>303.10000000000002</v>
      </c>
      <c r="M308" s="230">
        <v>4.2789400000000004</v>
      </c>
      <c r="N308" s="1"/>
      <c r="O308" s="1"/>
    </row>
    <row r="309" spans="1:15" ht="12.75" customHeight="1">
      <c r="A309" s="30">
        <v>299</v>
      </c>
      <c r="B309" s="216" t="s">
        <v>852</v>
      </c>
      <c r="C309" s="230">
        <v>450.25</v>
      </c>
      <c r="D309" s="231">
        <v>444.76666666666665</v>
      </c>
      <c r="E309" s="231">
        <v>436.73333333333329</v>
      </c>
      <c r="F309" s="231">
        <v>423.21666666666664</v>
      </c>
      <c r="G309" s="231">
        <v>415.18333333333328</v>
      </c>
      <c r="H309" s="231">
        <v>458.2833333333333</v>
      </c>
      <c r="I309" s="231">
        <v>466.31666666666661</v>
      </c>
      <c r="J309" s="231">
        <v>479.83333333333331</v>
      </c>
      <c r="K309" s="230">
        <v>452.8</v>
      </c>
      <c r="L309" s="230">
        <v>431.25</v>
      </c>
      <c r="M309" s="230">
        <v>9.5002600000000008</v>
      </c>
      <c r="N309" s="1"/>
      <c r="O309" s="1"/>
    </row>
    <row r="310" spans="1:15" ht="12.75" customHeight="1">
      <c r="A310" s="30">
        <v>300</v>
      </c>
      <c r="B310" s="216" t="s">
        <v>416</v>
      </c>
      <c r="C310" s="230">
        <v>360.1</v>
      </c>
      <c r="D310" s="231">
        <v>361.61666666666662</v>
      </c>
      <c r="E310" s="231">
        <v>357.48333333333323</v>
      </c>
      <c r="F310" s="231">
        <v>354.86666666666662</v>
      </c>
      <c r="G310" s="231">
        <v>350.73333333333323</v>
      </c>
      <c r="H310" s="231">
        <v>364.23333333333323</v>
      </c>
      <c r="I310" s="231">
        <v>368.36666666666656</v>
      </c>
      <c r="J310" s="231">
        <v>370.98333333333323</v>
      </c>
      <c r="K310" s="230">
        <v>365.75</v>
      </c>
      <c r="L310" s="230">
        <v>359</v>
      </c>
      <c r="M310" s="230">
        <v>0.71924999999999994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110.25</v>
      </c>
      <c r="D311" s="231">
        <v>110.55</v>
      </c>
      <c r="E311" s="231">
        <v>109.39999999999999</v>
      </c>
      <c r="F311" s="231">
        <v>108.55</v>
      </c>
      <c r="G311" s="231">
        <v>107.39999999999999</v>
      </c>
      <c r="H311" s="231">
        <v>111.39999999999999</v>
      </c>
      <c r="I311" s="231">
        <v>112.55</v>
      </c>
      <c r="J311" s="231">
        <v>113.39999999999999</v>
      </c>
      <c r="K311" s="230">
        <v>111.7</v>
      </c>
      <c r="L311" s="230">
        <v>109.7</v>
      </c>
      <c r="M311" s="230">
        <v>56.336640000000003</v>
      </c>
      <c r="N311" s="1"/>
      <c r="O311" s="1"/>
    </row>
    <row r="312" spans="1:15" ht="12.75" customHeight="1">
      <c r="A312" s="30">
        <v>302</v>
      </c>
      <c r="B312" s="216" t="s">
        <v>417</v>
      </c>
      <c r="C312" s="230">
        <v>65.45</v>
      </c>
      <c r="D312" s="231">
        <v>65.816666666666663</v>
      </c>
      <c r="E312" s="231">
        <v>64.883333333333326</v>
      </c>
      <c r="F312" s="231">
        <v>64.316666666666663</v>
      </c>
      <c r="G312" s="231">
        <v>63.383333333333326</v>
      </c>
      <c r="H312" s="231">
        <v>66.383333333333326</v>
      </c>
      <c r="I312" s="231">
        <v>67.316666666666663</v>
      </c>
      <c r="J312" s="231">
        <v>67.883333333333326</v>
      </c>
      <c r="K312" s="230">
        <v>66.75</v>
      </c>
      <c r="L312" s="230">
        <v>65.25</v>
      </c>
      <c r="M312" s="230">
        <v>27.058859999999999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543.04999999999995</v>
      </c>
      <c r="D313" s="231">
        <v>543.93333333333328</v>
      </c>
      <c r="E313" s="231">
        <v>539.86666666666656</v>
      </c>
      <c r="F313" s="231">
        <v>536.68333333333328</v>
      </c>
      <c r="G313" s="231">
        <v>532.61666666666656</v>
      </c>
      <c r="H313" s="231">
        <v>547.11666666666656</v>
      </c>
      <c r="I313" s="231">
        <v>551.18333333333339</v>
      </c>
      <c r="J313" s="231">
        <v>554.36666666666656</v>
      </c>
      <c r="K313" s="230">
        <v>548</v>
      </c>
      <c r="L313" s="230">
        <v>540.75</v>
      </c>
      <c r="M313" s="230">
        <v>25.83502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9367.7000000000007</v>
      </c>
      <c r="D314" s="231">
        <v>9361.75</v>
      </c>
      <c r="E314" s="231">
        <v>9273.5499999999993</v>
      </c>
      <c r="F314" s="231">
        <v>9179.4</v>
      </c>
      <c r="G314" s="231">
        <v>9091.1999999999989</v>
      </c>
      <c r="H314" s="231">
        <v>9455.9</v>
      </c>
      <c r="I314" s="231">
        <v>9544.1</v>
      </c>
      <c r="J314" s="231">
        <v>9638.25</v>
      </c>
      <c r="K314" s="230">
        <v>9449.9500000000007</v>
      </c>
      <c r="L314" s="230">
        <v>9267.6</v>
      </c>
      <c r="M314" s="230">
        <v>16.147659999999998</v>
      </c>
      <c r="N314" s="1"/>
      <c r="O314" s="1"/>
    </row>
    <row r="315" spans="1:15" ht="12.75" customHeight="1">
      <c r="A315" s="30">
        <v>305</v>
      </c>
      <c r="B315" s="216" t="s">
        <v>779</v>
      </c>
      <c r="C315" s="230">
        <v>2056.1</v>
      </c>
      <c r="D315" s="231">
        <v>2033.3499999999997</v>
      </c>
      <c r="E315" s="231">
        <v>2001.7499999999995</v>
      </c>
      <c r="F315" s="231">
        <v>1947.3999999999999</v>
      </c>
      <c r="G315" s="231">
        <v>1915.7999999999997</v>
      </c>
      <c r="H315" s="231">
        <v>2087.6999999999994</v>
      </c>
      <c r="I315" s="231">
        <v>2119.2999999999993</v>
      </c>
      <c r="J315" s="231">
        <v>2173.6499999999992</v>
      </c>
      <c r="K315" s="230">
        <v>2064.9499999999998</v>
      </c>
      <c r="L315" s="230">
        <v>1979</v>
      </c>
      <c r="M315" s="230">
        <v>2.0464699999999998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706.55</v>
      </c>
      <c r="D316" s="231">
        <v>704.11666666666667</v>
      </c>
      <c r="E316" s="231">
        <v>697.83333333333337</v>
      </c>
      <c r="F316" s="231">
        <v>689.11666666666667</v>
      </c>
      <c r="G316" s="231">
        <v>682.83333333333337</v>
      </c>
      <c r="H316" s="231">
        <v>712.83333333333337</v>
      </c>
      <c r="I316" s="231">
        <v>719.11666666666667</v>
      </c>
      <c r="J316" s="231">
        <v>727.83333333333337</v>
      </c>
      <c r="K316" s="230">
        <v>710.4</v>
      </c>
      <c r="L316" s="230">
        <v>695.4</v>
      </c>
      <c r="M316" s="230">
        <v>7.2401999999999997</v>
      </c>
      <c r="N316" s="1"/>
      <c r="O316" s="1"/>
    </row>
    <row r="317" spans="1:15" ht="12.75" customHeight="1">
      <c r="A317" s="30">
        <v>307</v>
      </c>
      <c r="B317" s="216" t="s">
        <v>418</v>
      </c>
      <c r="C317" s="230">
        <v>549.45000000000005</v>
      </c>
      <c r="D317" s="231">
        <v>544.5333333333333</v>
      </c>
      <c r="E317" s="231">
        <v>527.06666666666661</v>
      </c>
      <c r="F317" s="231">
        <v>504.68333333333328</v>
      </c>
      <c r="G317" s="231">
        <v>487.21666666666658</v>
      </c>
      <c r="H317" s="231">
        <v>566.91666666666663</v>
      </c>
      <c r="I317" s="231">
        <v>584.38333333333333</v>
      </c>
      <c r="J317" s="231">
        <v>606.76666666666665</v>
      </c>
      <c r="K317" s="230">
        <v>562</v>
      </c>
      <c r="L317" s="230">
        <v>522.15</v>
      </c>
      <c r="M317" s="230">
        <v>1010.78986</v>
      </c>
      <c r="N317" s="1"/>
      <c r="O317" s="1"/>
    </row>
    <row r="318" spans="1:15" ht="12.75" customHeight="1">
      <c r="A318" s="30">
        <v>308</v>
      </c>
      <c r="B318" s="216" t="s">
        <v>419</v>
      </c>
      <c r="C318" s="230">
        <v>808.2</v>
      </c>
      <c r="D318" s="231">
        <v>818.1</v>
      </c>
      <c r="E318" s="231">
        <v>793.40000000000009</v>
      </c>
      <c r="F318" s="231">
        <v>778.6</v>
      </c>
      <c r="G318" s="231">
        <v>753.90000000000009</v>
      </c>
      <c r="H318" s="231">
        <v>832.90000000000009</v>
      </c>
      <c r="I318" s="231">
        <v>857.60000000000014</v>
      </c>
      <c r="J318" s="231">
        <v>872.40000000000009</v>
      </c>
      <c r="K318" s="230">
        <v>842.8</v>
      </c>
      <c r="L318" s="230">
        <v>803.3</v>
      </c>
      <c r="M318" s="230">
        <v>37.903280000000002</v>
      </c>
      <c r="N318" s="1"/>
      <c r="O318" s="1"/>
    </row>
    <row r="319" spans="1:15" ht="12.75" customHeight="1">
      <c r="A319" s="30">
        <v>309</v>
      </c>
      <c r="B319" s="216" t="s">
        <v>819</v>
      </c>
      <c r="C319" s="230">
        <v>811.95</v>
      </c>
      <c r="D319" s="231">
        <v>807.05000000000007</v>
      </c>
      <c r="E319" s="231">
        <v>797.10000000000014</v>
      </c>
      <c r="F319" s="231">
        <v>782.25000000000011</v>
      </c>
      <c r="G319" s="231">
        <v>772.30000000000018</v>
      </c>
      <c r="H319" s="231">
        <v>821.90000000000009</v>
      </c>
      <c r="I319" s="231">
        <v>831.85000000000014</v>
      </c>
      <c r="J319" s="231">
        <v>846.7</v>
      </c>
      <c r="K319" s="230">
        <v>817</v>
      </c>
      <c r="L319" s="230">
        <v>792.2</v>
      </c>
      <c r="M319" s="230">
        <v>3.35805</v>
      </c>
      <c r="N319" s="1"/>
      <c r="O319" s="1"/>
    </row>
    <row r="320" spans="1:15" ht="12.75" customHeight="1">
      <c r="A320" s="30">
        <v>310</v>
      </c>
      <c r="B320" s="216" t="s">
        <v>820</v>
      </c>
      <c r="C320" s="230">
        <v>958.1</v>
      </c>
      <c r="D320" s="231">
        <v>962.93333333333339</v>
      </c>
      <c r="E320" s="231">
        <v>941.31666666666683</v>
      </c>
      <c r="F320" s="231">
        <v>924.53333333333342</v>
      </c>
      <c r="G320" s="231">
        <v>902.91666666666686</v>
      </c>
      <c r="H320" s="231">
        <v>979.71666666666681</v>
      </c>
      <c r="I320" s="231">
        <v>1001.3333333333334</v>
      </c>
      <c r="J320" s="231">
        <v>1018.1166666666668</v>
      </c>
      <c r="K320" s="230">
        <v>984.55</v>
      </c>
      <c r="L320" s="230">
        <v>946.15</v>
      </c>
      <c r="M320" s="230">
        <v>1.1994899999999999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1301.1500000000001</v>
      </c>
      <c r="D321" s="231">
        <v>1311.9333333333334</v>
      </c>
      <c r="E321" s="231">
        <v>1283.9666666666667</v>
      </c>
      <c r="F321" s="231">
        <v>1266.7833333333333</v>
      </c>
      <c r="G321" s="231">
        <v>1238.8166666666666</v>
      </c>
      <c r="H321" s="231">
        <v>1329.1166666666668</v>
      </c>
      <c r="I321" s="231">
        <v>1357.0833333333335</v>
      </c>
      <c r="J321" s="231">
        <v>1374.2666666666669</v>
      </c>
      <c r="K321" s="230">
        <v>1339.9</v>
      </c>
      <c r="L321" s="230">
        <v>1294.75</v>
      </c>
      <c r="M321" s="230">
        <v>2.3339699999999999</v>
      </c>
      <c r="N321" s="1"/>
      <c r="O321" s="1"/>
    </row>
    <row r="322" spans="1:15" ht="12.75" customHeight="1">
      <c r="A322" s="30">
        <v>312</v>
      </c>
      <c r="B322" s="216" t="s">
        <v>844</v>
      </c>
      <c r="C322" s="230">
        <v>57.85</v>
      </c>
      <c r="D322" s="231">
        <v>57.916666666666664</v>
      </c>
      <c r="E322" s="231">
        <v>57.333333333333329</v>
      </c>
      <c r="F322" s="231">
        <v>56.816666666666663</v>
      </c>
      <c r="G322" s="231">
        <v>56.233333333333327</v>
      </c>
      <c r="H322" s="231">
        <v>58.43333333333333</v>
      </c>
      <c r="I322" s="231">
        <v>59.016666666666659</v>
      </c>
      <c r="J322" s="231">
        <v>59.533333333333331</v>
      </c>
      <c r="K322" s="230">
        <v>58.5</v>
      </c>
      <c r="L322" s="230">
        <v>57.4</v>
      </c>
      <c r="M322" s="230">
        <v>80.99709</v>
      </c>
      <c r="N322" s="1"/>
      <c r="O322" s="1"/>
    </row>
    <row r="323" spans="1:15" ht="12.75" customHeight="1">
      <c r="A323" s="30">
        <v>313</v>
      </c>
      <c r="B323" s="216" t="s">
        <v>421</v>
      </c>
      <c r="C323" s="230">
        <v>637.54999999999995</v>
      </c>
      <c r="D323" s="231">
        <v>635.56666666666661</v>
      </c>
      <c r="E323" s="231">
        <v>631.13333333333321</v>
      </c>
      <c r="F323" s="231">
        <v>624.71666666666658</v>
      </c>
      <c r="G323" s="231">
        <v>620.28333333333319</v>
      </c>
      <c r="H323" s="231">
        <v>641.98333333333323</v>
      </c>
      <c r="I323" s="231">
        <v>646.41666666666663</v>
      </c>
      <c r="J323" s="231">
        <v>652.83333333333326</v>
      </c>
      <c r="K323" s="230">
        <v>640</v>
      </c>
      <c r="L323" s="230">
        <v>629.15</v>
      </c>
      <c r="M323" s="230">
        <v>0.65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1946.85</v>
      </c>
      <c r="D324" s="231">
        <v>1951.0666666666666</v>
      </c>
      <c r="E324" s="231">
        <v>1927.1333333333332</v>
      </c>
      <c r="F324" s="231">
        <v>1907.4166666666665</v>
      </c>
      <c r="G324" s="231">
        <v>1883.4833333333331</v>
      </c>
      <c r="H324" s="231">
        <v>1970.7833333333333</v>
      </c>
      <c r="I324" s="231">
        <v>1994.7166666666667</v>
      </c>
      <c r="J324" s="231">
        <v>2014.4333333333334</v>
      </c>
      <c r="K324" s="230">
        <v>1975</v>
      </c>
      <c r="L324" s="230">
        <v>1931.35</v>
      </c>
      <c r="M324" s="230">
        <v>12.128270000000001</v>
      </c>
      <c r="N324" s="1"/>
      <c r="O324" s="1"/>
    </row>
    <row r="325" spans="1:15" ht="12.75" customHeight="1">
      <c r="A325" s="30">
        <v>315</v>
      </c>
      <c r="B325" s="216" t="s">
        <v>422</v>
      </c>
      <c r="C325" s="230">
        <v>1455.25</v>
      </c>
      <c r="D325" s="231">
        <v>1453.3333333333333</v>
      </c>
      <c r="E325" s="231">
        <v>1442.9666666666665</v>
      </c>
      <c r="F325" s="231">
        <v>1430.6833333333332</v>
      </c>
      <c r="G325" s="231">
        <v>1420.3166666666664</v>
      </c>
      <c r="H325" s="231">
        <v>1465.6166666666666</v>
      </c>
      <c r="I325" s="231">
        <v>1475.9833333333333</v>
      </c>
      <c r="J325" s="231">
        <v>1488.2666666666667</v>
      </c>
      <c r="K325" s="230">
        <v>1463.7</v>
      </c>
      <c r="L325" s="230">
        <v>1441.05</v>
      </c>
      <c r="M325" s="230">
        <v>3.0866500000000001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1115.5</v>
      </c>
      <c r="D326" s="231">
        <v>1117.3499999999999</v>
      </c>
      <c r="E326" s="231">
        <v>1108.4999999999998</v>
      </c>
      <c r="F326" s="231">
        <v>1101.4999999999998</v>
      </c>
      <c r="G326" s="231">
        <v>1092.6499999999996</v>
      </c>
      <c r="H326" s="231">
        <v>1124.3499999999999</v>
      </c>
      <c r="I326" s="231">
        <v>1133.2000000000003</v>
      </c>
      <c r="J326" s="231">
        <v>1140.2</v>
      </c>
      <c r="K326" s="230">
        <v>1126.2</v>
      </c>
      <c r="L326" s="230">
        <v>1110.3499999999999</v>
      </c>
      <c r="M326" s="230">
        <v>5.2663000000000002</v>
      </c>
      <c r="N326" s="1"/>
      <c r="O326" s="1"/>
    </row>
    <row r="327" spans="1:15" ht="12.75" customHeight="1">
      <c r="A327" s="30">
        <v>317</v>
      </c>
      <c r="B327" s="216" t="s">
        <v>263</v>
      </c>
      <c r="C327" s="230">
        <v>618.79999999999995</v>
      </c>
      <c r="D327" s="231">
        <v>620.44999999999993</v>
      </c>
      <c r="E327" s="231">
        <v>614.09999999999991</v>
      </c>
      <c r="F327" s="231">
        <v>609.4</v>
      </c>
      <c r="G327" s="231">
        <v>603.04999999999995</v>
      </c>
      <c r="H327" s="231">
        <v>625.14999999999986</v>
      </c>
      <c r="I327" s="231">
        <v>631.5</v>
      </c>
      <c r="J327" s="231">
        <v>636.19999999999982</v>
      </c>
      <c r="K327" s="230">
        <v>626.79999999999995</v>
      </c>
      <c r="L327" s="230">
        <v>615.75</v>
      </c>
      <c r="M327" s="230">
        <v>5.4556899999999997</v>
      </c>
      <c r="N327" s="1"/>
      <c r="O327" s="1"/>
    </row>
    <row r="328" spans="1:15" ht="12.75" customHeight="1">
      <c r="A328" s="30">
        <v>318</v>
      </c>
      <c r="B328" s="216" t="s">
        <v>423</v>
      </c>
      <c r="C328" s="230">
        <v>42.35</v>
      </c>
      <c r="D328" s="231">
        <v>42.333333333333336</v>
      </c>
      <c r="E328" s="231">
        <v>41.916666666666671</v>
      </c>
      <c r="F328" s="231">
        <v>41.483333333333334</v>
      </c>
      <c r="G328" s="231">
        <v>41.06666666666667</v>
      </c>
      <c r="H328" s="231">
        <v>42.766666666666673</v>
      </c>
      <c r="I328" s="231">
        <v>43.183333333333344</v>
      </c>
      <c r="J328" s="231">
        <v>43.616666666666674</v>
      </c>
      <c r="K328" s="230">
        <v>42.75</v>
      </c>
      <c r="L328" s="230">
        <v>41.9</v>
      </c>
      <c r="M328" s="230">
        <v>57.098939999999999</v>
      </c>
      <c r="N328" s="1"/>
      <c r="O328" s="1"/>
    </row>
    <row r="329" spans="1:15" ht="12.75" customHeight="1">
      <c r="A329" s="30">
        <v>319</v>
      </c>
      <c r="B329" s="216" t="s">
        <v>424</v>
      </c>
      <c r="C329" s="230">
        <v>119.25</v>
      </c>
      <c r="D329" s="231">
        <v>117.85000000000001</v>
      </c>
      <c r="E329" s="231">
        <v>115.80000000000001</v>
      </c>
      <c r="F329" s="231">
        <v>112.35000000000001</v>
      </c>
      <c r="G329" s="231">
        <v>110.30000000000001</v>
      </c>
      <c r="H329" s="231">
        <v>121.30000000000001</v>
      </c>
      <c r="I329" s="231">
        <v>123.35</v>
      </c>
      <c r="J329" s="231">
        <v>126.80000000000001</v>
      </c>
      <c r="K329" s="230">
        <v>119.9</v>
      </c>
      <c r="L329" s="230">
        <v>114.4</v>
      </c>
      <c r="M329" s="230">
        <v>108.52101999999999</v>
      </c>
      <c r="N329" s="1"/>
      <c r="O329" s="1"/>
    </row>
    <row r="330" spans="1:15" ht="12.75" customHeight="1">
      <c r="A330" s="30">
        <v>320</v>
      </c>
      <c r="B330" s="216" t="s">
        <v>425</v>
      </c>
      <c r="C330" s="230">
        <v>43.45</v>
      </c>
      <c r="D330" s="231">
        <v>43.5</v>
      </c>
      <c r="E330" s="231">
        <v>42.9</v>
      </c>
      <c r="F330" s="231">
        <v>42.35</v>
      </c>
      <c r="G330" s="231">
        <v>41.75</v>
      </c>
      <c r="H330" s="231">
        <v>44.05</v>
      </c>
      <c r="I330" s="231">
        <v>44.649999999999991</v>
      </c>
      <c r="J330" s="231">
        <v>45.199999999999996</v>
      </c>
      <c r="K330" s="230">
        <v>44.1</v>
      </c>
      <c r="L330" s="230">
        <v>42.95</v>
      </c>
      <c r="M330" s="230">
        <v>84.165559999999999</v>
      </c>
      <c r="N330" s="1"/>
      <c r="O330" s="1"/>
    </row>
    <row r="331" spans="1:15" ht="12.75" customHeight="1">
      <c r="A331" s="30">
        <v>321</v>
      </c>
      <c r="B331" s="216" t="s">
        <v>426</v>
      </c>
      <c r="C331" s="230">
        <v>94.65</v>
      </c>
      <c r="D331" s="231">
        <v>93.55</v>
      </c>
      <c r="E331" s="231">
        <v>91.949999999999989</v>
      </c>
      <c r="F331" s="231">
        <v>89.249999999999986</v>
      </c>
      <c r="G331" s="231">
        <v>87.649999999999977</v>
      </c>
      <c r="H331" s="231">
        <v>96.25</v>
      </c>
      <c r="I331" s="231">
        <v>97.85</v>
      </c>
      <c r="J331" s="231">
        <v>100.55000000000001</v>
      </c>
      <c r="K331" s="230">
        <v>95.15</v>
      </c>
      <c r="L331" s="230">
        <v>90.85</v>
      </c>
      <c r="M331" s="230">
        <v>50.172739999999997</v>
      </c>
      <c r="N331" s="1"/>
      <c r="O331" s="1"/>
    </row>
    <row r="332" spans="1:15" ht="12.75" customHeight="1">
      <c r="A332" s="30">
        <v>322</v>
      </c>
      <c r="B332" s="216" t="s">
        <v>427</v>
      </c>
      <c r="C332" s="230">
        <v>219.95</v>
      </c>
      <c r="D332" s="231">
        <v>218.4</v>
      </c>
      <c r="E332" s="231">
        <v>215.55</v>
      </c>
      <c r="F332" s="231">
        <v>211.15</v>
      </c>
      <c r="G332" s="231">
        <v>208.3</v>
      </c>
      <c r="H332" s="231">
        <v>222.8</v>
      </c>
      <c r="I332" s="231">
        <v>225.64999999999998</v>
      </c>
      <c r="J332" s="231">
        <v>230.05</v>
      </c>
      <c r="K332" s="230">
        <v>221.25</v>
      </c>
      <c r="L332" s="230">
        <v>214</v>
      </c>
      <c r="M332" s="230">
        <v>20.88363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173.85</v>
      </c>
      <c r="D333" s="231">
        <v>174.26666666666665</v>
      </c>
      <c r="E333" s="231">
        <v>171.5333333333333</v>
      </c>
      <c r="F333" s="231">
        <v>169.21666666666664</v>
      </c>
      <c r="G333" s="231">
        <v>166.48333333333329</v>
      </c>
      <c r="H333" s="231">
        <v>176.58333333333331</v>
      </c>
      <c r="I333" s="231">
        <v>179.31666666666666</v>
      </c>
      <c r="J333" s="231">
        <v>181.63333333333333</v>
      </c>
      <c r="K333" s="230">
        <v>177</v>
      </c>
      <c r="L333" s="230">
        <v>171.95</v>
      </c>
      <c r="M333" s="230">
        <v>417.85991999999999</v>
      </c>
      <c r="N333" s="1"/>
      <c r="O333" s="1"/>
    </row>
    <row r="334" spans="1:15" ht="12.75" customHeight="1">
      <c r="A334" s="30">
        <v>324</v>
      </c>
      <c r="B334" s="216" t="s">
        <v>428</v>
      </c>
      <c r="C334" s="230">
        <v>893.45</v>
      </c>
      <c r="D334" s="231">
        <v>884.66666666666663</v>
      </c>
      <c r="E334" s="231">
        <v>869.33333333333326</v>
      </c>
      <c r="F334" s="231">
        <v>845.21666666666658</v>
      </c>
      <c r="G334" s="231">
        <v>829.88333333333321</v>
      </c>
      <c r="H334" s="231">
        <v>908.7833333333333</v>
      </c>
      <c r="I334" s="231">
        <v>924.11666666666656</v>
      </c>
      <c r="J334" s="231">
        <v>948.23333333333335</v>
      </c>
      <c r="K334" s="230">
        <v>900</v>
      </c>
      <c r="L334" s="230">
        <v>860.55</v>
      </c>
      <c r="M334" s="230">
        <v>4.6382899999999996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83.8</v>
      </c>
      <c r="D335" s="231">
        <v>83.583333333333329</v>
      </c>
      <c r="E335" s="231">
        <v>82.966666666666654</v>
      </c>
      <c r="F335" s="231">
        <v>82.133333333333326</v>
      </c>
      <c r="G335" s="231">
        <v>81.516666666666652</v>
      </c>
      <c r="H335" s="231">
        <v>84.416666666666657</v>
      </c>
      <c r="I335" s="231">
        <v>85.033333333333331</v>
      </c>
      <c r="J335" s="231">
        <v>85.86666666666666</v>
      </c>
      <c r="K335" s="230">
        <v>84.2</v>
      </c>
      <c r="L335" s="230">
        <v>82.75</v>
      </c>
      <c r="M335" s="230">
        <v>72.785920000000004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4665.1000000000004</v>
      </c>
      <c r="D336" s="231">
        <v>4671.583333333333</v>
      </c>
      <c r="E336" s="231">
        <v>4643.5166666666664</v>
      </c>
      <c r="F336" s="231">
        <v>4621.9333333333334</v>
      </c>
      <c r="G336" s="231">
        <v>4593.8666666666668</v>
      </c>
      <c r="H336" s="231">
        <v>4693.1666666666661</v>
      </c>
      <c r="I336" s="231">
        <v>4721.2333333333336</v>
      </c>
      <c r="J336" s="231">
        <v>4742.8166666666657</v>
      </c>
      <c r="K336" s="230">
        <v>4699.6499999999996</v>
      </c>
      <c r="L336" s="230">
        <v>4650</v>
      </c>
      <c r="M336" s="230">
        <v>0.52507999999999999</v>
      </c>
      <c r="N336" s="1"/>
      <c r="O336" s="1"/>
    </row>
    <row r="337" spans="1:15" ht="12.75" customHeight="1">
      <c r="A337" s="30">
        <v>327</v>
      </c>
      <c r="B337" s="216" t="s">
        <v>780</v>
      </c>
      <c r="C337" s="230">
        <v>641.04999999999995</v>
      </c>
      <c r="D337" s="231">
        <v>636.11666666666667</v>
      </c>
      <c r="E337" s="231">
        <v>626.0333333333333</v>
      </c>
      <c r="F337" s="231">
        <v>611.01666666666665</v>
      </c>
      <c r="G337" s="231">
        <v>600.93333333333328</v>
      </c>
      <c r="H337" s="231">
        <v>651.13333333333333</v>
      </c>
      <c r="I337" s="231">
        <v>661.21666666666658</v>
      </c>
      <c r="J337" s="231">
        <v>676.23333333333335</v>
      </c>
      <c r="K337" s="230">
        <v>646.20000000000005</v>
      </c>
      <c r="L337" s="230">
        <v>621.1</v>
      </c>
      <c r="M337" s="230">
        <v>5.0571799999999998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21673.1</v>
      </c>
      <c r="D338" s="231">
        <v>21682.149999999998</v>
      </c>
      <c r="E338" s="231">
        <v>21505.949999999997</v>
      </c>
      <c r="F338" s="231">
        <v>21338.799999999999</v>
      </c>
      <c r="G338" s="231">
        <v>21162.6</v>
      </c>
      <c r="H338" s="231">
        <v>21849.299999999996</v>
      </c>
      <c r="I338" s="231">
        <v>22025.5</v>
      </c>
      <c r="J338" s="231">
        <v>22192.649999999994</v>
      </c>
      <c r="K338" s="230">
        <v>21858.35</v>
      </c>
      <c r="L338" s="230">
        <v>21515</v>
      </c>
      <c r="M338" s="230">
        <v>4.2479399999999998</v>
      </c>
      <c r="N338" s="1"/>
      <c r="O338" s="1"/>
    </row>
    <row r="339" spans="1:15" ht="12.75" customHeight="1">
      <c r="A339" s="30">
        <v>329</v>
      </c>
      <c r="B339" s="216" t="s">
        <v>429</v>
      </c>
      <c r="C339" s="230">
        <v>61.3</v>
      </c>
      <c r="D339" s="231">
        <v>61.133333333333326</v>
      </c>
      <c r="E339" s="231">
        <v>60.366666666666653</v>
      </c>
      <c r="F339" s="231">
        <v>59.43333333333333</v>
      </c>
      <c r="G339" s="231">
        <v>58.666666666666657</v>
      </c>
      <c r="H339" s="231">
        <v>62.066666666666649</v>
      </c>
      <c r="I339" s="231">
        <v>62.833333333333329</v>
      </c>
      <c r="J339" s="231">
        <v>63.766666666666644</v>
      </c>
      <c r="K339" s="230">
        <v>61.9</v>
      </c>
      <c r="L339" s="230">
        <v>60.2</v>
      </c>
      <c r="M339" s="230">
        <v>10.58207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249.75</v>
      </c>
      <c r="D340" s="231">
        <v>247.58333333333334</v>
      </c>
      <c r="E340" s="231">
        <v>244.16666666666669</v>
      </c>
      <c r="F340" s="231">
        <v>238.58333333333334</v>
      </c>
      <c r="G340" s="231">
        <v>235.16666666666669</v>
      </c>
      <c r="H340" s="231">
        <v>253.16666666666669</v>
      </c>
      <c r="I340" s="231">
        <v>256.58333333333337</v>
      </c>
      <c r="J340" s="231">
        <v>262.16666666666669</v>
      </c>
      <c r="K340" s="230">
        <v>251</v>
      </c>
      <c r="L340" s="230">
        <v>242</v>
      </c>
      <c r="M340" s="230">
        <v>4.6392699999999998</v>
      </c>
      <c r="N340" s="1"/>
      <c r="O340" s="1"/>
    </row>
    <row r="341" spans="1:15" ht="12.75" customHeight="1">
      <c r="A341" s="30">
        <v>331</v>
      </c>
      <c r="B341" s="216" t="s">
        <v>821</v>
      </c>
      <c r="C341" s="230">
        <v>338.65</v>
      </c>
      <c r="D341" s="231">
        <v>339.91666666666669</v>
      </c>
      <c r="E341" s="231">
        <v>335.93333333333339</v>
      </c>
      <c r="F341" s="231">
        <v>333.2166666666667</v>
      </c>
      <c r="G341" s="231">
        <v>329.23333333333341</v>
      </c>
      <c r="H341" s="231">
        <v>342.63333333333338</v>
      </c>
      <c r="I341" s="231">
        <v>346.61666666666662</v>
      </c>
      <c r="J341" s="231">
        <v>349.33333333333337</v>
      </c>
      <c r="K341" s="230">
        <v>343.9</v>
      </c>
      <c r="L341" s="230">
        <v>337.2</v>
      </c>
      <c r="M341" s="230">
        <v>0.55857999999999997</v>
      </c>
      <c r="N341" s="1"/>
      <c r="O341" s="1"/>
    </row>
    <row r="342" spans="1:15" ht="12.75" customHeight="1">
      <c r="A342" s="30">
        <v>332</v>
      </c>
      <c r="B342" s="216" t="s">
        <v>264</v>
      </c>
      <c r="C342" s="230">
        <v>930.75</v>
      </c>
      <c r="D342" s="231">
        <v>928.56666666666661</v>
      </c>
      <c r="E342" s="231">
        <v>919.18333333333317</v>
      </c>
      <c r="F342" s="231">
        <v>907.61666666666656</v>
      </c>
      <c r="G342" s="231">
        <v>898.23333333333312</v>
      </c>
      <c r="H342" s="231">
        <v>940.13333333333321</v>
      </c>
      <c r="I342" s="231">
        <v>949.51666666666665</v>
      </c>
      <c r="J342" s="231">
        <v>961.08333333333326</v>
      </c>
      <c r="K342" s="230">
        <v>937.95</v>
      </c>
      <c r="L342" s="230">
        <v>917</v>
      </c>
      <c r="M342" s="230">
        <v>8.2834299999999992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154.9</v>
      </c>
      <c r="D343" s="231">
        <v>154.78333333333333</v>
      </c>
      <c r="E343" s="231">
        <v>150.16666666666666</v>
      </c>
      <c r="F343" s="231">
        <v>145.43333333333334</v>
      </c>
      <c r="G343" s="231">
        <v>140.81666666666666</v>
      </c>
      <c r="H343" s="231">
        <v>159.51666666666665</v>
      </c>
      <c r="I343" s="231">
        <v>164.13333333333333</v>
      </c>
      <c r="J343" s="231">
        <v>168.86666666666665</v>
      </c>
      <c r="K343" s="230">
        <v>159.4</v>
      </c>
      <c r="L343" s="230">
        <v>150.05000000000001</v>
      </c>
      <c r="M343" s="230">
        <v>837.41016999999999</v>
      </c>
      <c r="N343" s="1"/>
      <c r="O343" s="1"/>
    </row>
    <row r="344" spans="1:15" ht="12.75" customHeight="1">
      <c r="A344" s="30">
        <v>334</v>
      </c>
      <c r="B344" s="216" t="s">
        <v>265</v>
      </c>
      <c r="C344" s="230">
        <v>257.25</v>
      </c>
      <c r="D344" s="231">
        <v>256.25</v>
      </c>
      <c r="E344" s="231">
        <v>254.5</v>
      </c>
      <c r="F344" s="231">
        <v>251.75</v>
      </c>
      <c r="G344" s="231">
        <v>250</v>
      </c>
      <c r="H344" s="231">
        <v>259</v>
      </c>
      <c r="I344" s="231">
        <v>260.75</v>
      </c>
      <c r="J344" s="231">
        <v>263.5</v>
      </c>
      <c r="K344" s="230">
        <v>258</v>
      </c>
      <c r="L344" s="230">
        <v>253.5</v>
      </c>
      <c r="M344" s="230">
        <v>13.767390000000001</v>
      </c>
      <c r="N344" s="1"/>
      <c r="O344" s="1"/>
    </row>
    <row r="345" spans="1:15" ht="12.75" customHeight="1">
      <c r="A345" s="30">
        <v>335</v>
      </c>
      <c r="B345" s="216" t="s">
        <v>853</v>
      </c>
      <c r="C345" s="230">
        <v>734.7</v>
      </c>
      <c r="D345" s="231">
        <v>731.16666666666663</v>
      </c>
      <c r="E345" s="231">
        <v>717.5333333333333</v>
      </c>
      <c r="F345" s="231">
        <v>700.36666666666667</v>
      </c>
      <c r="G345" s="231">
        <v>686.73333333333335</v>
      </c>
      <c r="H345" s="231">
        <v>748.33333333333326</v>
      </c>
      <c r="I345" s="231">
        <v>761.9666666666667</v>
      </c>
      <c r="J345" s="231">
        <v>779.13333333333321</v>
      </c>
      <c r="K345" s="230">
        <v>744.8</v>
      </c>
      <c r="L345" s="230">
        <v>714</v>
      </c>
      <c r="M345" s="230">
        <v>36.847760000000001</v>
      </c>
      <c r="N345" s="1"/>
      <c r="O345" s="1"/>
    </row>
    <row r="346" spans="1:15" ht="12.75" customHeight="1">
      <c r="A346" s="30">
        <v>336</v>
      </c>
      <c r="B346" s="216" t="s">
        <v>803</v>
      </c>
      <c r="C346" s="230">
        <v>697.35</v>
      </c>
      <c r="D346" s="231">
        <v>697.11666666666667</v>
      </c>
      <c r="E346" s="231">
        <v>693.08333333333337</v>
      </c>
      <c r="F346" s="231">
        <v>688.81666666666672</v>
      </c>
      <c r="G346" s="231">
        <v>684.78333333333342</v>
      </c>
      <c r="H346" s="231">
        <v>701.38333333333333</v>
      </c>
      <c r="I346" s="231">
        <v>705.41666666666663</v>
      </c>
      <c r="J346" s="231">
        <v>709.68333333333328</v>
      </c>
      <c r="K346" s="230">
        <v>701.15</v>
      </c>
      <c r="L346" s="230">
        <v>692.85</v>
      </c>
      <c r="M346" s="230">
        <v>13.039289999999999</v>
      </c>
      <c r="N346" s="1"/>
      <c r="O346" s="1"/>
    </row>
    <row r="347" spans="1:15" ht="12.75" customHeight="1">
      <c r="A347" s="30">
        <v>337</v>
      </c>
      <c r="B347" s="216" t="s">
        <v>430</v>
      </c>
      <c r="C347" s="230">
        <v>3633.6</v>
      </c>
      <c r="D347" s="231">
        <v>3616.2833333333333</v>
      </c>
      <c r="E347" s="231">
        <v>3590.5666666666666</v>
      </c>
      <c r="F347" s="231">
        <v>3547.5333333333333</v>
      </c>
      <c r="G347" s="231">
        <v>3521.8166666666666</v>
      </c>
      <c r="H347" s="231">
        <v>3659.3166666666666</v>
      </c>
      <c r="I347" s="231">
        <v>3685.0333333333328</v>
      </c>
      <c r="J347" s="231">
        <v>3728.0666666666666</v>
      </c>
      <c r="K347" s="230">
        <v>3642</v>
      </c>
      <c r="L347" s="230">
        <v>3573.25</v>
      </c>
      <c r="M347" s="230">
        <v>0.73756999999999995</v>
      </c>
      <c r="N347" s="1"/>
      <c r="O347" s="1"/>
    </row>
    <row r="348" spans="1:15" ht="12.75" customHeight="1">
      <c r="A348" s="30">
        <v>338</v>
      </c>
      <c r="B348" s="216" t="s">
        <v>431</v>
      </c>
      <c r="C348" s="230">
        <v>238.8</v>
      </c>
      <c r="D348" s="231">
        <v>239.76666666666668</v>
      </c>
      <c r="E348" s="231">
        <v>236.13333333333335</v>
      </c>
      <c r="F348" s="231">
        <v>233.46666666666667</v>
      </c>
      <c r="G348" s="231">
        <v>229.83333333333334</v>
      </c>
      <c r="H348" s="231">
        <v>242.43333333333337</v>
      </c>
      <c r="I348" s="231">
        <v>246.06666666666669</v>
      </c>
      <c r="J348" s="231">
        <v>248.73333333333338</v>
      </c>
      <c r="K348" s="230">
        <v>243.4</v>
      </c>
      <c r="L348" s="230">
        <v>237.1</v>
      </c>
      <c r="M348" s="230">
        <v>1.9516899999999999</v>
      </c>
      <c r="N348" s="1"/>
      <c r="O348" s="1"/>
    </row>
    <row r="349" spans="1:15" ht="12.75" customHeight="1">
      <c r="A349" s="30">
        <v>339</v>
      </c>
      <c r="B349" s="216" t="s">
        <v>804</v>
      </c>
      <c r="C349" s="230">
        <v>605.95000000000005</v>
      </c>
      <c r="D349" s="231">
        <v>603.05000000000007</v>
      </c>
      <c r="E349" s="231">
        <v>598.10000000000014</v>
      </c>
      <c r="F349" s="231">
        <v>590.25000000000011</v>
      </c>
      <c r="G349" s="231">
        <v>585.30000000000018</v>
      </c>
      <c r="H349" s="231">
        <v>610.90000000000009</v>
      </c>
      <c r="I349" s="231">
        <v>615.85000000000014</v>
      </c>
      <c r="J349" s="231">
        <v>623.70000000000005</v>
      </c>
      <c r="K349" s="230">
        <v>608</v>
      </c>
      <c r="L349" s="230">
        <v>595.20000000000005</v>
      </c>
      <c r="M349" s="230">
        <v>15.332380000000001</v>
      </c>
      <c r="N349" s="1"/>
      <c r="O349" s="1"/>
    </row>
    <row r="350" spans="1:15" ht="12.75" customHeight="1">
      <c r="A350" s="30">
        <v>340</v>
      </c>
      <c r="B350" s="216" t="s">
        <v>793</v>
      </c>
      <c r="C350" s="230">
        <v>136.5</v>
      </c>
      <c r="D350" s="231">
        <v>135.63333333333333</v>
      </c>
      <c r="E350" s="231">
        <v>133.96666666666664</v>
      </c>
      <c r="F350" s="231">
        <v>131.43333333333331</v>
      </c>
      <c r="G350" s="231">
        <v>129.76666666666662</v>
      </c>
      <c r="H350" s="231">
        <v>138.16666666666666</v>
      </c>
      <c r="I350" s="231">
        <v>139.83333333333334</v>
      </c>
      <c r="J350" s="231">
        <v>142.36666666666667</v>
      </c>
      <c r="K350" s="230">
        <v>137.30000000000001</v>
      </c>
      <c r="L350" s="230">
        <v>133.1</v>
      </c>
      <c r="M350" s="230">
        <v>12.042289999999999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3616.8</v>
      </c>
      <c r="D351" s="231">
        <v>3576.3833333333337</v>
      </c>
      <c r="E351" s="231">
        <v>3505.8666666666672</v>
      </c>
      <c r="F351" s="231">
        <v>3394.9333333333334</v>
      </c>
      <c r="G351" s="231">
        <v>3324.416666666667</v>
      </c>
      <c r="H351" s="231">
        <v>3687.3166666666675</v>
      </c>
      <c r="I351" s="231">
        <v>3757.8333333333339</v>
      </c>
      <c r="J351" s="231">
        <v>3868.7666666666678</v>
      </c>
      <c r="K351" s="230">
        <v>3646.9</v>
      </c>
      <c r="L351" s="230">
        <v>3465.45</v>
      </c>
      <c r="M351" s="230">
        <v>20.61711</v>
      </c>
      <c r="N351" s="1"/>
      <c r="O351" s="1"/>
    </row>
    <row r="352" spans="1:15" ht="12.75" customHeight="1">
      <c r="A352" s="30">
        <v>342</v>
      </c>
      <c r="B352" s="216" t="s">
        <v>433</v>
      </c>
      <c r="C352" s="230">
        <v>505.25</v>
      </c>
      <c r="D352" s="231">
        <v>497.93333333333339</v>
      </c>
      <c r="E352" s="231">
        <v>487.6666666666668</v>
      </c>
      <c r="F352" s="231">
        <v>470.08333333333343</v>
      </c>
      <c r="G352" s="231">
        <v>459.81666666666683</v>
      </c>
      <c r="H352" s="231">
        <v>515.51666666666677</v>
      </c>
      <c r="I352" s="231">
        <v>525.78333333333342</v>
      </c>
      <c r="J352" s="231">
        <v>543.36666666666679</v>
      </c>
      <c r="K352" s="230">
        <v>508.2</v>
      </c>
      <c r="L352" s="230">
        <v>480.35</v>
      </c>
      <c r="M352" s="230">
        <v>11.867010000000001</v>
      </c>
      <c r="N352" s="1"/>
      <c r="O352" s="1"/>
    </row>
    <row r="353" spans="1:15" ht="12.75" customHeight="1">
      <c r="A353" s="30">
        <v>343</v>
      </c>
      <c r="B353" s="216" t="s">
        <v>434</v>
      </c>
      <c r="C353" s="230">
        <v>313.89999999999998</v>
      </c>
      <c r="D353" s="231">
        <v>313.0333333333333</v>
      </c>
      <c r="E353" s="231">
        <v>309.56666666666661</v>
      </c>
      <c r="F353" s="231">
        <v>305.23333333333329</v>
      </c>
      <c r="G353" s="231">
        <v>301.76666666666659</v>
      </c>
      <c r="H353" s="231">
        <v>317.36666666666662</v>
      </c>
      <c r="I353" s="231">
        <v>320.83333333333331</v>
      </c>
      <c r="J353" s="231">
        <v>325.16666666666663</v>
      </c>
      <c r="K353" s="230">
        <v>316.5</v>
      </c>
      <c r="L353" s="230">
        <v>308.7</v>
      </c>
      <c r="M353" s="230">
        <v>2.6383200000000002</v>
      </c>
      <c r="N353" s="1"/>
      <c r="O353" s="1"/>
    </row>
    <row r="354" spans="1:15" ht="12.75" customHeight="1">
      <c r="A354" s="30">
        <v>344</v>
      </c>
      <c r="B354" s="216" t="s">
        <v>979</v>
      </c>
      <c r="C354" s="230">
        <v>1415.35</v>
      </c>
      <c r="D354" s="231">
        <v>1415.1000000000001</v>
      </c>
      <c r="E354" s="231">
        <v>1408.2500000000002</v>
      </c>
      <c r="F354" s="231">
        <v>1401.15</v>
      </c>
      <c r="G354" s="231">
        <v>1394.3000000000002</v>
      </c>
      <c r="H354" s="231">
        <v>1422.2000000000003</v>
      </c>
      <c r="I354" s="231">
        <v>1429.0500000000002</v>
      </c>
      <c r="J354" s="231">
        <v>1436.1500000000003</v>
      </c>
      <c r="K354" s="230">
        <v>1421.95</v>
      </c>
      <c r="L354" s="230">
        <v>1408</v>
      </c>
      <c r="M354" s="230">
        <v>3.9378600000000001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38775.65</v>
      </c>
      <c r="D355" s="231">
        <v>38998.883333333331</v>
      </c>
      <c r="E355" s="231">
        <v>38342.766666666663</v>
      </c>
      <c r="F355" s="231">
        <v>37909.883333333331</v>
      </c>
      <c r="G355" s="231">
        <v>37253.766666666663</v>
      </c>
      <c r="H355" s="231">
        <v>39431.766666666663</v>
      </c>
      <c r="I355" s="231">
        <v>40087.883333333331</v>
      </c>
      <c r="J355" s="231">
        <v>40520.766666666663</v>
      </c>
      <c r="K355" s="230">
        <v>39655</v>
      </c>
      <c r="L355" s="230">
        <v>38566</v>
      </c>
      <c r="M355" s="230">
        <v>0.53317999999999999</v>
      </c>
      <c r="N355" s="1"/>
      <c r="O355" s="1"/>
    </row>
    <row r="356" spans="1:15" ht="12.75" customHeight="1">
      <c r="A356" s="30">
        <v>346</v>
      </c>
      <c r="B356" s="216" t="s">
        <v>845</v>
      </c>
      <c r="C356" s="230">
        <v>1047.5</v>
      </c>
      <c r="D356" s="231">
        <v>1034.7333333333333</v>
      </c>
      <c r="E356" s="231">
        <v>1014.8166666666666</v>
      </c>
      <c r="F356" s="231">
        <v>982.13333333333321</v>
      </c>
      <c r="G356" s="231">
        <v>962.21666666666647</v>
      </c>
      <c r="H356" s="231">
        <v>1067.4166666666667</v>
      </c>
      <c r="I356" s="231">
        <v>1087.3333333333333</v>
      </c>
      <c r="J356" s="231">
        <v>1120.0166666666669</v>
      </c>
      <c r="K356" s="230">
        <v>1054.6500000000001</v>
      </c>
      <c r="L356" s="230">
        <v>1002.05</v>
      </c>
      <c r="M356" s="230">
        <v>2.7928999999999999</v>
      </c>
      <c r="N356" s="1"/>
      <c r="O356" s="1"/>
    </row>
    <row r="357" spans="1:15" ht="12.75" customHeight="1">
      <c r="A357" s="30">
        <v>347</v>
      </c>
      <c r="B357" s="216" t="s">
        <v>435</v>
      </c>
      <c r="C357" s="230">
        <v>5138.3999999999996</v>
      </c>
      <c r="D357" s="231">
        <v>5115.8</v>
      </c>
      <c r="E357" s="231">
        <v>5072.6000000000004</v>
      </c>
      <c r="F357" s="231">
        <v>5006.8</v>
      </c>
      <c r="G357" s="231">
        <v>4963.6000000000004</v>
      </c>
      <c r="H357" s="231">
        <v>5181.6000000000004</v>
      </c>
      <c r="I357" s="231">
        <v>5224.7999999999993</v>
      </c>
      <c r="J357" s="231">
        <v>5290.6</v>
      </c>
      <c r="K357" s="230">
        <v>5159</v>
      </c>
      <c r="L357" s="230">
        <v>5050</v>
      </c>
      <c r="M357" s="230">
        <v>3.3028400000000002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225.85</v>
      </c>
      <c r="D358" s="231">
        <v>225.56666666666663</v>
      </c>
      <c r="E358" s="231">
        <v>222.43333333333328</v>
      </c>
      <c r="F358" s="231">
        <v>219.01666666666665</v>
      </c>
      <c r="G358" s="231">
        <v>215.8833333333333</v>
      </c>
      <c r="H358" s="231">
        <v>228.98333333333326</v>
      </c>
      <c r="I358" s="231">
        <v>232.11666666666665</v>
      </c>
      <c r="J358" s="231">
        <v>235.53333333333325</v>
      </c>
      <c r="K358" s="230">
        <v>228.7</v>
      </c>
      <c r="L358" s="230">
        <v>222.15</v>
      </c>
      <c r="M358" s="230">
        <v>69.848169999999996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3800.7</v>
      </c>
      <c r="D359" s="231">
        <v>3781.9</v>
      </c>
      <c r="E359" s="231">
        <v>3738.8</v>
      </c>
      <c r="F359" s="231">
        <v>3676.9</v>
      </c>
      <c r="G359" s="231">
        <v>3633.8</v>
      </c>
      <c r="H359" s="231">
        <v>3843.8</v>
      </c>
      <c r="I359" s="231">
        <v>3886.8999999999996</v>
      </c>
      <c r="J359" s="231">
        <v>3948.8</v>
      </c>
      <c r="K359" s="230">
        <v>3825</v>
      </c>
      <c r="L359" s="230">
        <v>3720</v>
      </c>
      <c r="M359" s="230">
        <v>8.3030000000000007E-2</v>
      </c>
      <c r="N359" s="1"/>
      <c r="O359" s="1"/>
    </row>
    <row r="360" spans="1:15" ht="12.75" customHeight="1">
      <c r="A360" s="30">
        <v>350</v>
      </c>
      <c r="B360" s="216" t="s">
        <v>437</v>
      </c>
      <c r="C360" s="230">
        <v>1467.1</v>
      </c>
      <c r="D360" s="231">
        <v>1477.3</v>
      </c>
      <c r="E360" s="231">
        <v>1448.8</v>
      </c>
      <c r="F360" s="231">
        <v>1430.5</v>
      </c>
      <c r="G360" s="231">
        <v>1402</v>
      </c>
      <c r="H360" s="231">
        <v>1495.6</v>
      </c>
      <c r="I360" s="231">
        <v>1524.1</v>
      </c>
      <c r="J360" s="231">
        <v>1542.3999999999999</v>
      </c>
      <c r="K360" s="230">
        <v>1505.8</v>
      </c>
      <c r="L360" s="230">
        <v>1459</v>
      </c>
      <c r="M360" s="230">
        <v>2.2659099999999999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2607.85</v>
      </c>
      <c r="D361" s="231">
        <v>2606.2166666666667</v>
      </c>
      <c r="E361" s="231">
        <v>2593.7333333333336</v>
      </c>
      <c r="F361" s="231">
        <v>2579.6166666666668</v>
      </c>
      <c r="G361" s="231">
        <v>2567.1333333333337</v>
      </c>
      <c r="H361" s="231">
        <v>2620.3333333333335</v>
      </c>
      <c r="I361" s="231">
        <v>2632.8166666666662</v>
      </c>
      <c r="J361" s="231">
        <v>2646.9333333333334</v>
      </c>
      <c r="K361" s="230">
        <v>2618.6999999999998</v>
      </c>
      <c r="L361" s="230">
        <v>2592.1</v>
      </c>
      <c r="M361" s="230">
        <v>4.9507399999999997</v>
      </c>
      <c r="N361" s="1"/>
      <c r="O361" s="1"/>
    </row>
    <row r="362" spans="1:15" ht="12.75" customHeight="1">
      <c r="A362" s="30">
        <v>352</v>
      </c>
      <c r="B362" s="216" t="s">
        <v>871</v>
      </c>
      <c r="C362" s="230">
        <v>81.349999999999994</v>
      </c>
      <c r="D362" s="231">
        <v>82.183333333333337</v>
      </c>
      <c r="E362" s="231">
        <v>79.966666666666669</v>
      </c>
      <c r="F362" s="231">
        <v>78.583333333333329</v>
      </c>
      <c r="G362" s="231">
        <v>76.36666666666666</v>
      </c>
      <c r="H362" s="231">
        <v>83.566666666666677</v>
      </c>
      <c r="I362" s="231">
        <v>85.783333333333346</v>
      </c>
      <c r="J362" s="231">
        <v>87.166666666666686</v>
      </c>
      <c r="K362" s="230">
        <v>84.4</v>
      </c>
      <c r="L362" s="230">
        <v>80.8</v>
      </c>
      <c r="M362" s="230">
        <v>74.791939999999997</v>
      </c>
      <c r="N362" s="1"/>
      <c r="O362" s="1"/>
    </row>
    <row r="363" spans="1:15" ht="12.75" customHeight="1">
      <c r="A363" s="30">
        <v>353</v>
      </c>
      <c r="B363" s="216" t="s">
        <v>438</v>
      </c>
      <c r="C363" s="230">
        <v>975.3</v>
      </c>
      <c r="D363" s="231">
        <v>974.61666666666667</v>
      </c>
      <c r="E363" s="231">
        <v>968.73333333333335</v>
      </c>
      <c r="F363" s="231">
        <v>962.16666666666663</v>
      </c>
      <c r="G363" s="231">
        <v>956.2833333333333</v>
      </c>
      <c r="H363" s="231">
        <v>981.18333333333339</v>
      </c>
      <c r="I363" s="231">
        <v>987.06666666666683</v>
      </c>
      <c r="J363" s="231">
        <v>993.63333333333344</v>
      </c>
      <c r="K363" s="230">
        <v>980.5</v>
      </c>
      <c r="L363" s="230">
        <v>968.05</v>
      </c>
      <c r="M363" s="230">
        <v>1.3998200000000001</v>
      </c>
      <c r="N363" s="1"/>
      <c r="O363" s="1"/>
    </row>
    <row r="364" spans="1:15" ht="12.75" customHeight="1">
      <c r="A364" s="30">
        <v>354</v>
      </c>
      <c r="B364" s="216" t="s">
        <v>266</v>
      </c>
      <c r="C364" s="230">
        <v>3423.5</v>
      </c>
      <c r="D364" s="231">
        <v>3439.5166666666664</v>
      </c>
      <c r="E364" s="231">
        <v>3363.0333333333328</v>
      </c>
      <c r="F364" s="231">
        <v>3302.5666666666666</v>
      </c>
      <c r="G364" s="231">
        <v>3226.083333333333</v>
      </c>
      <c r="H364" s="231">
        <v>3499.9833333333327</v>
      </c>
      <c r="I364" s="231">
        <v>3576.4666666666662</v>
      </c>
      <c r="J364" s="231">
        <v>3636.9333333333325</v>
      </c>
      <c r="K364" s="230">
        <v>3516</v>
      </c>
      <c r="L364" s="230">
        <v>3379.05</v>
      </c>
      <c r="M364" s="230">
        <v>18.024920000000002</v>
      </c>
      <c r="N364" s="1"/>
      <c r="O364" s="1"/>
    </row>
    <row r="365" spans="1:15" ht="12.75" customHeight="1">
      <c r="A365" s="30">
        <v>355</v>
      </c>
      <c r="B365" s="216" t="s">
        <v>439</v>
      </c>
      <c r="C365" s="230">
        <v>1356.7</v>
      </c>
      <c r="D365" s="231">
        <v>1360.5666666666668</v>
      </c>
      <c r="E365" s="231">
        <v>1348.0333333333338</v>
      </c>
      <c r="F365" s="231">
        <v>1339.366666666667</v>
      </c>
      <c r="G365" s="231">
        <v>1326.8333333333339</v>
      </c>
      <c r="H365" s="231">
        <v>1369.2333333333336</v>
      </c>
      <c r="I365" s="231">
        <v>1381.7666666666669</v>
      </c>
      <c r="J365" s="231">
        <v>1390.4333333333334</v>
      </c>
      <c r="K365" s="230">
        <v>1373.1</v>
      </c>
      <c r="L365" s="230">
        <v>1351.9</v>
      </c>
      <c r="M365" s="230">
        <v>0.62380000000000002</v>
      </c>
      <c r="N365" s="1"/>
      <c r="O365" s="1"/>
    </row>
    <row r="366" spans="1:15" ht="12.75" customHeight="1">
      <c r="A366" s="30">
        <v>356</v>
      </c>
      <c r="B366" s="216" t="s">
        <v>781</v>
      </c>
      <c r="C366" s="230">
        <v>345.75</v>
      </c>
      <c r="D366" s="231">
        <v>344</v>
      </c>
      <c r="E366" s="231">
        <v>340.85</v>
      </c>
      <c r="F366" s="231">
        <v>335.95000000000005</v>
      </c>
      <c r="G366" s="231">
        <v>332.80000000000007</v>
      </c>
      <c r="H366" s="231">
        <v>348.9</v>
      </c>
      <c r="I366" s="231">
        <v>352.04999999999995</v>
      </c>
      <c r="J366" s="231">
        <v>356.94999999999993</v>
      </c>
      <c r="K366" s="230">
        <v>347.15</v>
      </c>
      <c r="L366" s="230">
        <v>339.1</v>
      </c>
      <c r="M366" s="230">
        <v>13.40461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182.4</v>
      </c>
      <c r="D367" s="231">
        <v>181.80000000000004</v>
      </c>
      <c r="E367" s="231">
        <v>180.15000000000009</v>
      </c>
      <c r="F367" s="231">
        <v>177.90000000000006</v>
      </c>
      <c r="G367" s="231">
        <v>176.25000000000011</v>
      </c>
      <c r="H367" s="231">
        <v>184.05000000000007</v>
      </c>
      <c r="I367" s="231">
        <v>185.7</v>
      </c>
      <c r="J367" s="231">
        <v>187.95000000000005</v>
      </c>
      <c r="K367" s="230">
        <v>183.45</v>
      </c>
      <c r="L367" s="230">
        <v>179.55</v>
      </c>
      <c r="M367" s="230">
        <v>110.30531999999999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233.85</v>
      </c>
      <c r="D368" s="231">
        <v>233.01666666666665</v>
      </c>
      <c r="E368" s="231">
        <v>230.83333333333331</v>
      </c>
      <c r="F368" s="231">
        <v>227.81666666666666</v>
      </c>
      <c r="G368" s="231">
        <v>225.63333333333333</v>
      </c>
      <c r="H368" s="231">
        <v>236.0333333333333</v>
      </c>
      <c r="I368" s="231">
        <v>238.21666666666664</v>
      </c>
      <c r="J368" s="231">
        <v>241.23333333333329</v>
      </c>
      <c r="K368" s="230">
        <v>235.2</v>
      </c>
      <c r="L368" s="230">
        <v>230</v>
      </c>
      <c r="M368" s="230">
        <v>360.78118000000001</v>
      </c>
      <c r="N368" s="1"/>
      <c r="O368" s="1"/>
    </row>
    <row r="369" spans="1:15" ht="12.75" customHeight="1">
      <c r="A369" s="30">
        <v>359</v>
      </c>
      <c r="B369" s="216" t="s">
        <v>782</v>
      </c>
      <c r="C369" s="230">
        <v>393.65</v>
      </c>
      <c r="D369" s="231">
        <v>389.98333333333329</v>
      </c>
      <c r="E369" s="231">
        <v>385.01666666666659</v>
      </c>
      <c r="F369" s="231">
        <v>376.38333333333333</v>
      </c>
      <c r="G369" s="231">
        <v>371.41666666666663</v>
      </c>
      <c r="H369" s="231">
        <v>398.61666666666656</v>
      </c>
      <c r="I369" s="231">
        <v>403.58333333333326</v>
      </c>
      <c r="J369" s="231">
        <v>412.21666666666653</v>
      </c>
      <c r="K369" s="230">
        <v>394.95</v>
      </c>
      <c r="L369" s="230">
        <v>381.35</v>
      </c>
      <c r="M369" s="230">
        <v>8.8452300000000008</v>
      </c>
      <c r="N369" s="1"/>
      <c r="O369" s="1"/>
    </row>
    <row r="370" spans="1:15" ht="12.75" customHeight="1">
      <c r="A370" s="30">
        <v>360</v>
      </c>
      <c r="B370" s="216" t="s">
        <v>267</v>
      </c>
      <c r="C370" s="230">
        <v>483.25</v>
      </c>
      <c r="D370" s="231">
        <v>479.84999999999997</v>
      </c>
      <c r="E370" s="231">
        <v>474.69999999999993</v>
      </c>
      <c r="F370" s="231">
        <v>466.15</v>
      </c>
      <c r="G370" s="231">
        <v>460.99999999999994</v>
      </c>
      <c r="H370" s="231">
        <v>488.39999999999992</v>
      </c>
      <c r="I370" s="231">
        <v>493.5499999999999</v>
      </c>
      <c r="J370" s="231">
        <v>502.09999999999991</v>
      </c>
      <c r="K370" s="230">
        <v>485</v>
      </c>
      <c r="L370" s="230">
        <v>471.3</v>
      </c>
      <c r="M370" s="230">
        <v>9.7379899999999999</v>
      </c>
      <c r="N370" s="1"/>
      <c r="O370" s="1"/>
    </row>
    <row r="371" spans="1:15" ht="12.75" customHeight="1">
      <c r="A371" s="30">
        <v>361</v>
      </c>
      <c r="B371" s="216" t="s">
        <v>440</v>
      </c>
      <c r="C371" s="230">
        <v>630.54999999999995</v>
      </c>
      <c r="D371" s="231">
        <v>630.23333333333335</v>
      </c>
      <c r="E371" s="231">
        <v>617.86666666666667</v>
      </c>
      <c r="F371" s="231">
        <v>605.18333333333328</v>
      </c>
      <c r="G371" s="231">
        <v>592.81666666666661</v>
      </c>
      <c r="H371" s="231">
        <v>642.91666666666674</v>
      </c>
      <c r="I371" s="231">
        <v>655.28333333333353</v>
      </c>
      <c r="J371" s="231">
        <v>667.96666666666681</v>
      </c>
      <c r="K371" s="230">
        <v>642.6</v>
      </c>
      <c r="L371" s="230">
        <v>617.54999999999995</v>
      </c>
      <c r="M371" s="230">
        <v>2.8551899999999999</v>
      </c>
      <c r="N371" s="1"/>
      <c r="O371" s="1"/>
    </row>
    <row r="372" spans="1:15" ht="12.75" customHeight="1">
      <c r="A372" s="30">
        <v>362</v>
      </c>
      <c r="B372" s="216" t="s">
        <v>441</v>
      </c>
      <c r="C372" s="230">
        <v>121</v>
      </c>
      <c r="D372" s="231">
        <v>121.26666666666665</v>
      </c>
      <c r="E372" s="231">
        <v>118.8333333333333</v>
      </c>
      <c r="F372" s="231">
        <v>116.66666666666664</v>
      </c>
      <c r="G372" s="231">
        <v>114.23333333333329</v>
      </c>
      <c r="H372" s="231">
        <v>123.43333333333331</v>
      </c>
      <c r="I372" s="231">
        <v>125.86666666666665</v>
      </c>
      <c r="J372" s="231">
        <v>128.0333333333333</v>
      </c>
      <c r="K372" s="230">
        <v>123.7</v>
      </c>
      <c r="L372" s="230">
        <v>119.1</v>
      </c>
      <c r="M372" s="230">
        <v>2.3015599999999998</v>
      </c>
      <c r="N372" s="1"/>
      <c r="O372" s="1"/>
    </row>
    <row r="373" spans="1:15" ht="12.75" customHeight="1">
      <c r="A373" s="30">
        <v>363</v>
      </c>
      <c r="B373" s="216" t="s">
        <v>822</v>
      </c>
      <c r="C373" s="230">
        <v>1116.0999999999999</v>
      </c>
      <c r="D373" s="231">
        <v>1113.6666666666667</v>
      </c>
      <c r="E373" s="231">
        <v>1102.4333333333334</v>
      </c>
      <c r="F373" s="231">
        <v>1088.7666666666667</v>
      </c>
      <c r="G373" s="231">
        <v>1077.5333333333333</v>
      </c>
      <c r="H373" s="231">
        <v>1127.3333333333335</v>
      </c>
      <c r="I373" s="231">
        <v>1138.5666666666666</v>
      </c>
      <c r="J373" s="231">
        <v>1152.2333333333336</v>
      </c>
      <c r="K373" s="230">
        <v>1124.9000000000001</v>
      </c>
      <c r="L373" s="230">
        <v>1100</v>
      </c>
      <c r="M373" s="230">
        <v>0.11274000000000001</v>
      </c>
      <c r="N373" s="1"/>
      <c r="O373" s="1"/>
    </row>
    <row r="374" spans="1:15" ht="12.75" customHeight="1">
      <c r="A374" s="30">
        <v>364</v>
      </c>
      <c r="B374" s="216" t="s">
        <v>442</v>
      </c>
      <c r="C374" s="230">
        <v>5234.45</v>
      </c>
      <c r="D374" s="231">
        <v>5225.45</v>
      </c>
      <c r="E374" s="231">
        <v>5169.8999999999996</v>
      </c>
      <c r="F374" s="231">
        <v>5105.3499999999995</v>
      </c>
      <c r="G374" s="231">
        <v>5049.7999999999993</v>
      </c>
      <c r="H374" s="231">
        <v>5290</v>
      </c>
      <c r="I374" s="231">
        <v>5345.5500000000011</v>
      </c>
      <c r="J374" s="231">
        <v>5410.1</v>
      </c>
      <c r="K374" s="230">
        <v>5281</v>
      </c>
      <c r="L374" s="230">
        <v>5160.8999999999996</v>
      </c>
      <c r="M374" s="230">
        <v>7.8719999999999998E-2</v>
      </c>
      <c r="N374" s="1"/>
      <c r="O374" s="1"/>
    </row>
    <row r="375" spans="1:15" ht="12.75" customHeight="1">
      <c r="A375" s="30">
        <v>365</v>
      </c>
      <c r="B375" s="216" t="s">
        <v>268</v>
      </c>
      <c r="C375" s="230">
        <v>13530.3</v>
      </c>
      <c r="D375" s="231">
        <v>13551.766666666668</v>
      </c>
      <c r="E375" s="231">
        <v>13459.533333333336</v>
      </c>
      <c r="F375" s="231">
        <v>13388.766666666668</v>
      </c>
      <c r="G375" s="231">
        <v>13296.533333333336</v>
      </c>
      <c r="H375" s="231">
        <v>13622.533333333336</v>
      </c>
      <c r="I375" s="231">
        <v>13714.76666666667</v>
      </c>
      <c r="J375" s="231">
        <v>13785.533333333336</v>
      </c>
      <c r="K375" s="230">
        <v>13644</v>
      </c>
      <c r="L375" s="230">
        <v>13481</v>
      </c>
      <c r="M375" s="230">
        <v>0.13242000000000001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51.85</v>
      </c>
      <c r="D376" s="231">
        <v>51.56666666666667</v>
      </c>
      <c r="E376" s="231">
        <v>51.183333333333337</v>
      </c>
      <c r="F376" s="231">
        <v>50.516666666666666</v>
      </c>
      <c r="G376" s="231">
        <v>50.133333333333333</v>
      </c>
      <c r="H376" s="231">
        <v>52.233333333333341</v>
      </c>
      <c r="I376" s="231">
        <v>52.616666666666681</v>
      </c>
      <c r="J376" s="231">
        <v>53.283333333333346</v>
      </c>
      <c r="K376" s="230">
        <v>51.95</v>
      </c>
      <c r="L376" s="230">
        <v>50.9</v>
      </c>
      <c r="M376" s="230">
        <v>361.01258999999999</v>
      </c>
      <c r="N376" s="1"/>
      <c r="O376" s="1"/>
    </row>
    <row r="377" spans="1:15" ht="12.75" customHeight="1">
      <c r="A377" s="30">
        <v>367</v>
      </c>
      <c r="B377" s="216" t="s">
        <v>443</v>
      </c>
      <c r="C377" s="230">
        <v>405.75</v>
      </c>
      <c r="D377" s="231">
        <v>407.81666666666666</v>
      </c>
      <c r="E377" s="231">
        <v>401.2833333333333</v>
      </c>
      <c r="F377" s="231">
        <v>396.81666666666666</v>
      </c>
      <c r="G377" s="231">
        <v>390.2833333333333</v>
      </c>
      <c r="H377" s="231">
        <v>412.2833333333333</v>
      </c>
      <c r="I377" s="231">
        <v>418.81666666666672</v>
      </c>
      <c r="J377" s="231">
        <v>423.2833333333333</v>
      </c>
      <c r="K377" s="230">
        <v>414.35</v>
      </c>
      <c r="L377" s="230">
        <v>403.35</v>
      </c>
      <c r="M377" s="230">
        <v>3.2501600000000002</v>
      </c>
      <c r="N377" s="1"/>
      <c r="O377" s="1"/>
    </row>
    <row r="378" spans="1:15" ht="12.75" customHeight="1">
      <c r="A378" s="30">
        <v>368</v>
      </c>
      <c r="B378" s="216" t="s">
        <v>180</v>
      </c>
      <c r="C378" s="230">
        <v>162.1</v>
      </c>
      <c r="D378" s="231">
        <v>161.71666666666667</v>
      </c>
      <c r="E378" s="231">
        <v>159.08333333333334</v>
      </c>
      <c r="F378" s="231">
        <v>156.06666666666666</v>
      </c>
      <c r="G378" s="231">
        <v>153.43333333333334</v>
      </c>
      <c r="H378" s="231">
        <v>164.73333333333335</v>
      </c>
      <c r="I378" s="231">
        <v>167.36666666666667</v>
      </c>
      <c r="J378" s="231">
        <v>170.38333333333335</v>
      </c>
      <c r="K378" s="230">
        <v>164.35</v>
      </c>
      <c r="L378" s="230">
        <v>158.69999999999999</v>
      </c>
      <c r="M378" s="230">
        <v>132.49346</v>
      </c>
      <c r="N378" s="1"/>
      <c r="O378" s="1"/>
    </row>
    <row r="379" spans="1:15" ht="12.75" customHeight="1">
      <c r="A379" s="30">
        <v>369</v>
      </c>
      <c r="B379" s="216" t="s">
        <v>181</v>
      </c>
      <c r="C379" s="230">
        <v>141.55000000000001</v>
      </c>
      <c r="D379" s="231">
        <v>141.31666666666669</v>
      </c>
      <c r="E379" s="231">
        <v>139.98333333333338</v>
      </c>
      <c r="F379" s="231">
        <v>138.41666666666669</v>
      </c>
      <c r="G379" s="231">
        <v>137.08333333333337</v>
      </c>
      <c r="H379" s="231">
        <v>142.88333333333338</v>
      </c>
      <c r="I379" s="231">
        <v>144.2166666666667</v>
      </c>
      <c r="J379" s="231">
        <v>145.78333333333339</v>
      </c>
      <c r="K379" s="230">
        <v>142.65</v>
      </c>
      <c r="L379" s="230">
        <v>139.75</v>
      </c>
      <c r="M379" s="230">
        <v>135.91195999999999</v>
      </c>
      <c r="N379" s="1"/>
      <c r="O379" s="1"/>
    </row>
    <row r="380" spans="1:15" ht="12.75" customHeight="1">
      <c r="A380" s="30">
        <v>370</v>
      </c>
      <c r="B380" s="216" t="s">
        <v>783</v>
      </c>
      <c r="C380" s="230">
        <v>655.35</v>
      </c>
      <c r="D380" s="231">
        <v>637.9666666666667</v>
      </c>
      <c r="E380" s="231">
        <v>610.38333333333344</v>
      </c>
      <c r="F380" s="231">
        <v>565.41666666666674</v>
      </c>
      <c r="G380" s="231">
        <v>537.83333333333348</v>
      </c>
      <c r="H380" s="231">
        <v>682.93333333333339</v>
      </c>
      <c r="I380" s="231">
        <v>710.51666666666665</v>
      </c>
      <c r="J380" s="231">
        <v>755.48333333333335</v>
      </c>
      <c r="K380" s="230">
        <v>665.55</v>
      </c>
      <c r="L380" s="230">
        <v>593</v>
      </c>
      <c r="M380" s="230">
        <v>21.04166</v>
      </c>
      <c r="N380" s="1"/>
      <c r="O380" s="1"/>
    </row>
    <row r="381" spans="1:15" ht="12.75" customHeight="1">
      <c r="A381" s="30">
        <v>371</v>
      </c>
      <c r="B381" s="216" t="s">
        <v>444</v>
      </c>
      <c r="C381" s="230">
        <v>374.6</v>
      </c>
      <c r="D381" s="231">
        <v>376.35000000000008</v>
      </c>
      <c r="E381" s="231">
        <v>371.90000000000015</v>
      </c>
      <c r="F381" s="231">
        <v>369.20000000000005</v>
      </c>
      <c r="G381" s="231">
        <v>364.75000000000011</v>
      </c>
      <c r="H381" s="231">
        <v>379.05000000000018</v>
      </c>
      <c r="I381" s="231">
        <v>383.50000000000011</v>
      </c>
      <c r="J381" s="231">
        <v>386.20000000000022</v>
      </c>
      <c r="K381" s="230">
        <v>380.8</v>
      </c>
      <c r="L381" s="230">
        <v>373.65</v>
      </c>
      <c r="M381" s="230">
        <v>2.7504400000000002</v>
      </c>
      <c r="N381" s="1"/>
      <c r="O381" s="1"/>
    </row>
    <row r="382" spans="1:15" ht="12.75" customHeight="1">
      <c r="A382" s="30">
        <v>372</v>
      </c>
      <c r="B382" s="216" t="s">
        <v>445</v>
      </c>
      <c r="C382" s="230">
        <v>1168.5999999999999</v>
      </c>
      <c r="D382" s="231">
        <v>1173.5333333333333</v>
      </c>
      <c r="E382" s="231">
        <v>1155.0666666666666</v>
      </c>
      <c r="F382" s="231">
        <v>1141.5333333333333</v>
      </c>
      <c r="G382" s="231">
        <v>1123.0666666666666</v>
      </c>
      <c r="H382" s="231">
        <v>1187.0666666666666</v>
      </c>
      <c r="I382" s="231">
        <v>1205.5333333333333</v>
      </c>
      <c r="J382" s="231">
        <v>1219.0666666666666</v>
      </c>
      <c r="K382" s="230">
        <v>1192</v>
      </c>
      <c r="L382" s="230">
        <v>1160</v>
      </c>
      <c r="M382" s="230">
        <v>2.0747599999999999</v>
      </c>
      <c r="N382" s="1"/>
      <c r="O382" s="1"/>
    </row>
    <row r="383" spans="1:15" ht="12.75" customHeight="1">
      <c r="A383" s="30">
        <v>373</v>
      </c>
      <c r="B383" s="216" t="s">
        <v>446</v>
      </c>
      <c r="C383" s="230">
        <v>120</v>
      </c>
      <c r="D383" s="231">
        <v>117.3</v>
      </c>
      <c r="E383" s="231">
        <v>113.3</v>
      </c>
      <c r="F383" s="231">
        <v>106.6</v>
      </c>
      <c r="G383" s="231">
        <v>102.6</v>
      </c>
      <c r="H383" s="231">
        <v>124</v>
      </c>
      <c r="I383" s="231">
        <v>128</v>
      </c>
      <c r="J383" s="231">
        <v>134.69999999999999</v>
      </c>
      <c r="K383" s="230">
        <v>121.3</v>
      </c>
      <c r="L383" s="230">
        <v>110.6</v>
      </c>
      <c r="M383" s="230">
        <v>376.88328999999999</v>
      </c>
      <c r="N383" s="1"/>
      <c r="O383" s="1"/>
    </row>
    <row r="384" spans="1:15" ht="12.75" customHeight="1">
      <c r="A384" s="30">
        <v>374</v>
      </c>
      <c r="B384" s="216" t="s">
        <v>447</v>
      </c>
      <c r="C384" s="230">
        <v>152.6</v>
      </c>
      <c r="D384" s="231">
        <v>152.01666666666668</v>
      </c>
      <c r="E384" s="231">
        <v>150.78333333333336</v>
      </c>
      <c r="F384" s="231">
        <v>148.96666666666667</v>
      </c>
      <c r="G384" s="231">
        <v>147.73333333333335</v>
      </c>
      <c r="H384" s="231">
        <v>153.83333333333337</v>
      </c>
      <c r="I384" s="231">
        <v>155.06666666666666</v>
      </c>
      <c r="J384" s="231">
        <v>156.88333333333338</v>
      </c>
      <c r="K384" s="230">
        <v>153.25</v>
      </c>
      <c r="L384" s="230">
        <v>150.19999999999999</v>
      </c>
      <c r="M384" s="230">
        <v>19.161950000000001</v>
      </c>
      <c r="N384" s="1"/>
      <c r="O384" s="1"/>
    </row>
    <row r="385" spans="1:15" ht="12.75" customHeight="1">
      <c r="A385" s="30">
        <v>375</v>
      </c>
      <c r="B385" s="216" t="s">
        <v>872</v>
      </c>
      <c r="C385" s="230">
        <v>989.3</v>
      </c>
      <c r="D385" s="231">
        <v>977.5333333333333</v>
      </c>
      <c r="E385" s="231">
        <v>958.16666666666663</v>
      </c>
      <c r="F385" s="231">
        <v>927.0333333333333</v>
      </c>
      <c r="G385" s="231">
        <v>907.66666666666663</v>
      </c>
      <c r="H385" s="231">
        <v>1008.6666666666666</v>
      </c>
      <c r="I385" s="231">
        <v>1028.0333333333333</v>
      </c>
      <c r="J385" s="231">
        <v>1059.1666666666665</v>
      </c>
      <c r="K385" s="230">
        <v>996.9</v>
      </c>
      <c r="L385" s="230">
        <v>946.4</v>
      </c>
      <c r="M385" s="230">
        <v>5.40428</v>
      </c>
      <c r="N385" s="1"/>
      <c r="O385" s="1"/>
    </row>
    <row r="386" spans="1:15" ht="12.75" customHeight="1">
      <c r="A386" s="30">
        <v>376</v>
      </c>
      <c r="B386" s="216" t="s">
        <v>448</v>
      </c>
      <c r="C386" s="230">
        <v>555.4</v>
      </c>
      <c r="D386" s="231">
        <v>558.65</v>
      </c>
      <c r="E386" s="231">
        <v>548</v>
      </c>
      <c r="F386" s="231">
        <v>540.6</v>
      </c>
      <c r="G386" s="231">
        <v>529.95000000000005</v>
      </c>
      <c r="H386" s="231">
        <v>566.04999999999995</v>
      </c>
      <c r="I386" s="231">
        <v>576.69999999999982</v>
      </c>
      <c r="J386" s="231">
        <v>584.09999999999991</v>
      </c>
      <c r="K386" s="230">
        <v>569.29999999999995</v>
      </c>
      <c r="L386" s="230">
        <v>551.25</v>
      </c>
      <c r="M386" s="230">
        <v>5.8109599999999997</v>
      </c>
      <c r="N386" s="1"/>
      <c r="O386" s="1"/>
    </row>
    <row r="387" spans="1:15" ht="12.75" customHeight="1">
      <c r="A387" s="30">
        <v>377</v>
      </c>
      <c r="B387" s="216" t="s">
        <v>449</v>
      </c>
      <c r="C387" s="230">
        <v>189.75</v>
      </c>
      <c r="D387" s="231">
        <v>190.01666666666665</v>
      </c>
      <c r="E387" s="231">
        <v>188.73333333333329</v>
      </c>
      <c r="F387" s="231">
        <v>187.71666666666664</v>
      </c>
      <c r="G387" s="231">
        <v>186.43333333333328</v>
      </c>
      <c r="H387" s="231">
        <v>191.0333333333333</v>
      </c>
      <c r="I387" s="231">
        <v>192.31666666666666</v>
      </c>
      <c r="J387" s="231">
        <v>193.33333333333331</v>
      </c>
      <c r="K387" s="230">
        <v>191.3</v>
      </c>
      <c r="L387" s="230">
        <v>189</v>
      </c>
      <c r="M387" s="230">
        <v>2.17713</v>
      </c>
      <c r="N387" s="1"/>
      <c r="O387" s="1"/>
    </row>
    <row r="388" spans="1:15" ht="12.75" customHeight="1">
      <c r="A388" s="30">
        <v>378</v>
      </c>
      <c r="B388" s="216" t="s">
        <v>450</v>
      </c>
      <c r="C388" s="230">
        <v>102.55</v>
      </c>
      <c r="D388" s="231">
        <v>102.38333333333333</v>
      </c>
      <c r="E388" s="231">
        <v>101.31666666666665</v>
      </c>
      <c r="F388" s="231">
        <v>100.08333333333333</v>
      </c>
      <c r="G388" s="231">
        <v>99.016666666666652</v>
      </c>
      <c r="H388" s="231">
        <v>103.61666666666665</v>
      </c>
      <c r="I388" s="231">
        <v>104.68333333333331</v>
      </c>
      <c r="J388" s="231">
        <v>105.91666666666664</v>
      </c>
      <c r="K388" s="230">
        <v>103.45</v>
      </c>
      <c r="L388" s="230">
        <v>101.15</v>
      </c>
      <c r="M388" s="230">
        <v>22.787019999999998</v>
      </c>
      <c r="N388" s="1"/>
      <c r="O388" s="1"/>
    </row>
    <row r="389" spans="1:15" ht="12.75" customHeight="1">
      <c r="A389" s="30">
        <v>379</v>
      </c>
      <c r="B389" s="216" t="s">
        <v>451</v>
      </c>
      <c r="C389" s="230">
        <v>2313</v>
      </c>
      <c r="D389" s="231">
        <v>2311.5</v>
      </c>
      <c r="E389" s="231">
        <v>2292.5</v>
      </c>
      <c r="F389" s="231">
        <v>2272</v>
      </c>
      <c r="G389" s="231">
        <v>2253</v>
      </c>
      <c r="H389" s="231">
        <v>2332</v>
      </c>
      <c r="I389" s="231">
        <v>2351</v>
      </c>
      <c r="J389" s="231">
        <v>2371.5</v>
      </c>
      <c r="K389" s="230">
        <v>2330.5</v>
      </c>
      <c r="L389" s="230">
        <v>2291</v>
      </c>
      <c r="M389" s="230">
        <v>0.19661000000000001</v>
      </c>
      <c r="N389" s="1"/>
      <c r="O389" s="1"/>
    </row>
    <row r="390" spans="1:15" ht="12.75" customHeight="1">
      <c r="A390" s="30">
        <v>380</v>
      </c>
      <c r="B390" s="216" t="s">
        <v>823</v>
      </c>
      <c r="C390" s="230">
        <v>37.85</v>
      </c>
      <c r="D390" s="231">
        <v>37.866666666666667</v>
      </c>
      <c r="E390" s="231">
        <v>37.533333333333331</v>
      </c>
      <c r="F390" s="231">
        <v>37.216666666666661</v>
      </c>
      <c r="G390" s="231">
        <v>36.883333333333326</v>
      </c>
      <c r="H390" s="231">
        <v>38.183333333333337</v>
      </c>
      <c r="I390" s="231">
        <v>38.516666666666666</v>
      </c>
      <c r="J390" s="231">
        <v>38.833333333333343</v>
      </c>
      <c r="K390" s="230">
        <v>38.200000000000003</v>
      </c>
      <c r="L390" s="230">
        <v>37.549999999999997</v>
      </c>
      <c r="M390" s="230">
        <v>8.5981000000000005</v>
      </c>
      <c r="N390" s="1"/>
      <c r="O390" s="1"/>
    </row>
    <row r="391" spans="1:15" ht="12.75" customHeight="1">
      <c r="A391" s="30">
        <v>381</v>
      </c>
      <c r="B391" s="216" t="s">
        <v>854</v>
      </c>
      <c r="C391" s="230">
        <v>1564.65</v>
      </c>
      <c r="D391" s="231">
        <v>1564.25</v>
      </c>
      <c r="E391" s="231">
        <v>1550.5</v>
      </c>
      <c r="F391" s="231">
        <v>1536.35</v>
      </c>
      <c r="G391" s="231">
        <v>1522.6</v>
      </c>
      <c r="H391" s="231">
        <v>1578.4</v>
      </c>
      <c r="I391" s="231">
        <v>1592.15</v>
      </c>
      <c r="J391" s="231">
        <v>1606.3000000000002</v>
      </c>
      <c r="K391" s="230">
        <v>1578</v>
      </c>
      <c r="L391" s="230">
        <v>1550.1</v>
      </c>
      <c r="M391" s="230">
        <v>0.74489000000000005</v>
      </c>
      <c r="N391" s="1"/>
      <c r="O391" s="1"/>
    </row>
    <row r="392" spans="1:15" ht="12.75" customHeight="1">
      <c r="A392" s="30">
        <v>382</v>
      </c>
      <c r="B392" s="216" t="s">
        <v>452</v>
      </c>
      <c r="C392" s="230">
        <v>174.15</v>
      </c>
      <c r="D392" s="231">
        <v>174.26666666666665</v>
      </c>
      <c r="E392" s="231">
        <v>172.8833333333333</v>
      </c>
      <c r="F392" s="231">
        <v>171.61666666666665</v>
      </c>
      <c r="G392" s="231">
        <v>170.23333333333329</v>
      </c>
      <c r="H392" s="231">
        <v>175.5333333333333</v>
      </c>
      <c r="I392" s="231">
        <v>176.91666666666663</v>
      </c>
      <c r="J392" s="231">
        <v>178.18333333333331</v>
      </c>
      <c r="K392" s="230">
        <v>175.65</v>
      </c>
      <c r="L392" s="230">
        <v>173</v>
      </c>
      <c r="M392" s="230">
        <v>16.313140000000001</v>
      </c>
      <c r="N392" s="1"/>
      <c r="O392" s="1"/>
    </row>
    <row r="393" spans="1:15" ht="12.75" customHeight="1">
      <c r="A393" s="30">
        <v>383</v>
      </c>
      <c r="B393" s="216" t="s">
        <v>453</v>
      </c>
      <c r="C393" s="230">
        <v>902.1</v>
      </c>
      <c r="D393" s="231">
        <v>900.76666666666677</v>
      </c>
      <c r="E393" s="231">
        <v>897.63333333333355</v>
      </c>
      <c r="F393" s="231">
        <v>893.16666666666674</v>
      </c>
      <c r="G393" s="231">
        <v>890.03333333333353</v>
      </c>
      <c r="H393" s="231">
        <v>905.23333333333358</v>
      </c>
      <c r="I393" s="231">
        <v>908.36666666666679</v>
      </c>
      <c r="J393" s="231">
        <v>912.8333333333336</v>
      </c>
      <c r="K393" s="230">
        <v>903.9</v>
      </c>
      <c r="L393" s="230">
        <v>896.3</v>
      </c>
      <c r="M393" s="230">
        <v>1.14436</v>
      </c>
      <c r="N393" s="1"/>
      <c r="O393" s="1"/>
    </row>
    <row r="394" spans="1:15" ht="12.75" customHeight="1">
      <c r="A394" s="30">
        <v>384</v>
      </c>
      <c r="B394" s="216" t="s">
        <v>182</v>
      </c>
      <c r="C394" s="230">
        <v>2469.9</v>
      </c>
      <c r="D394" s="231">
        <v>2480.25</v>
      </c>
      <c r="E394" s="231">
        <v>2450.65</v>
      </c>
      <c r="F394" s="231">
        <v>2431.4</v>
      </c>
      <c r="G394" s="231">
        <v>2401.8000000000002</v>
      </c>
      <c r="H394" s="231">
        <v>2499.5</v>
      </c>
      <c r="I394" s="231">
        <v>2529.1000000000004</v>
      </c>
      <c r="J394" s="231">
        <v>2548.35</v>
      </c>
      <c r="K394" s="230">
        <v>2509.85</v>
      </c>
      <c r="L394" s="230">
        <v>2461</v>
      </c>
      <c r="M394" s="230">
        <v>125.10303999999999</v>
      </c>
      <c r="N394" s="1"/>
      <c r="O394" s="1"/>
    </row>
    <row r="395" spans="1:15" ht="12.75" customHeight="1">
      <c r="A395" s="30">
        <v>385</v>
      </c>
      <c r="B395" s="216" t="s">
        <v>794</v>
      </c>
      <c r="C395" s="230">
        <v>108.2</v>
      </c>
      <c r="D395" s="231">
        <v>108.03333333333335</v>
      </c>
      <c r="E395" s="231">
        <v>107.16666666666669</v>
      </c>
      <c r="F395" s="231">
        <v>106.13333333333334</v>
      </c>
      <c r="G395" s="231">
        <v>105.26666666666668</v>
      </c>
      <c r="H395" s="231">
        <v>109.06666666666669</v>
      </c>
      <c r="I395" s="231">
        <v>109.93333333333334</v>
      </c>
      <c r="J395" s="231">
        <v>110.9666666666667</v>
      </c>
      <c r="K395" s="230">
        <v>108.9</v>
      </c>
      <c r="L395" s="230">
        <v>107</v>
      </c>
      <c r="M395" s="230">
        <v>7.1738200000000001</v>
      </c>
      <c r="N395" s="1"/>
      <c r="O395" s="1"/>
    </row>
    <row r="396" spans="1:15" ht="12.75" customHeight="1">
      <c r="A396" s="30">
        <v>386</v>
      </c>
      <c r="B396" s="216" t="s">
        <v>454</v>
      </c>
      <c r="C396" s="230">
        <v>731.3</v>
      </c>
      <c r="D396" s="231">
        <v>731.65</v>
      </c>
      <c r="E396" s="231">
        <v>723.65</v>
      </c>
      <c r="F396" s="231">
        <v>716</v>
      </c>
      <c r="G396" s="231">
        <v>708</v>
      </c>
      <c r="H396" s="231">
        <v>739.3</v>
      </c>
      <c r="I396" s="231">
        <v>747.3</v>
      </c>
      <c r="J396" s="231">
        <v>754.94999999999993</v>
      </c>
      <c r="K396" s="230">
        <v>739.65</v>
      </c>
      <c r="L396" s="230">
        <v>724</v>
      </c>
      <c r="M396" s="230">
        <v>1.3502400000000001</v>
      </c>
      <c r="N396" s="1"/>
      <c r="O396" s="1"/>
    </row>
    <row r="397" spans="1:15" ht="12.75" customHeight="1">
      <c r="A397" s="30">
        <v>387</v>
      </c>
      <c r="B397" s="216" t="s">
        <v>455</v>
      </c>
      <c r="C397" s="230">
        <v>1437.15</v>
      </c>
      <c r="D397" s="231">
        <v>1432.8</v>
      </c>
      <c r="E397" s="231">
        <v>1410.6</v>
      </c>
      <c r="F397" s="231">
        <v>1384.05</v>
      </c>
      <c r="G397" s="231">
        <v>1361.85</v>
      </c>
      <c r="H397" s="231">
        <v>1459.35</v>
      </c>
      <c r="I397" s="231">
        <v>1481.5500000000002</v>
      </c>
      <c r="J397" s="231">
        <v>1508.1</v>
      </c>
      <c r="K397" s="230">
        <v>1455</v>
      </c>
      <c r="L397" s="230">
        <v>1406.25</v>
      </c>
      <c r="M397" s="230">
        <v>3.0323899999999999</v>
      </c>
      <c r="N397" s="1"/>
      <c r="O397" s="1"/>
    </row>
    <row r="398" spans="1:15" ht="12.75" customHeight="1">
      <c r="A398" s="30">
        <v>388</v>
      </c>
      <c r="B398" s="216" t="s">
        <v>269</v>
      </c>
      <c r="C398" s="230">
        <v>916.95</v>
      </c>
      <c r="D398" s="231">
        <v>915.26666666666677</v>
      </c>
      <c r="E398" s="231">
        <v>901.68333333333351</v>
      </c>
      <c r="F398" s="231">
        <v>886.41666666666674</v>
      </c>
      <c r="G398" s="231">
        <v>872.83333333333348</v>
      </c>
      <c r="H398" s="231">
        <v>930.53333333333353</v>
      </c>
      <c r="I398" s="231">
        <v>944.11666666666679</v>
      </c>
      <c r="J398" s="231">
        <v>959.38333333333355</v>
      </c>
      <c r="K398" s="230">
        <v>928.85</v>
      </c>
      <c r="L398" s="230">
        <v>900</v>
      </c>
      <c r="M398" s="230">
        <v>42.396729999999998</v>
      </c>
      <c r="N398" s="1"/>
      <c r="O398" s="1"/>
    </row>
    <row r="399" spans="1:15" ht="12.75" customHeight="1">
      <c r="A399" s="30">
        <v>389</v>
      </c>
      <c r="B399" s="216" t="s">
        <v>184</v>
      </c>
      <c r="C399" s="230">
        <v>1235</v>
      </c>
      <c r="D399" s="231">
        <v>1228.8666666666668</v>
      </c>
      <c r="E399" s="231">
        <v>1218.0833333333335</v>
      </c>
      <c r="F399" s="231">
        <v>1201.1666666666667</v>
      </c>
      <c r="G399" s="231">
        <v>1190.3833333333334</v>
      </c>
      <c r="H399" s="231">
        <v>1245.7833333333335</v>
      </c>
      <c r="I399" s="231">
        <v>1256.5666666666668</v>
      </c>
      <c r="J399" s="231">
        <v>1273.4833333333336</v>
      </c>
      <c r="K399" s="230">
        <v>1239.6500000000001</v>
      </c>
      <c r="L399" s="230">
        <v>1211.95</v>
      </c>
      <c r="M399" s="230">
        <v>23.82996</v>
      </c>
      <c r="N399" s="1"/>
      <c r="O399" s="1"/>
    </row>
    <row r="400" spans="1:15" ht="12.75" customHeight="1">
      <c r="A400" s="30">
        <v>390</v>
      </c>
      <c r="B400" s="216" t="s">
        <v>456</v>
      </c>
      <c r="C400" s="230">
        <v>397.25</v>
      </c>
      <c r="D400" s="231">
        <v>392.48333333333335</v>
      </c>
      <c r="E400" s="231">
        <v>385.86666666666667</v>
      </c>
      <c r="F400" s="231">
        <v>374.48333333333335</v>
      </c>
      <c r="G400" s="231">
        <v>367.86666666666667</v>
      </c>
      <c r="H400" s="231">
        <v>403.86666666666667</v>
      </c>
      <c r="I400" s="231">
        <v>410.48333333333335</v>
      </c>
      <c r="J400" s="231">
        <v>421.86666666666667</v>
      </c>
      <c r="K400" s="230">
        <v>399.1</v>
      </c>
      <c r="L400" s="230">
        <v>381.1</v>
      </c>
      <c r="M400" s="230">
        <v>0.96435000000000004</v>
      </c>
      <c r="N400" s="1"/>
      <c r="O400" s="1"/>
    </row>
    <row r="401" spans="1:15" ht="12.75" customHeight="1">
      <c r="A401" s="30">
        <v>391</v>
      </c>
      <c r="B401" s="216" t="s">
        <v>457</v>
      </c>
      <c r="C401" s="230">
        <v>35.799999999999997</v>
      </c>
      <c r="D401" s="231">
        <v>35.85</v>
      </c>
      <c r="E401" s="231">
        <v>35.650000000000006</v>
      </c>
      <c r="F401" s="231">
        <v>35.500000000000007</v>
      </c>
      <c r="G401" s="231">
        <v>35.300000000000011</v>
      </c>
      <c r="H401" s="231">
        <v>36</v>
      </c>
      <c r="I401" s="231">
        <v>36.200000000000003</v>
      </c>
      <c r="J401" s="231">
        <v>36.349999999999994</v>
      </c>
      <c r="K401" s="230">
        <v>36.049999999999997</v>
      </c>
      <c r="L401" s="230">
        <v>35.700000000000003</v>
      </c>
      <c r="M401" s="230">
        <v>23.53519</v>
      </c>
      <c r="N401" s="1"/>
      <c r="O401" s="1"/>
    </row>
    <row r="402" spans="1:15" ht="12.75" customHeight="1">
      <c r="A402" s="30">
        <v>392</v>
      </c>
      <c r="B402" s="216" t="s">
        <v>458</v>
      </c>
      <c r="C402" s="230">
        <v>4413.5</v>
      </c>
      <c r="D402" s="231">
        <v>4427.833333333333</v>
      </c>
      <c r="E402" s="231">
        <v>4325.6666666666661</v>
      </c>
      <c r="F402" s="231">
        <v>4237.833333333333</v>
      </c>
      <c r="G402" s="231">
        <v>4135.6666666666661</v>
      </c>
      <c r="H402" s="231">
        <v>4515.6666666666661</v>
      </c>
      <c r="I402" s="231">
        <v>4617.8333333333321</v>
      </c>
      <c r="J402" s="231">
        <v>4705.6666666666661</v>
      </c>
      <c r="K402" s="230">
        <v>4530</v>
      </c>
      <c r="L402" s="230">
        <v>4340</v>
      </c>
      <c r="M402" s="230">
        <v>0.71043000000000001</v>
      </c>
      <c r="N402" s="1"/>
      <c r="O402" s="1"/>
    </row>
    <row r="403" spans="1:15" ht="12.75" customHeight="1">
      <c r="A403" s="30">
        <v>393</v>
      </c>
      <c r="B403" s="216" t="s">
        <v>188</v>
      </c>
      <c r="C403" s="230">
        <v>2519.75</v>
      </c>
      <c r="D403" s="231">
        <v>2519.2999999999997</v>
      </c>
      <c r="E403" s="231">
        <v>2496.4499999999994</v>
      </c>
      <c r="F403" s="231">
        <v>2473.1499999999996</v>
      </c>
      <c r="G403" s="231">
        <v>2450.2999999999993</v>
      </c>
      <c r="H403" s="231">
        <v>2542.5999999999995</v>
      </c>
      <c r="I403" s="231">
        <v>2565.4499999999998</v>
      </c>
      <c r="J403" s="231">
        <v>2588.7499999999995</v>
      </c>
      <c r="K403" s="230">
        <v>2542.15</v>
      </c>
      <c r="L403" s="230">
        <v>2496</v>
      </c>
      <c r="M403" s="230">
        <v>5.6399100000000004</v>
      </c>
      <c r="N403" s="1"/>
      <c r="O403" s="1"/>
    </row>
    <row r="404" spans="1:15" ht="12.75" customHeight="1">
      <c r="A404" s="30">
        <v>394</v>
      </c>
      <c r="B404" s="216" t="s">
        <v>800</v>
      </c>
      <c r="C404" s="230">
        <v>79.05</v>
      </c>
      <c r="D404" s="231">
        <v>79.05</v>
      </c>
      <c r="E404" s="231">
        <v>78.349999999999994</v>
      </c>
      <c r="F404" s="231">
        <v>77.649999999999991</v>
      </c>
      <c r="G404" s="231">
        <v>76.949999999999989</v>
      </c>
      <c r="H404" s="231">
        <v>79.75</v>
      </c>
      <c r="I404" s="231">
        <v>80.450000000000017</v>
      </c>
      <c r="J404" s="231">
        <v>81.150000000000006</v>
      </c>
      <c r="K404" s="230">
        <v>79.75</v>
      </c>
      <c r="L404" s="230">
        <v>78.349999999999994</v>
      </c>
      <c r="M404" s="230">
        <v>281.32123999999999</v>
      </c>
      <c r="N404" s="1"/>
      <c r="O404" s="1"/>
    </row>
    <row r="405" spans="1:15" ht="12.75" customHeight="1">
      <c r="A405" s="30">
        <v>395</v>
      </c>
      <c r="B405" s="216" t="s">
        <v>270</v>
      </c>
      <c r="C405" s="230">
        <v>6792.65</v>
      </c>
      <c r="D405" s="231">
        <v>6800.3666666666659</v>
      </c>
      <c r="E405" s="231">
        <v>6774.2833333333319</v>
      </c>
      <c r="F405" s="231">
        <v>6755.9166666666661</v>
      </c>
      <c r="G405" s="231">
        <v>6729.8333333333321</v>
      </c>
      <c r="H405" s="231">
        <v>6818.7333333333318</v>
      </c>
      <c r="I405" s="231">
        <v>6844.8166666666657</v>
      </c>
      <c r="J405" s="231">
        <v>6863.1833333333316</v>
      </c>
      <c r="K405" s="230">
        <v>6826.45</v>
      </c>
      <c r="L405" s="230">
        <v>6782</v>
      </c>
      <c r="M405" s="230">
        <v>0.15853</v>
      </c>
      <c r="N405" s="1"/>
      <c r="O405" s="1"/>
    </row>
    <row r="406" spans="1:15" ht="12.75" customHeight="1">
      <c r="A406" s="30">
        <v>396</v>
      </c>
      <c r="B406" s="216" t="s">
        <v>824</v>
      </c>
      <c r="C406" s="230">
        <v>1455.25</v>
      </c>
      <c r="D406" s="231">
        <v>1428.4166666666667</v>
      </c>
      <c r="E406" s="231">
        <v>1391.8333333333335</v>
      </c>
      <c r="F406" s="231">
        <v>1328.4166666666667</v>
      </c>
      <c r="G406" s="231">
        <v>1291.8333333333335</v>
      </c>
      <c r="H406" s="231">
        <v>1491.8333333333335</v>
      </c>
      <c r="I406" s="231">
        <v>1528.416666666667</v>
      </c>
      <c r="J406" s="231">
        <v>1591.8333333333335</v>
      </c>
      <c r="K406" s="230">
        <v>1465</v>
      </c>
      <c r="L406" s="230">
        <v>1365</v>
      </c>
      <c r="M406" s="230">
        <v>3.0508799999999998</v>
      </c>
      <c r="N406" s="1"/>
      <c r="O406" s="1"/>
    </row>
    <row r="407" spans="1:15" ht="12.75" customHeight="1">
      <c r="A407" s="30">
        <v>397</v>
      </c>
      <c r="B407" s="216" t="s">
        <v>459</v>
      </c>
      <c r="C407" s="230">
        <v>2966.95</v>
      </c>
      <c r="D407" s="231">
        <v>2931.3333333333335</v>
      </c>
      <c r="E407" s="231">
        <v>2870.666666666667</v>
      </c>
      <c r="F407" s="231">
        <v>2774.3833333333337</v>
      </c>
      <c r="G407" s="231">
        <v>2713.7166666666672</v>
      </c>
      <c r="H407" s="231">
        <v>3027.6166666666668</v>
      </c>
      <c r="I407" s="231">
        <v>3088.2833333333338</v>
      </c>
      <c r="J407" s="231">
        <v>3184.5666666666666</v>
      </c>
      <c r="K407" s="230">
        <v>2992</v>
      </c>
      <c r="L407" s="230">
        <v>2835.05</v>
      </c>
      <c r="M407" s="230">
        <v>1.43997</v>
      </c>
      <c r="N407" s="1"/>
      <c r="O407" s="1"/>
    </row>
    <row r="408" spans="1:15" ht="12.75" customHeight="1">
      <c r="A408" s="30">
        <v>398</v>
      </c>
      <c r="B408" s="216" t="s">
        <v>855</v>
      </c>
      <c r="C408" s="230">
        <v>481.1</v>
      </c>
      <c r="D408" s="231">
        <v>481.7166666666667</v>
      </c>
      <c r="E408" s="231">
        <v>476.33333333333337</v>
      </c>
      <c r="F408" s="231">
        <v>471.56666666666666</v>
      </c>
      <c r="G408" s="231">
        <v>466.18333333333334</v>
      </c>
      <c r="H408" s="231">
        <v>486.48333333333341</v>
      </c>
      <c r="I408" s="231">
        <v>491.86666666666673</v>
      </c>
      <c r="J408" s="231">
        <v>496.63333333333344</v>
      </c>
      <c r="K408" s="230">
        <v>487.1</v>
      </c>
      <c r="L408" s="230">
        <v>476.95</v>
      </c>
      <c r="M408" s="230">
        <v>0.42963000000000001</v>
      </c>
      <c r="N408" s="1"/>
      <c r="O408" s="1"/>
    </row>
    <row r="409" spans="1:15" ht="12.75" customHeight="1">
      <c r="A409" s="30">
        <v>399</v>
      </c>
      <c r="B409" s="216" t="s">
        <v>460</v>
      </c>
      <c r="C409" s="230">
        <v>1009.4</v>
      </c>
      <c r="D409" s="231">
        <v>1015.3333333333334</v>
      </c>
      <c r="E409" s="231">
        <v>998.2166666666667</v>
      </c>
      <c r="F409" s="231">
        <v>987.0333333333333</v>
      </c>
      <c r="G409" s="231">
        <v>969.91666666666663</v>
      </c>
      <c r="H409" s="231">
        <v>1026.5166666666669</v>
      </c>
      <c r="I409" s="231">
        <v>1043.6333333333332</v>
      </c>
      <c r="J409" s="231">
        <v>1054.8166666666668</v>
      </c>
      <c r="K409" s="230">
        <v>1032.45</v>
      </c>
      <c r="L409" s="230">
        <v>1004.15</v>
      </c>
      <c r="M409" s="230">
        <v>0.25952999999999998</v>
      </c>
      <c r="N409" s="1"/>
      <c r="O409" s="1"/>
    </row>
    <row r="410" spans="1:15" ht="12.75" customHeight="1">
      <c r="A410" s="30">
        <v>400</v>
      </c>
      <c r="B410" s="216" t="s">
        <v>461</v>
      </c>
      <c r="C410" s="230">
        <v>238.8</v>
      </c>
      <c r="D410" s="231">
        <v>239.38333333333333</v>
      </c>
      <c r="E410" s="231">
        <v>237.41666666666666</v>
      </c>
      <c r="F410" s="231">
        <v>236.03333333333333</v>
      </c>
      <c r="G410" s="231">
        <v>234.06666666666666</v>
      </c>
      <c r="H410" s="231">
        <v>240.76666666666665</v>
      </c>
      <c r="I410" s="231">
        <v>242.73333333333335</v>
      </c>
      <c r="J410" s="231">
        <v>244.11666666666665</v>
      </c>
      <c r="K410" s="230">
        <v>241.35</v>
      </c>
      <c r="L410" s="230">
        <v>238</v>
      </c>
      <c r="M410" s="230">
        <v>1.30332</v>
      </c>
      <c r="N410" s="1"/>
      <c r="O410" s="1"/>
    </row>
    <row r="411" spans="1:15" ht="12.75" customHeight="1">
      <c r="A411" s="30">
        <v>401</v>
      </c>
      <c r="B411" s="216" t="s">
        <v>856</v>
      </c>
      <c r="C411" s="230">
        <v>760.65</v>
      </c>
      <c r="D411" s="231">
        <v>756.93333333333339</v>
      </c>
      <c r="E411" s="231">
        <v>749.71666666666681</v>
      </c>
      <c r="F411" s="231">
        <v>738.78333333333342</v>
      </c>
      <c r="G411" s="231">
        <v>731.56666666666683</v>
      </c>
      <c r="H411" s="231">
        <v>767.86666666666679</v>
      </c>
      <c r="I411" s="231">
        <v>775.08333333333348</v>
      </c>
      <c r="J411" s="231">
        <v>786.01666666666677</v>
      </c>
      <c r="K411" s="230">
        <v>764.15</v>
      </c>
      <c r="L411" s="230">
        <v>746</v>
      </c>
      <c r="M411" s="230">
        <v>1.68621</v>
      </c>
      <c r="N411" s="1"/>
      <c r="O411" s="1"/>
    </row>
    <row r="412" spans="1:15" ht="12.75" customHeight="1">
      <c r="A412" s="30">
        <v>402</v>
      </c>
      <c r="B412" s="216" t="s">
        <v>186</v>
      </c>
      <c r="C412" s="230">
        <v>25165.200000000001</v>
      </c>
      <c r="D412" s="231">
        <v>25247.783333333336</v>
      </c>
      <c r="E412" s="231">
        <v>24905.566666666673</v>
      </c>
      <c r="F412" s="231">
        <v>24645.933333333338</v>
      </c>
      <c r="G412" s="231">
        <v>24303.716666666674</v>
      </c>
      <c r="H412" s="231">
        <v>25507.416666666672</v>
      </c>
      <c r="I412" s="231">
        <v>25849.633333333339</v>
      </c>
      <c r="J412" s="231">
        <v>26109.26666666667</v>
      </c>
      <c r="K412" s="230">
        <v>25590</v>
      </c>
      <c r="L412" s="230">
        <v>24988.15</v>
      </c>
      <c r="M412" s="230">
        <v>2.0832199999999998</v>
      </c>
      <c r="N412" s="1"/>
      <c r="O412" s="1"/>
    </row>
    <row r="413" spans="1:15" ht="12.75" customHeight="1">
      <c r="A413" s="30">
        <v>403</v>
      </c>
      <c r="B413" s="216" t="s">
        <v>825</v>
      </c>
      <c r="C413" s="230">
        <v>41.95</v>
      </c>
      <c r="D413" s="231">
        <v>42.266666666666673</v>
      </c>
      <c r="E413" s="231">
        <v>41.283333333333346</v>
      </c>
      <c r="F413" s="231">
        <v>40.616666666666674</v>
      </c>
      <c r="G413" s="231">
        <v>39.633333333333347</v>
      </c>
      <c r="H413" s="231">
        <v>42.933333333333344</v>
      </c>
      <c r="I413" s="231">
        <v>43.916666666666679</v>
      </c>
      <c r="J413" s="231">
        <v>44.583333333333343</v>
      </c>
      <c r="K413" s="230">
        <v>43.25</v>
      </c>
      <c r="L413" s="230">
        <v>41.6</v>
      </c>
      <c r="M413" s="230">
        <v>100.17285</v>
      </c>
      <c r="N413" s="1"/>
      <c r="O413" s="1"/>
    </row>
    <row r="414" spans="1:15" ht="12.75" customHeight="1">
      <c r="A414" s="30">
        <v>404</v>
      </c>
      <c r="B414" s="216" t="s">
        <v>864</v>
      </c>
      <c r="C414" s="230">
        <v>1399.75</v>
      </c>
      <c r="D414" s="231">
        <v>1403.6833333333334</v>
      </c>
      <c r="E414" s="231">
        <v>1387.4666666666667</v>
      </c>
      <c r="F414" s="231">
        <v>1375.1833333333334</v>
      </c>
      <c r="G414" s="231">
        <v>1358.9666666666667</v>
      </c>
      <c r="H414" s="231">
        <v>1415.9666666666667</v>
      </c>
      <c r="I414" s="231">
        <v>1432.1833333333334</v>
      </c>
      <c r="J414" s="231">
        <v>1444.4666666666667</v>
      </c>
      <c r="K414" s="230">
        <v>1419.9</v>
      </c>
      <c r="L414" s="230">
        <v>1391.4</v>
      </c>
      <c r="M414" s="230">
        <v>12.161210000000001</v>
      </c>
      <c r="N414" s="1"/>
      <c r="O414" s="1"/>
    </row>
    <row r="415" spans="1:15" ht="12.75" customHeight="1">
      <c r="A415" s="30">
        <v>405</v>
      </c>
      <c r="B415" t="s">
        <v>826</v>
      </c>
      <c r="C415" s="269">
        <v>295.8</v>
      </c>
      <c r="D415" s="270">
        <v>296.63333333333333</v>
      </c>
      <c r="E415" s="270">
        <v>293.26666666666665</v>
      </c>
      <c r="F415" s="270">
        <v>290.73333333333335</v>
      </c>
      <c r="G415" s="270">
        <v>287.36666666666667</v>
      </c>
      <c r="H415" s="270">
        <v>299.16666666666663</v>
      </c>
      <c r="I415" s="270">
        <v>302.5333333333333</v>
      </c>
      <c r="J415" s="270">
        <v>305.06666666666661</v>
      </c>
      <c r="K415" s="269">
        <v>300</v>
      </c>
      <c r="L415" s="269">
        <v>294.10000000000002</v>
      </c>
      <c r="M415" s="269">
        <v>1.03088</v>
      </c>
      <c r="N415" s="1"/>
      <c r="O415" s="1"/>
    </row>
    <row r="416" spans="1:15" ht="12.75" customHeight="1">
      <c r="A416" s="30">
        <v>406</v>
      </c>
      <c r="B416" s="216" t="s">
        <v>187</v>
      </c>
      <c r="C416" s="230">
        <v>3551.65</v>
      </c>
      <c r="D416" s="231">
        <v>3551.0333333333333</v>
      </c>
      <c r="E416" s="231">
        <v>3523.4666666666667</v>
      </c>
      <c r="F416" s="231">
        <v>3495.2833333333333</v>
      </c>
      <c r="G416" s="231">
        <v>3467.7166666666667</v>
      </c>
      <c r="H416" s="231">
        <v>3579.2166666666667</v>
      </c>
      <c r="I416" s="231">
        <v>3606.7833333333333</v>
      </c>
      <c r="J416" s="231">
        <v>3634.9666666666667</v>
      </c>
      <c r="K416" s="230">
        <v>3578.6</v>
      </c>
      <c r="L416" s="230">
        <v>3522.85</v>
      </c>
      <c r="M416" s="230">
        <v>19.27298</v>
      </c>
      <c r="N416" s="1"/>
      <c r="O416" s="1"/>
    </row>
    <row r="417" spans="1:15" ht="12.75" customHeight="1">
      <c r="A417" s="30">
        <v>407</v>
      </c>
      <c r="B417" s="216" t="s">
        <v>462</v>
      </c>
      <c r="C417" s="230">
        <v>520.65</v>
      </c>
      <c r="D417" s="231">
        <v>524.51666666666665</v>
      </c>
      <c r="E417" s="231">
        <v>514.83333333333326</v>
      </c>
      <c r="F417" s="231">
        <v>509.01666666666665</v>
      </c>
      <c r="G417" s="231">
        <v>499.33333333333326</v>
      </c>
      <c r="H417" s="231">
        <v>530.33333333333326</v>
      </c>
      <c r="I417" s="231">
        <v>540.01666666666665</v>
      </c>
      <c r="J417" s="231">
        <v>545.83333333333326</v>
      </c>
      <c r="K417" s="230">
        <v>534.20000000000005</v>
      </c>
      <c r="L417" s="230">
        <v>518.70000000000005</v>
      </c>
      <c r="M417" s="230">
        <v>18.0412</v>
      </c>
      <c r="N417" s="1"/>
      <c r="O417" s="1"/>
    </row>
    <row r="418" spans="1:15" ht="12.75" customHeight="1">
      <c r="A418" s="30">
        <v>408</v>
      </c>
      <c r="B418" s="216" t="s">
        <v>463</v>
      </c>
      <c r="C418" s="230">
        <v>3752.4</v>
      </c>
      <c r="D418" s="231">
        <v>3772.35</v>
      </c>
      <c r="E418" s="231">
        <v>3715</v>
      </c>
      <c r="F418" s="231">
        <v>3677.6</v>
      </c>
      <c r="G418" s="231">
        <v>3620.25</v>
      </c>
      <c r="H418" s="231">
        <v>3809.75</v>
      </c>
      <c r="I418" s="231">
        <v>3867.0999999999995</v>
      </c>
      <c r="J418" s="231">
        <v>3904.5</v>
      </c>
      <c r="K418" s="230">
        <v>3829.7</v>
      </c>
      <c r="L418" s="230">
        <v>3734.95</v>
      </c>
      <c r="M418" s="230">
        <v>0.25644</v>
      </c>
      <c r="N418" s="1"/>
      <c r="O418" s="1"/>
    </row>
    <row r="419" spans="1:15" ht="12.75" customHeight="1">
      <c r="A419" s="30">
        <v>409</v>
      </c>
      <c r="B419" s="216" t="s">
        <v>795</v>
      </c>
      <c r="C419" s="230">
        <v>541.54999999999995</v>
      </c>
      <c r="D419" s="231">
        <v>539.33333333333337</v>
      </c>
      <c r="E419" s="231">
        <v>505.2166666666667</v>
      </c>
      <c r="F419" s="231">
        <v>468.88333333333333</v>
      </c>
      <c r="G419" s="231">
        <v>434.76666666666665</v>
      </c>
      <c r="H419" s="231">
        <v>575.66666666666674</v>
      </c>
      <c r="I419" s="231">
        <v>609.7833333333333</v>
      </c>
      <c r="J419" s="231">
        <v>646.11666666666679</v>
      </c>
      <c r="K419" s="230">
        <v>573.45000000000005</v>
      </c>
      <c r="L419" s="230">
        <v>503</v>
      </c>
      <c r="M419" s="230">
        <v>811.35054000000002</v>
      </c>
      <c r="N419" s="1"/>
      <c r="O419" s="1"/>
    </row>
    <row r="420" spans="1:15" ht="12.75" customHeight="1">
      <c r="A420" s="30">
        <v>410</v>
      </c>
      <c r="B420" s="216" t="s">
        <v>464</v>
      </c>
      <c r="C420" s="230">
        <v>971.75</v>
      </c>
      <c r="D420" s="231">
        <v>973.51666666666677</v>
      </c>
      <c r="E420" s="231">
        <v>964.23333333333358</v>
      </c>
      <c r="F420" s="231">
        <v>956.71666666666681</v>
      </c>
      <c r="G420" s="231">
        <v>947.43333333333362</v>
      </c>
      <c r="H420" s="231">
        <v>981.03333333333353</v>
      </c>
      <c r="I420" s="231">
        <v>990.31666666666661</v>
      </c>
      <c r="J420" s="231">
        <v>997.83333333333348</v>
      </c>
      <c r="K420" s="230">
        <v>982.8</v>
      </c>
      <c r="L420" s="230">
        <v>966</v>
      </c>
      <c r="M420" s="230">
        <v>3.0418599999999998</v>
      </c>
      <c r="N420" s="1"/>
      <c r="O420" s="1"/>
    </row>
    <row r="421" spans="1:15" ht="12.75" customHeight="1">
      <c r="A421" s="30">
        <v>411</v>
      </c>
      <c r="B421" s="216" t="s">
        <v>827</v>
      </c>
      <c r="C421" s="230">
        <v>538.5</v>
      </c>
      <c r="D421" s="231">
        <v>540.2166666666667</v>
      </c>
      <c r="E421" s="231">
        <v>533.93333333333339</v>
      </c>
      <c r="F421" s="231">
        <v>529.36666666666667</v>
      </c>
      <c r="G421" s="231">
        <v>523.08333333333337</v>
      </c>
      <c r="H421" s="231">
        <v>544.78333333333342</v>
      </c>
      <c r="I421" s="231">
        <v>551.06666666666672</v>
      </c>
      <c r="J421" s="231">
        <v>555.63333333333344</v>
      </c>
      <c r="K421" s="230">
        <v>546.5</v>
      </c>
      <c r="L421" s="230">
        <v>535.65</v>
      </c>
      <c r="M421" s="230">
        <v>3.27284</v>
      </c>
      <c r="N421" s="1"/>
      <c r="O421" s="1"/>
    </row>
    <row r="422" spans="1:15" ht="12.75" customHeight="1">
      <c r="A422" s="30">
        <v>412</v>
      </c>
      <c r="B422" s="216" t="s">
        <v>185</v>
      </c>
      <c r="C422" s="230">
        <v>579.85</v>
      </c>
      <c r="D422" s="231">
        <v>580.7166666666667</v>
      </c>
      <c r="E422" s="231">
        <v>576.63333333333344</v>
      </c>
      <c r="F422" s="231">
        <v>573.41666666666674</v>
      </c>
      <c r="G422" s="231">
        <v>569.33333333333348</v>
      </c>
      <c r="H422" s="231">
        <v>583.93333333333339</v>
      </c>
      <c r="I422" s="231">
        <v>588.01666666666665</v>
      </c>
      <c r="J422" s="231">
        <v>591.23333333333335</v>
      </c>
      <c r="K422" s="230">
        <v>584.79999999999995</v>
      </c>
      <c r="L422" s="230">
        <v>577.5</v>
      </c>
      <c r="M422" s="230">
        <v>287.97642999999999</v>
      </c>
      <c r="N422" s="1"/>
      <c r="O422" s="1"/>
    </row>
    <row r="423" spans="1:15" ht="12.75" customHeight="1">
      <c r="A423" s="30">
        <v>413</v>
      </c>
      <c r="B423" s="216" t="s">
        <v>183</v>
      </c>
      <c r="C423" s="230">
        <v>82.5</v>
      </c>
      <c r="D423" s="231">
        <v>82.566666666666663</v>
      </c>
      <c r="E423" s="231">
        <v>82.033333333333331</v>
      </c>
      <c r="F423" s="231">
        <v>81.566666666666663</v>
      </c>
      <c r="G423" s="231">
        <v>81.033333333333331</v>
      </c>
      <c r="H423" s="231">
        <v>83.033333333333331</v>
      </c>
      <c r="I423" s="231">
        <v>83.566666666666663</v>
      </c>
      <c r="J423" s="231">
        <v>84.033333333333331</v>
      </c>
      <c r="K423" s="230">
        <v>83.1</v>
      </c>
      <c r="L423" s="230">
        <v>82.1</v>
      </c>
      <c r="M423" s="230">
        <v>129.66397000000001</v>
      </c>
      <c r="N423" s="1"/>
      <c r="O423" s="1"/>
    </row>
    <row r="424" spans="1:15" ht="12.75" customHeight="1">
      <c r="A424" s="30">
        <v>414</v>
      </c>
      <c r="B424" s="216" t="s">
        <v>465</v>
      </c>
      <c r="C424" s="230">
        <v>285.39999999999998</v>
      </c>
      <c r="D424" s="231">
        <v>286.26666666666665</v>
      </c>
      <c r="E424" s="231">
        <v>282.5333333333333</v>
      </c>
      <c r="F424" s="231">
        <v>279.66666666666663</v>
      </c>
      <c r="G424" s="231">
        <v>275.93333333333328</v>
      </c>
      <c r="H424" s="231">
        <v>289.13333333333333</v>
      </c>
      <c r="I424" s="231">
        <v>292.86666666666667</v>
      </c>
      <c r="J424" s="231">
        <v>295.73333333333335</v>
      </c>
      <c r="K424" s="230">
        <v>290</v>
      </c>
      <c r="L424" s="230">
        <v>283.39999999999998</v>
      </c>
      <c r="M424" s="230">
        <v>2.44469</v>
      </c>
      <c r="N424" s="1"/>
      <c r="O424" s="1"/>
    </row>
    <row r="425" spans="1:15" ht="12.75" customHeight="1">
      <c r="A425" s="30">
        <v>415</v>
      </c>
      <c r="B425" s="216" t="s">
        <v>466</v>
      </c>
      <c r="C425" s="230">
        <v>149</v>
      </c>
      <c r="D425" s="231">
        <v>149.56666666666669</v>
      </c>
      <c r="E425" s="231">
        <v>147.03333333333339</v>
      </c>
      <c r="F425" s="231">
        <v>145.06666666666669</v>
      </c>
      <c r="G425" s="231">
        <v>142.53333333333339</v>
      </c>
      <c r="H425" s="231">
        <v>151.53333333333339</v>
      </c>
      <c r="I425" s="231">
        <v>154.06666666666669</v>
      </c>
      <c r="J425" s="231">
        <v>156.03333333333339</v>
      </c>
      <c r="K425" s="230">
        <v>152.1</v>
      </c>
      <c r="L425" s="230">
        <v>147.6</v>
      </c>
      <c r="M425" s="230">
        <v>7.8386800000000001</v>
      </c>
      <c r="N425" s="1"/>
      <c r="O425" s="1"/>
    </row>
    <row r="426" spans="1:15" ht="12.75" customHeight="1">
      <c r="A426" s="30">
        <v>416</v>
      </c>
      <c r="B426" s="216" t="s">
        <v>467</v>
      </c>
      <c r="C426" s="230">
        <v>463.5</v>
      </c>
      <c r="D426" s="231">
        <v>460.0333333333333</v>
      </c>
      <c r="E426" s="231">
        <v>450.06666666666661</v>
      </c>
      <c r="F426" s="231">
        <v>436.63333333333333</v>
      </c>
      <c r="G426" s="231">
        <v>426.66666666666663</v>
      </c>
      <c r="H426" s="231">
        <v>473.46666666666658</v>
      </c>
      <c r="I426" s="231">
        <v>483.43333333333328</v>
      </c>
      <c r="J426" s="231">
        <v>496.86666666666656</v>
      </c>
      <c r="K426" s="230">
        <v>470</v>
      </c>
      <c r="L426" s="230">
        <v>446.6</v>
      </c>
      <c r="M426" s="230">
        <v>2.4566699999999999</v>
      </c>
      <c r="N426" s="1"/>
      <c r="O426" s="1"/>
    </row>
    <row r="427" spans="1:15" ht="12.75" customHeight="1">
      <c r="A427" s="30">
        <v>417</v>
      </c>
      <c r="B427" s="216" t="s">
        <v>468</v>
      </c>
      <c r="C427" s="230">
        <v>398.35</v>
      </c>
      <c r="D427" s="231">
        <v>397.18333333333339</v>
      </c>
      <c r="E427" s="231">
        <v>393.26666666666677</v>
      </c>
      <c r="F427" s="231">
        <v>388.18333333333339</v>
      </c>
      <c r="G427" s="231">
        <v>384.26666666666677</v>
      </c>
      <c r="H427" s="231">
        <v>402.26666666666677</v>
      </c>
      <c r="I427" s="231">
        <v>406.18333333333339</v>
      </c>
      <c r="J427" s="231">
        <v>411.26666666666677</v>
      </c>
      <c r="K427" s="230">
        <v>401.1</v>
      </c>
      <c r="L427" s="230">
        <v>392.1</v>
      </c>
      <c r="M427" s="230">
        <v>3.0774499999999998</v>
      </c>
      <c r="N427" s="1"/>
      <c r="O427" s="1"/>
    </row>
    <row r="428" spans="1:15" ht="12.75" customHeight="1">
      <c r="A428" s="30">
        <v>418</v>
      </c>
      <c r="B428" s="216" t="s">
        <v>469</v>
      </c>
      <c r="C428" s="230">
        <v>189.25</v>
      </c>
      <c r="D428" s="231">
        <v>187.70000000000002</v>
      </c>
      <c r="E428" s="231">
        <v>184.20000000000005</v>
      </c>
      <c r="F428" s="231">
        <v>179.15000000000003</v>
      </c>
      <c r="G428" s="231">
        <v>175.65000000000006</v>
      </c>
      <c r="H428" s="231">
        <v>192.75000000000003</v>
      </c>
      <c r="I428" s="231">
        <v>196.24999999999997</v>
      </c>
      <c r="J428" s="231">
        <v>201.3</v>
      </c>
      <c r="K428" s="230">
        <v>191.2</v>
      </c>
      <c r="L428" s="230">
        <v>182.65</v>
      </c>
      <c r="M428" s="230">
        <v>5.1568800000000001</v>
      </c>
      <c r="N428" s="1"/>
      <c r="O428" s="1"/>
    </row>
    <row r="429" spans="1:15" ht="12.75" customHeight="1">
      <c r="A429" s="30">
        <v>419</v>
      </c>
      <c r="B429" s="216" t="s">
        <v>189</v>
      </c>
      <c r="C429" s="230">
        <v>975.35</v>
      </c>
      <c r="D429" s="231">
        <v>971.80000000000007</v>
      </c>
      <c r="E429" s="231">
        <v>964.30000000000018</v>
      </c>
      <c r="F429" s="231">
        <v>953.25000000000011</v>
      </c>
      <c r="G429" s="231">
        <v>945.75000000000023</v>
      </c>
      <c r="H429" s="231">
        <v>982.85000000000014</v>
      </c>
      <c r="I429" s="231">
        <v>990.34999999999991</v>
      </c>
      <c r="J429" s="231">
        <v>1001.4000000000001</v>
      </c>
      <c r="K429" s="230">
        <v>979.3</v>
      </c>
      <c r="L429" s="230">
        <v>960.75</v>
      </c>
      <c r="M429" s="230">
        <v>55.956310000000002</v>
      </c>
      <c r="N429" s="1"/>
      <c r="O429" s="1"/>
    </row>
    <row r="430" spans="1:15" ht="12.75" customHeight="1">
      <c r="A430" s="30">
        <v>420</v>
      </c>
      <c r="B430" s="216" t="s">
        <v>190</v>
      </c>
      <c r="C430" s="230">
        <v>444.2</v>
      </c>
      <c r="D430" s="231">
        <v>447.86666666666662</v>
      </c>
      <c r="E430" s="231">
        <v>437.83333333333326</v>
      </c>
      <c r="F430" s="231">
        <v>431.46666666666664</v>
      </c>
      <c r="G430" s="231">
        <v>421.43333333333328</v>
      </c>
      <c r="H430" s="231">
        <v>454.23333333333323</v>
      </c>
      <c r="I430" s="231">
        <v>464.26666666666665</v>
      </c>
      <c r="J430" s="231">
        <v>470.63333333333321</v>
      </c>
      <c r="K430" s="230">
        <v>457.9</v>
      </c>
      <c r="L430" s="230">
        <v>441.5</v>
      </c>
      <c r="M430" s="230">
        <v>13.22231</v>
      </c>
      <c r="N430" s="1"/>
      <c r="O430" s="1"/>
    </row>
    <row r="431" spans="1:15" ht="12.75" customHeight="1">
      <c r="A431" s="30">
        <v>421</v>
      </c>
      <c r="B431" s="216" t="s">
        <v>470</v>
      </c>
      <c r="C431" s="230">
        <v>2544.6999999999998</v>
      </c>
      <c r="D431" s="231">
        <v>2549.15</v>
      </c>
      <c r="E431" s="231">
        <v>2526.9</v>
      </c>
      <c r="F431" s="231">
        <v>2509.1</v>
      </c>
      <c r="G431" s="231">
        <v>2486.85</v>
      </c>
      <c r="H431" s="231">
        <v>2566.9500000000003</v>
      </c>
      <c r="I431" s="231">
        <v>2589.2000000000003</v>
      </c>
      <c r="J431" s="231">
        <v>2607.0000000000005</v>
      </c>
      <c r="K431" s="230">
        <v>2571.4</v>
      </c>
      <c r="L431" s="230">
        <v>2531.35</v>
      </c>
      <c r="M431" s="230">
        <v>9.7610000000000002E-2</v>
      </c>
      <c r="N431" s="1"/>
      <c r="O431" s="1"/>
    </row>
    <row r="432" spans="1:15" ht="12.75" customHeight="1">
      <c r="A432" s="30">
        <v>422</v>
      </c>
      <c r="B432" s="216" t="s">
        <v>471</v>
      </c>
      <c r="C432" s="230">
        <v>1128.3499999999999</v>
      </c>
      <c r="D432" s="231">
        <v>1118.25</v>
      </c>
      <c r="E432" s="231">
        <v>1096.5</v>
      </c>
      <c r="F432" s="231">
        <v>1064.6500000000001</v>
      </c>
      <c r="G432" s="231">
        <v>1042.9000000000001</v>
      </c>
      <c r="H432" s="231">
        <v>1150.0999999999999</v>
      </c>
      <c r="I432" s="231">
        <v>1171.8499999999999</v>
      </c>
      <c r="J432" s="231">
        <v>1203.6999999999998</v>
      </c>
      <c r="K432" s="230">
        <v>1140</v>
      </c>
      <c r="L432" s="230">
        <v>1086.4000000000001</v>
      </c>
      <c r="M432" s="230">
        <v>2.9256199999999999</v>
      </c>
      <c r="N432" s="1"/>
      <c r="O432" s="1"/>
    </row>
    <row r="433" spans="1:15" ht="12.75" customHeight="1">
      <c r="A433" s="30">
        <v>423</v>
      </c>
      <c r="B433" s="216" t="s">
        <v>472</v>
      </c>
      <c r="C433" s="230">
        <v>281.2</v>
      </c>
      <c r="D433" s="231">
        <v>283.16666666666669</v>
      </c>
      <c r="E433" s="231">
        <v>277.83333333333337</v>
      </c>
      <c r="F433" s="231">
        <v>274.4666666666667</v>
      </c>
      <c r="G433" s="231">
        <v>269.13333333333338</v>
      </c>
      <c r="H433" s="231">
        <v>286.53333333333336</v>
      </c>
      <c r="I433" s="231">
        <v>291.86666666666673</v>
      </c>
      <c r="J433" s="231">
        <v>295.23333333333335</v>
      </c>
      <c r="K433" s="230">
        <v>288.5</v>
      </c>
      <c r="L433" s="230">
        <v>279.8</v>
      </c>
      <c r="M433" s="230">
        <v>1.3353299999999999</v>
      </c>
      <c r="N433" s="1"/>
      <c r="O433" s="1"/>
    </row>
    <row r="434" spans="1:15" ht="12.75" customHeight="1">
      <c r="A434" s="30">
        <v>424</v>
      </c>
      <c r="B434" s="216" t="s">
        <v>473</v>
      </c>
      <c r="C434" s="230">
        <v>377.85</v>
      </c>
      <c r="D434" s="231">
        <v>381.38333333333338</v>
      </c>
      <c r="E434" s="231">
        <v>371.26666666666677</v>
      </c>
      <c r="F434" s="231">
        <v>364.68333333333339</v>
      </c>
      <c r="G434" s="231">
        <v>354.56666666666678</v>
      </c>
      <c r="H434" s="231">
        <v>387.96666666666675</v>
      </c>
      <c r="I434" s="231">
        <v>398.08333333333343</v>
      </c>
      <c r="J434" s="231">
        <v>404.66666666666674</v>
      </c>
      <c r="K434" s="230">
        <v>391.5</v>
      </c>
      <c r="L434" s="230">
        <v>374.8</v>
      </c>
      <c r="M434" s="230">
        <v>1.5730299999999999</v>
      </c>
      <c r="N434" s="1"/>
      <c r="O434" s="1"/>
    </row>
    <row r="435" spans="1:15" ht="12.75" customHeight="1">
      <c r="A435" s="30">
        <v>425</v>
      </c>
      <c r="B435" s="216" t="s">
        <v>474</v>
      </c>
      <c r="C435" s="230">
        <v>2762.5</v>
      </c>
      <c r="D435" s="231">
        <v>2784.75</v>
      </c>
      <c r="E435" s="231">
        <v>2705.55</v>
      </c>
      <c r="F435" s="231">
        <v>2648.6000000000004</v>
      </c>
      <c r="G435" s="231">
        <v>2569.4000000000005</v>
      </c>
      <c r="H435" s="231">
        <v>2841.7</v>
      </c>
      <c r="I435" s="231">
        <v>2920.8999999999996</v>
      </c>
      <c r="J435" s="231">
        <v>2977.8499999999995</v>
      </c>
      <c r="K435" s="230">
        <v>2863.95</v>
      </c>
      <c r="L435" s="230">
        <v>2727.8</v>
      </c>
      <c r="M435" s="230">
        <v>1.81064</v>
      </c>
      <c r="N435" s="1"/>
      <c r="O435" s="1"/>
    </row>
    <row r="436" spans="1:15" ht="12.75" customHeight="1">
      <c r="A436" s="30">
        <v>426</v>
      </c>
      <c r="B436" s="216" t="s">
        <v>475</v>
      </c>
      <c r="C436" s="230">
        <v>477</v>
      </c>
      <c r="D436" s="231">
        <v>476.84999999999997</v>
      </c>
      <c r="E436" s="231">
        <v>475.69999999999993</v>
      </c>
      <c r="F436" s="231">
        <v>474.4</v>
      </c>
      <c r="G436" s="231">
        <v>473.24999999999994</v>
      </c>
      <c r="H436" s="231">
        <v>478.14999999999992</v>
      </c>
      <c r="I436" s="231">
        <v>479.2999999999999</v>
      </c>
      <c r="J436" s="231">
        <v>480.59999999999991</v>
      </c>
      <c r="K436" s="230">
        <v>478</v>
      </c>
      <c r="L436" s="230">
        <v>475.55</v>
      </c>
      <c r="M436" s="230">
        <v>1.0988899999999999</v>
      </c>
      <c r="N436" s="1"/>
      <c r="O436" s="1"/>
    </row>
    <row r="437" spans="1:15" ht="12.75" customHeight="1">
      <c r="A437" s="30">
        <v>427</v>
      </c>
      <c r="B437" s="216" t="s">
        <v>476</v>
      </c>
      <c r="C437" s="230">
        <v>11.75</v>
      </c>
      <c r="D437" s="231">
        <v>11.416666666666666</v>
      </c>
      <c r="E437" s="231">
        <v>10.983333333333333</v>
      </c>
      <c r="F437" s="231">
        <v>10.216666666666667</v>
      </c>
      <c r="G437" s="231">
        <v>9.7833333333333332</v>
      </c>
      <c r="H437" s="231">
        <v>12.183333333333332</v>
      </c>
      <c r="I437" s="231">
        <v>12.616666666666665</v>
      </c>
      <c r="J437" s="231">
        <v>13.383333333333331</v>
      </c>
      <c r="K437" s="230">
        <v>11.85</v>
      </c>
      <c r="L437" s="230">
        <v>10.65</v>
      </c>
      <c r="M437" s="230">
        <v>7513.2063200000002</v>
      </c>
      <c r="N437" s="1"/>
      <c r="O437" s="1"/>
    </row>
    <row r="438" spans="1:15" ht="12.75" customHeight="1">
      <c r="A438" s="30">
        <v>428</v>
      </c>
      <c r="B438" s="216" t="s">
        <v>857</v>
      </c>
      <c r="C438" s="230">
        <v>239.15</v>
      </c>
      <c r="D438" s="231">
        <v>234.23333333333335</v>
      </c>
      <c r="E438" s="231">
        <v>223.4666666666667</v>
      </c>
      <c r="F438" s="231">
        <v>207.78333333333336</v>
      </c>
      <c r="G438" s="231">
        <v>197.01666666666671</v>
      </c>
      <c r="H438" s="231">
        <v>249.91666666666669</v>
      </c>
      <c r="I438" s="231">
        <v>260.68333333333334</v>
      </c>
      <c r="J438" s="231">
        <v>276.36666666666667</v>
      </c>
      <c r="K438" s="230">
        <v>245</v>
      </c>
      <c r="L438" s="230">
        <v>218.55</v>
      </c>
      <c r="M438" s="230">
        <v>6.7355999999999998</v>
      </c>
      <c r="N438" s="1"/>
      <c r="O438" s="1"/>
    </row>
    <row r="439" spans="1:15" ht="12.75" customHeight="1">
      <c r="A439" s="30">
        <v>429</v>
      </c>
      <c r="B439" s="216" t="s">
        <v>477</v>
      </c>
      <c r="C439" s="230">
        <v>848.1</v>
      </c>
      <c r="D439" s="231">
        <v>849.61666666666667</v>
      </c>
      <c r="E439" s="231">
        <v>841.88333333333333</v>
      </c>
      <c r="F439" s="231">
        <v>835.66666666666663</v>
      </c>
      <c r="G439" s="231">
        <v>827.93333333333328</v>
      </c>
      <c r="H439" s="231">
        <v>855.83333333333337</v>
      </c>
      <c r="I439" s="231">
        <v>863.56666666666672</v>
      </c>
      <c r="J439" s="231">
        <v>869.78333333333342</v>
      </c>
      <c r="K439" s="230">
        <v>857.35</v>
      </c>
      <c r="L439" s="230">
        <v>843.4</v>
      </c>
      <c r="M439" s="230">
        <v>0.40411999999999998</v>
      </c>
      <c r="N439" s="1"/>
      <c r="O439" s="1"/>
    </row>
    <row r="440" spans="1:15" ht="12.75" customHeight="1">
      <c r="A440" s="30">
        <v>430</v>
      </c>
      <c r="B440" s="216" t="s">
        <v>271</v>
      </c>
      <c r="C440" s="230">
        <v>725</v>
      </c>
      <c r="D440" s="231">
        <v>722.01666666666677</v>
      </c>
      <c r="E440" s="231">
        <v>716.08333333333348</v>
      </c>
      <c r="F440" s="231">
        <v>707.16666666666674</v>
      </c>
      <c r="G440" s="231">
        <v>701.23333333333346</v>
      </c>
      <c r="H440" s="231">
        <v>730.93333333333351</v>
      </c>
      <c r="I440" s="231">
        <v>736.86666666666667</v>
      </c>
      <c r="J440" s="231">
        <v>745.78333333333353</v>
      </c>
      <c r="K440" s="230">
        <v>727.95</v>
      </c>
      <c r="L440" s="230">
        <v>713.1</v>
      </c>
      <c r="M440" s="230">
        <v>13.020020000000001</v>
      </c>
      <c r="N440" s="1"/>
      <c r="O440" s="1"/>
    </row>
    <row r="441" spans="1:15" ht="12.75" customHeight="1">
      <c r="A441" s="30">
        <v>431</v>
      </c>
      <c r="B441" s="216" t="s">
        <v>478</v>
      </c>
      <c r="C441" s="230">
        <v>1587.25</v>
      </c>
      <c r="D441" s="231">
        <v>1586.4333333333334</v>
      </c>
      <c r="E441" s="231">
        <v>1569.3166666666668</v>
      </c>
      <c r="F441" s="231">
        <v>1551.3833333333334</v>
      </c>
      <c r="G441" s="231">
        <v>1534.2666666666669</v>
      </c>
      <c r="H441" s="231">
        <v>1604.3666666666668</v>
      </c>
      <c r="I441" s="231">
        <v>1621.4833333333336</v>
      </c>
      <c r="J441" s="231">
        <v>1639.4166666666667</v>
      </c>
      <c r="K441" s="230">
        <v>1603.55</v>
      </c>
      <c r="L441" s="230">
        <v>1568.5</v>
      </c>
      <c r="M441" s="230">
        <v>0.31097999999999998</v>
      </c>
      <c r="N441" s="1"/>
      <c r="O441" s="1"/>
    </row>
    <row r="442" spans="1:15" ht="12.75" customHeight="1">
      <c r="A442" s="30">
        <v>432</v>
      </c>
      <c r="B442" s="216" t="s">
        <v>479</v>
      </c>
      <c r="C442" s="230">
        <v>416.25</v>
      </c>
      <c r="D442" s="231">
        <v>416.13333333333338</v>
      </c>
      <c r="E442" s="231">
        <v>414.51666666666677</v>
      </c>
      <c r="F442" s="231">
        <v>412.78333333333336</v>
      </c>
      <c r="G442" s="231">
        <v>411.16666666666674</v>
      </c>
      <c r="H442" s="231">
        <v>417.86666666666679</v>
      </c>
      <c r="I442" s="231">
        <v>419.48333333333346</v>
      </c>
      <c r="J442" s="231">
        <v>421.21666666666681</v>
      </c>
      <c r="K442" s="230">
        <v>417.75</v>
      </c>
      <c r="L442" s="230">
        <v>414.4</v>
      </c>
      <c r="M442" s="230">
        <v>0.68172999999999995</v>
      </c>
      <c r="N442" s="1"/>
      <c r="O442" s="1"/>
    </row>
    <row r="443" spans="1:15" ht="12.75" customHeight="1">
      <c r="A443" s="30">
        <v>433</v>
      </c>
      <c r="B443" s="216" t="s">
        <v>480</v>
      </c>
      <c r="C443" s="230">
        <v>687.2</v>
      </c>
      <c r="D443" s="231">
        <v>688.2166666666667</v>
      </c>
      <c r="E443" s="231">
        <v>681.98333333333335</v>
      </c>
      <c r="F443" s="231">
        <v>676.76666666666665</v>
      </c>
      <c r="G443" s="231">
        <v>670.5333333333333</v>
      </c>
      <c r="H443" s="231">
        <v>693.43333333333339</v>
      </c>
      <c r="I443" s="231">
        <v>699.66666666666674</v>
      </c>
      <c r="J443" s="231">
        <v>704.88333333333344</v>
      </c>
      <c r="K443" s="230">
        <v>694.45</v>
      </c>
      <c r="L443" s="230">
        <v>683</v>
      </c>
      <c r="M443" s="230">
        <v>1.4497800000000001</v>
      </c>
      <c r="N443" s="1"/>
      <c r="O443" s="1"/>
    </row>
    <row r="444" spans="1:15" ht="12.75" customHeight="1">
      <c r="A444" s="30">
        <v>434</v>
      </c>
      <c r="B444" s="216" t="s">
        <v>481</v>
      </c>
      <c r="C444" s="230">
        <v>35.1</v>
      </c>
      <c r="D444" s="231">
        <v>35.116666666666667</v>
      </c>
      <c r="E444" s="231">
        <v>34.683333333333337</v>
      </c>
      <c r="F444" s="231">
        <v>34.266666666666673</v>
      </c>
      <c r="G444" s="231">
        <v>33.833333333333343</v>
      </c>
      <c r="H444" s="231">
        <v>35.533333333333331</v>
      </c>
      <c r="I444" s="231">
        <v>35.966666666666654</v>
      </c>
      <c r="J444" s="231">
        <v>36.383333333333326</v>
      </c>
      <c r="K444" s="230">
        <v>35.549999999999997</v>
      </c>
      <c r="L444" s="230">
        <v>34.700000000000003</v>
      </c>
      <c r="M444" s="230">
        <v>68.208079999999995</v>
      </c>
      <c r="N444" s="1"/>
      <c r="O444" s="1"/>
    </row>
    <row r="445" spans="1:15" ht="12.75" customHeight="1">
      <c r="A445" s="30">
        <v>435</v>
      </c>
      <c r="B445" s="216" t="s">
        <v>202</v>
      </c>
      <c r="C445" s="230">
        <v>1302.8</v>
      </c>
      <c r="D445" s="231">
        <v>1299.2833333333335</v>
      </c>
      <c r="E445" s="231">
        <v>1281.5666666666671</v>
      </c>
      <c r="F445" s="231">
        <v>1260.3333333333335</v>
      </c>
      <c r="G445" s="231">
        <v>1242.616666666667</v>
      </c>
      <c r="H445" s="231">
        <v>1320.5166666666671</v>
      </c>
      <c r="I445" s="231">
        <v>1338.2333333333338</v>
      </c>
      <c r="J445" s="231">
        <v>1359.4666666666672</v>
      </c>
      <c r="K445" s="230">
        <v>1317</v>
      </c>
      <c r="L445" s="230">
        <v>1278.05</v>
      </c>
      <c r="M445" s="230">
        <v>33.469790000000003</v>
      </c>
      <c r="N445" s="1"/>
      <c r="O445" s="1"/>
    </row>
    <row r="446" spans="1:15" ht="12.75" customHeight="1">
      <c r="A446" s="30">
        <v>436</v>
      </c>
      <c r="B446" s="216" t="s">
        <v>482</v>
      </c>
      <c r="C446" s="230">
        <v>788.4</v>
      </c>
      <c r="D446" s="231">
        <v>779.16666666666663</v>
      </c>
      <c r="E446" s="231">
        <v>764.33333333333326</v>
      </c>
      <c r="F446" s="231">
        <v>740.26666666666665</v>
      </c>
      <c r="G446" s="231">
        <v>725.43333333333328</v>
      </c>
      <c r="H446" s="231">
        <v>803.23333333333323</v>
      </c>
      <c r="I446" s="231">
        <v>818.06666666666649</v>
      </c>
      <c r="J446" s="231">
        <v>842.13333333333321</v>
      </c>
      <c r="K446" s="230">
        <v>794</v>
      </c>
      <c r="L446" s="230">
        <v>755.1</v>
      </c>
      <c r="M446" s="230">
        <v>14.026809999999999</v>
      </c>
      <c r="N446" s="1"/>
      <c r="O446" s="1"/>
    </row>
    <row r="447" spans="1:15" ht="12.75" customHeight="1">
      <c r="A447" s="30">
        <v>437</v>
      </c>
      <c r="B447" s="216" t="s">
        <v>191</v>
      </c>
      <c r="C447" s="230">
        <v>970.6</v>
      </c>
      <c r="D447" s="231">
        <v>969.0333333333333</v>
      </c>
      <c r="E447" s="231">
        <v>965.56666666666661</v>
      </c>
      <c r="F447" s="231">
        <v>960.5333333333333</v>
      </c>
      <c r="G447" s="231">
        <v>957.06666666666661</v>
      </c>
      <c r="H447" s="231">
        <v>974.06666666666661</v>
      </c>
      <c r="I447" s="231">
        <v>977.5333333333333</v>
      </c>
      <c r="J447" s="231">
        <v>982.56666666666661</v>
      </c>
      <c r="K447" s="230">
        <v>972.5</v>
      </c>
      <c r="L447" s="230">
        <v>964</v>
      </c>
      <c r="M447" s="230">
        <v>7.1032000000000002</v>
      </c>
      <c r="N447" s="1"/>
      <c r="O447" s="1"/>
    </row>
    <row r="448" spans="1:15" ht="12.75" customHeight="1">
      <c r="A448" s="30">
        <v>438</v>
      </c>
      <c r="B448" s="216" t="s">
        <v>483</v>
      </c>
      <c r="C448" s="230">
        <v>231.4</v>
      </c>
      <c r="D448" s="231">
        <v>230.73333333333335</v>
      </c>
      <c r="E448" s="231">
        <v>229.66666666666669</v>
      </c>
      <c r="F448" s="231">
        <v>227.93333333333334</v>
      </c>
      <c r="G448" s="231">
        <v>226.86666666666667</v>
      </c>
      <c r="H448" s="231">
        <v>232.4666666666667</v>
      </c>
      <c r="I448" s="231">
        <v>233.53333333333336</v>
      </c>
      <c r="J448" s="231">
        <v>235.26666666666671</v>
      </c>
      <c r="K448" s="230">
        <v>231.8</v>
      </c>
      <c r="L448" s="230">
        <v>229</v>
      </c>
      <c r="M448" s="230">
        <v>1.99333</v>
      </c>
      <c r="N448" s="1"/>
      <c r="O448" s="1"/>
    </row>
    <row r="449" spans="1:15" ht="12.75" customHeight="1">
      <c r="A449" s="30">
        <v>439</v>
      </c>
      <c r="B449" s="216" t="s">
        <v>484</v>
      </c>
      <c r="C449" s="230">
        <v>1298.25</v>
      </c>
      <c r="D449" s="231">
        <v>1289.0833333333333</v>
      </c>
      <c r="E449" s="231">
        <v>1277.1666666666665</v>
      </c>
      <c r="F449" s="231">
        <v>1256.0833333333333</v>
      </c>
      <c r="G449" s="231">
        <v>1244.1666666666665</v>
      </c>
      <c r="H449" s="231">
        <v>1310.1666666666665</v>
      </c>
      <c r="I449" s="231">
        <v>1322.083333333333</v>
      </c>
      <c r="J449" s="231">
        <v>1343.1666666666665</v>
      </c>
      <c r="K449" s="230">
        <v>1301</v>
      </c>
      <c r="L449" s="230">
        <v>1268</v>
      </c>
      <c r="M449" s="230">
        <v>3.99837</v>
      </c>
      <c r="N449" s="1"/>
      <c r="O449" s="1"/>
    </row>
    <row r="450" spans="1:15" ht="12.75" customHeight="1">
      <c r="A450" s="30">
        <v>440</v>
      </c>
      <c r="B450" s="216" t="s">
        <v>196</v>
      </c>
      <c r="C450" s="230">
        <v>3289.5</v>
      </c>
      <c r="D450" s="231">
        <v>3294.1166666666668</v>
      </c>
      <c r="E450" s="231">
        <v>3260.5333333333338</v>
      </c>
      <c r="F450" s="231">
        <v>3231.5666666666671</v>
      </c>
      <c r="G450" s="231">
        <v>3197.983333333334</v>
      </c>
      <c r="H450" s="231">
        <v>3323.0833333333335</v>
      </c>
      <c r="I450" s="231">
        <v>3356.6666666666665</v>
      </c>
      <c r="J450" s="231">
        <v>3385.6333333333332</v>
      </c>
      <c r="K450" s="230">
        <v>3327.7</v>
      </c>
      <c r="L450" s="230">
        <v>3265.15</v>
      </c>
      <c r="M450" s="230">
        <v>58.154240000000001</v>
      </c>
      <c r="N450" s="1"/>
      <c r="O450" s="1"/>
    </row>
    <row r="451" spans="1:15" ht="12.75" customHeight="1">
      <c r="A451" s="30">
        <v>441</v>
      </c>
      <c r="B451" s="216" t="s">
        <v>192</v>
      </c>
      <c r="C451" s="230">
        <v>798.65</v>
      </c>
      <c r="D451" s="231">
        <v>795.23333333333323</v>
      </c>
      <c r="E451" s="231">
        <v>790.46666666666647</v>
      </c>
      <c r="F451" s="231">
        <v>782.28333333333319</v>
      </c>
      <c r="G451" s="231">
        <v>777.51666666666642</v>
      </c>
      <c r="H451" s="231">
        <v>803.41666666666652</v>
      </c>
      <c r="I451" s="231">
        <v>808.18333333333317</v>
      </c>
      <c r="J451" s="231">
        <v>816.36666666666656</v>
      </c>
      <c r="K451" s="230">
        <v>800</v>
      </c>
      <c r="L451" s="230">
        <v>787.05</v>
      </c>
      <c r="M451" s="230">
        <v>22.019279999999998</v>
      </c>
      <c r="N451" s="1"/>
      <c r="O451" s="1"/>
    </row>
    <row r="452" spans="1:15" ht="12.75" customHeight="1">
      <c r="A452" s="30">
        <v>442</v>
      </c>
      <c r="B452" s="216" t="s">
        <v>272</v>
      </c>
      <c r="C452" s="230">
        <v>7421.55</v>
      </c>
      <c r="D452" s="231">
        <v>7457.3999999999987</v>
      </c>
      <c r="E452" s="231">
        <v>7324.7999999999975</v>
      </c>
      <c r="F452" s="231">
        <v>7228.0499999999984</v>
      </c>
      <c r="G452" s="231">
        <v>7095.4499999999971</v>
      </c>
      <c r="H452" s="231">
        <v>7554.1499999999978</v>
      </c>
      <c r="I452" s="231">
        <v>7686.7499999999982</v>
      </c>
      <c r="J452" s="231">
        <v>7783.4999999999982</v>
      </c>
      <c r="K452" s="230">
        <v>7590</v>
      </c>
      <c r="L452" s="230">
        <v>7360.65</v>
      </c>
      <c r="M452" s="230">
        <v>4.4046599999999998</v>
      </c>
      <c r="N452" s="1"/>
      <c r="O452" s="1"/>
    </row>
    <row r="453" spans="1:15" ht="12.75" customHeight="1">
      <c r="A453" s="30">
        <v>443</v>
      </c>
      <c r="B453" s="216" t="s">
        <v>828</v>
      </c>
      <c r="C453" s="230">
        <v>2213.85</v>
      </c>
      <c r="D453" s="231">
        <v>2222.5666666666671</v>
      </c>
      <c r="E453" s="231">
        <v>2193.1333333333341</v>
      </c>
      <c r="F453" s="231">
        <v>2172.416666666667</v>
      </c>
      <c r="G453" s="231">
        <v>2142.983333333334</v>
      </c>
      <c r="H453" s="231">
        <v>2243.2833333333342</v>
      </c>
      <c r="I453" s="231">
        <v>2272.7166666666676</v>
      </c>
      <c r="J453" s="231">
        <v>2293.4333333333343</v>
      </c>
      <c r="K453" s="230">
        <v>2252</v>
      </c>
      <c r="L453" s="230">
        <v>2201.85</v>
      </c>
      <c r="M453" s="230">
        <v>0.44146999999999997</v>
      </c>
      <c r="N453" s="1"/>
      <c r="O453" s="1"/>
    </row>
    <row r="454" spans="1:15" ht="12.75" customHeight="1">
      <c r="A454" s="30">
        <v>444</v>
      </c>
      <c r="B454" s="216" t="s">
        <v>485</v>
      </c>
      <c r="C454" s="230">
        <v>271.8</v>
      </c>
      <c r="D454" s="231">
        <v>270.58333333333331</v>
      </c>
      <c r="E454" s="231">
        <v>268.26666666666665</v>
      </c>
      <c r="F454" s="231">
        <v>264.73333333333335</v>
      </c>
      <c r="G454" s="231">
        <v>262.41666666666669</v>
      </c>
      <c r="H454" s="231">
        <v>274.11666666666662</v>
      </c>
      <c r="I454" s="231">
        <v>276.43333333333334</v>
      </c>
      <c r="J454" s="231">
        <v>279.96666666666658</v>
      </c>
      <c r="K454" s="230">
        <v>272.89999999999998</v>
      </c>
      <c r="L454" s="230">
        <v>267.05</v>
      </c>
      <c r="M454" s="230">
        <v>12.88998</v>
      </c>
      <c r="N454" s="1"/>
      <c r="O454" s="1"/>
    </row>
    <row r="455" spans="1:15" ht="12.75" customHeight="1">
      <c r="A455" s="30">
        <v>445</v>
      </c>
      <c r="B455" s="216" t="s">
        <v>193</v>
      </c>
      <c r="C455" s="230">
        <v>526.29999999999995</v>
      </c>
      <c r="D455" s="231">
        <v>523.4</v>
      </c>
      <c r="E455" s="231">
        <v>519.29999999999995</v>
      </c>
      <c r="F455" s="231">
        <v>512.29999999999995</v>
      </c>
      <c r="G455" s="231">
        <v>508.19999999999993</v>
      </c>
      <c r="H455" s="231">
        <v>530.4</v>
      </c>
      <c r="I455" s="231">
        <v>534.50000000000011</v>
      </c>
      <c r="J455" s="231">
        <v>541.5</v>
      </c>
      <c r="K455" s="230">
        <v>527.5</v>
      </c>
      <c r="L455" s="230">
        <v>516.4</v>
      </c>
      <c r="M455" s="230">
        <v>123.27284</v>
      </c>
      <c r="N455" s="1"/>
      <c r="O455" s="1"/>
    </row>
    <row r="456" spans="1:15" ht="12.75" customHeight="1">
      <c r="A456" s="30">
        <v>446</v>
      </c>
      <c r="B456" s="216" t="s">
        <v>194</v>
      </c>
      <c r="C456" s="230">
        <v>213.55</v>
      </c>
      <c r="D456" s="231">
        <v>215.15</v>
      </c>
      <c r="E456" s="231">
        <v>211.3</v>
      </c>
      <c r="F456" s="231">
        <v>209.05</v>
      </c>
      <c r="G456" s="231">
        <v>205.20000000000002</v>
      </c>
      <c r="H456" s="231">
        <v>217.4</v>
      </c>
      <c r="I456" s="231">
        <v>221.24999999999997</v>
      </c>
      <c r="J456" s="231">
        <v>223.5</v>
      </c>
      <c r="K456" s="230">
        <v>219</v>
      </c>
      <c r="L456" s="230">
        <v>212.9</v>
      </c>
      <c r="M456" s="230">
        <v>112.99432</v>
      </c>
      <c r="N456" s="1"/>
      <c r="O456" s="1"/>
    </row>
    <row r="457" spans="1:15" ht="12.75" customHeight="1">
      <c r="A457" s="30">
        <v>447</v>
      </c>
      <c r="B457" s="216" t="s">
        <v>195</v>
      </c>
      <c r="C457" s="230">
        <v>105.8</v>
      </c>
      <c r="D457" s="231">
        <v>106.11666666666667</v>
      </c>
      <c r="E457" s="231">
        <v>105.28333333333335</v>
      </c>
      <c r="F457" s="231">
        <v>104.76666666666667</v>
      </c>
      <c r="G457" s="231">
        <v>103.93333333333334</v>
      </c>
      <c r="H457" s="231">
        <v>106.63333333333335</v>
      </c>
      <c r="I457" s="231">
        <v>107.46666666666667</v>
      </c>
      <c r="J457" s="231">
        <v>107.98333333333336</v>
      </c>
      <c r="K457" s="230">
        <v>106.95</v>
      </c>
      <c r="L457" s="230">
        <v>105.6</v>
      </c>
      <c r="M457" s="230">
        <v>412.49943999999999</v>
      </c>
      <c r="N457" s="1"/>
      <c r="O457" s="1"/>
    </row>
    <row r="458" spans="1:15" ht="12.75" customHeight="1">
      <c r="A458" s="30">
        <v>448</v>
      </c>
      <c r="B458" s="216" t="s">
        <v>784</v>
      </c>
      <c r="C458" s="230">
        <v>61.45</v>
      </c>
      <c r="D458" s="231">
        <v>61.516666666666673</v>
      </c>
      <c r="E458" s="231">
        <v>61.233333333333348</v>
      </c>
      <c r="F458" s="231">
        <v>61.016666666666673</v>
      </c>
      <c r="G458" s="231">
        <v>60.733333333333348</v>
      </c>
      <c r="H458" s="231">
        <v>61.733333333333348</v>
      </c>
      <c r="I458" s="231">
        <v>62.016666666666666</v>
      </c>
      <c r="J458" s="231">
        <v>62.233333333333348</v>
      </c>
      <c r="K458" s="230">
        <v>61.8</v>
      </c>
      <c r="L458" s="230">
        <v>61.3</v>
      </c>
      <c r="M458" s="230">
        <v>12.92957</v>
      </c>
      <c r="N458" s="1"/>
      <c r="O458" s="1"/>
    </row>
    <row r="459" spans="1:15" ht="12.75" customHeight="1">
      <c r="A459" s="30">
        <v>449</v>
      </c>
      <c r="B459" s="216" t="s">
        <v>486</v>
      </c>
      <c r="C459" s="230">
        <v>2221.5</v>
      </c>
      <c r="D459" s="231">
        <v>2220</v>
      </c>
      <c r="E459" s="231">
        <v>2205</v>
      </c>
      <c r="F459" s="231">
        <v>2188.5</v>
      </c>
      <c r="G459" s="231">
        <v>2173.5</v>
      </c>
      <c r="H459" s="231">
        <v>2236.5</v>
      </c>
      <c r="I459" s="231">
        <v>2251.5</v>
      </c>
      <c r="J459" s="231">
        <v>2268</v>
      </c>
      <c r="K459" s="230">
        <v>2235</v>
      </c>
      <c r="L459" s="230">
        <v>2203.5</v>
      </c>
      <c r="M459" s="230">
        <v>0.1051</v>
      </c>
      <c r="N459" s="1"/>
      <c r="O459" s="1"/>
    </row>
    <row r="460" spans="1:15" ht="12.75" customHeight="1">
      <c r="A460" s="30">
        <v>450</v>
      </c>
      <c r="B460" s="216" t="s">
        <v>197</v>
      </c>
      <c r="C460" s="230">
        <v>1115.55</v>
      </c>
      <c r="D460" s="231">
        <v>1113</v>
      </c>
      <c r="E460" s="231">
        <v>1098.55</v>
      </c>
      <c r="F460" s="231">
        <v>1081.55</v>
      </c>
      <c r="G460" s="231">
        <v>1067.0999999999999</v>
      </c>
      <c r="H460" s="231">
        <v>1130</v>
      </c>
      <c r="I460" s="231">
        <v>1144.4499999999998</v>
      </c>
      <c r="J460" s="231">
        <v>1161.45</v>
      </c>
      <c r="K460" s="230">
        <v>1127.45</v>
      </c>
      <c r="L460" s="230">
        <v>1096</v>
      </c>
      <c r="M460" s="230">
        <v>75.998859999999993</v>
      </c>
      <c r="N460" s="1"/>
      <c r="O460" s="1"/>
    </row>
    <row r="461" spans="1:15" ht="12.75" customHeight="1">
      <c r="A461" s="30">
        <v>451</v>
      </c>
      <c r="B461" s="216" t="s">
        <v>858</v>
      </c>
      <c r="C461" s="230">
        <v>696.95</v>
      </c>
      <c r="D461" s="231">
        <v>687.16666666666663</v>
      </c>
      <c r="E461" s="231">
        <v>672.33333333333326</v>
      </c>
      <c r="F461" s="231">
        <v>647.71666666666658</v>
      </c>
      <c r="G461" s="231">
        <v>632.88333333333321</v>
      </c>
      <c r="H461" s="231">
        <v>711.7833333333333</v>
      </c>
      <c r="I461" s="231">
        <v>726.61666666666656</v>
      </c>
      <c r="J461" s="231">
        <v>751.23333333333335</v>
      </c>
      <c r="K461" s="230">
        <v>702</v>
      </c>
      <c r="L461" s="230">
        <v>662.55</v>
      </c>
      <c r="M461" s="230">
        <v>12.13321</v>
      </c>
      <c r="N461" s="1"/>
      <c r="O461" s="1"/>
    </row>
    <row r="462" spans="1:15" ht="12.75" customHeight="1">
      <c r="A462" s="30">
        <v>452</v>
      </c>
      <c r="B462" s="216" t="s">
        <v>487</v>
      </c>
      <c r="C462" s="230">
        <v>118.9</v>
      </c>
      <c r="D462" s="231">
        <v>119.16666666666667</v>
      </c>
      <c r="E462" s="231">
        <v>116.33333333333334</v>
      </c>
      <c r="F462" s="231">
        <v>113.76666666666667</v>
      </c>
      <c r="G462" s="231">
        <v>110.93333333333334</v>
      </c>
      <c r="H462" s="231">
        <v>121.73333333333335</v>
      </c>
      <c r="I462" s="231">
        <v>124.56666666666669</v>
      </c>
      <c r="J462" s="231">
        <v>127.13333333333335</v>
      </c>
      <c r="K462" s="230">
        <v>122</v>
      </c>
      <c r="L462" s="230">
        <v>116.6</v>
      </c>
      <c r="M462" s="230">
        <v>15.22186</v>
      </c>
      <c r="N462" s="1"/>
      <c r="O462" s="1"/>
    </row>
    <row r="463" spans="1:15" ht="12.75" customHeight="1">
      <c r="A463" s="30">
        <v>453</v>
      </c>
      <c r="B463" s="216" t="s">
        <v>179</v>
      </c>
      <c r="C463" s="230">
        <v>904.1</v>
      </c>
      <c r="D463" s="231">
        <v>909.44999999999993</v>
      </c>
      <c r="E463" s="231">
        <v>893.39999999999986</v>
      </c>
      <c r="F463" s="231">
        <v>882.69999999999993</v>
      </c>
      <c r="G463" s="231">
        <v>866.64999999999986</v>
      </c>
      <c r="H463" s="231">
        <v>920.14999999999986</v>
      </c>
      <c r="I463" s="231">
        <v>936.19999999999982</v>
      </c>
      <c r="J463" s="231">
        <v>946.89999999999986</v>
      </c>
      <c r="K463" s="230">
        <v>925.5</v>
      </c>
      <c r="L463" s="230">
        <v>898.75</v>
      </c>
      <c r="M463" s="230">
        <v>7.0465499999999999</v>
      </c>
      <c r="N463" s="1"/>
      <c r="O463" s="1"/>
    </row>
    <row r="464" spans="1:15" ht="12.75" customHeight="1">
      <c r="A464" s="30">
        <v>454</v>
      </c>
      <c r="B464" s="216" t="s">
        <v>488</v>
      </c>
      <c r="C464" s="230">
        <v>2335.15</v>
      </c>
      <c r="D464" s="231">
        <v>2336.2999999999997</v>
      </c>
      <c r="E464" s="231">
        <v>2322.6999999999994</v>
      </c>
      <c r="F464" s="231">
        <v>2310.2499999999995</v>
      </c>
      <c r="G464" s="231">
        <v>2296.6499999999992</v>
      </c>
      <c r="H464" s="231">
        <v>2348.7499999999995</v>
      </c>
      <c r="I464" s="231">
        <v>2362.35</v>
      </c>
      <c r="J464" s="231">
        <v>2374.7999999999997</v>
      </c>
      <c r="K464" s="230">
        <v>2349.9</v>
      </c>
      <c r="L464" s="230">
        <v>2323.85</v>
      </c>
      <c r="M464" s="230">
        <v>0.41709000000000002</v>
      </c>
      <c r="N464" s="1"/>
      <c r="O464" s="1"/>
    </row>
    <row r="465" spans="1:15" ht="12.75" customHeight="1">
      <c r="A465" s="30">
        <v>455</v>
      </c>
      <c r="B465" s="216" t="s">
        <v>489</v>
      </c>
      <c r="C465" s="230">
        <v>452.3</v>
      </c>
      <c r="D465" s="231">
        <v>454.75</v>
      </c>
      <c r="E465" s="231">
        <v>445.55</v>
      </c>
      <c r="F465" s="231">
        <v>438.8</v>
      </c>
      <c r="G465" s="231">
        <v>429.6</v>
      </c>
      <c r="H465" s="231">
        <v>461.5</v>
      </c>
      <c r="I465" s="231">
        <v>470.70000000000005</v>
      </c>
      <c r="J465" s="231">
        <v>477.45</v>
      </c>
      <c r="K465" s="230">
        <v>463.95</v>
      </c>
      <c r="L465" s="230">
        <v>448</v>
      </c>
      <c r="M465" s="230">
        <v>3.6419800000000002</v>
      </c>
      <c r="N465" s="1"/>
      <c r="O465" s="1"/>
    </row>
    <row r="466" spans="1:15" ht="12.75" customHeight="1">
      <c r="A466" s="30">
        <v>456</v>
      </c>
      <c r="B466" s="216" t="s">
        <v>490</v>
      </c>
      <c r="C466" s="230">
        <v>3304.95</v>
      </c>
      <c r="D466" s="231">
        <v>3294.5833333333335</v>
      </c>
      <c r="E466" s="231">
        <v>3223.1166666666668</v>
      </c>
      <c r="F466" s="231">
        <v>3141.2833333333333</v>
      </c>
      <c r="G466" s="231">
        <v>3069.8166666666666</v>
      </c>
      <c r="H466" s="231">
        <v>3376.416666666667</v>
      </c>
      <c r="I466" s="231">
        <v>3447.8833333333332</v>
      </c>
      <c r="J466" s="231">
        <v>3529.7166666666672</v>
      </c>
      <c r="K466" s="230">
        <v>3366.05</v>
      </c>
      <c r="L466" s="230">
        <v>3212.75</v>
      </c>
      <c r="M466" s="230">
        <v>0.92862999999999996</v>
      </c>
      <c r="N466" s="1"/>
      <c r="O466" s="1"/>
    </row>
    <row r="467" spans="1:15" ht="12.75" customHeight="1">
      <c r="A467" s="30">
        <v>457</v>
      </c>
      <c r="B467" s="216" t="s">
        <v>198</v>
      </c>
      <c r="C467" s="230">
        <v>2823.25</v>
      </c>
      <c r="D467" s="231">
        <v>2815.15</v>
      </c>
      <c r="E467" s="231">
        <v>2798.2000000000003</v>
      </c>
      <c r="F467" s="231">
        <v>2773.15</v>
      </c>
      <c r="G467" s="231">
        <v>2756.2000000000003</v>
      </c>
      <c r="H467" s="231">
        <v>2840.2000000000003</v>
      </c>
      <c r="I467" s="231">
        <v>2857.15</v>
      </c>
      <c r="J467" s="231">
        <v>2882.2000000000003</v>
      </c>
      <c r="K467" s="230">
        <v>2832.1</v>
      </c>
      <c r="L467" s="230">
        <v>2790.1</v>
      </c>
      <c r="M467" s="230">
        <v>13.9458</v>
      </c>
      <c r="N467" s="1"/>
      <c r="O467" s="1"/>
    </row>
    <row r="468" spans="1:15" ht="12.75" customHeight="1">
      <c r="A468" s="30">
        <v>458</v>
      </c>
      <c r="B468" s="216" t="s">
        <v>199</v>
      </c>
      <c r="C468" s="230">
        <v>1835.8</v>
      </c>
      <c r="D468" s="231">
        <v>1821.8999999999999</v>
      </c>
      <c r="E468" s="231">
        <v>1758.8999999999996</v>
      </c>
      <c r="F468" s="231">
        <v>1681.9999999999998</v>
      </c>
      <c r="G468" s="231">
        <v>1618.9999999999995</v>
      </c>
      <c r="H468" s="231">
        <v>1898.7999999999997</v>
      </c>
      <c r="I468" s="231">
        <v>1961.8000000000002</v>
      </c>
      <c r="J468" s="231">
        <v>2038.6999999999998</v>
      </c>
      <c r="K468" s="230">
        <v>1884.9</v>
      </c>
      <c r="L468" s="230">
        <v>1745</v>
      </c>
      <c r="M468" s="230">
        <v>46.594810000000003</v>
      </c>
      <c r="N468" s="1"/>
      <c r="O468" s="1"/>
    </row>
    <row r="469" spans="1:15" ht="12.75" customHeight="1">
      <c r="A469" s="30">
        <v>459</v>
      </c>
      <c r="B469" s="216" t="s">
        <v>200</v>
      </c>
      <c r="C469" s="230">
        <v>551.4</v>
      </c>
      <c r="D469" s="231">
        <v>554.61666666666667</v>
      </c>
      <c r="E469" s="231">
        <v>544.08333333333337</v>
      </c>
      <c r="F469" s="231">
        <v>536.76666666666665</v>
      </c>
      <c r="G469" s="231">
        <v>526.23333333333335</v>
      </c>
      <c r="H469" s="231">
        <v>561.93333333333339</v>
      </c>
      <c r="I469" s="231">
        <v>572.4666666666667</v>
      </c>
      <c r="J469" s="231">
        <v>579.78333333333342</v>
      </c>
      <c r="K469" s="230">
        <v>565.15</v>
      </c>
      <c r="L469" s="230">
        <v>547.29999999999995</v>
      </c>
      <c r="M469" s="230">
        <v>3.8225799999999999</v>
      </c>
      <c r="N469" s="1"/>
      <c r="O469" s="1"/>
    </row>
    <row r="470" spans="1:15" ht="12.75" customHeight="1">
      <c r="A470" s="30">
        <v>460</v>
      </c>
      <c r="B470" s="216" t="s">
        <v>614</v>
      </c>
      <c r="C470" s="230">
        <v>709.1</v>
      </c>
      <c r="D470" s="231">
        <v>703.54999999999984</v>
      </c>
      <c r="E470" s="231">
        <v>695.09999999999968</v>
      </c>
      <c r="F470" s="231">
        <v>681.0999999999998</v>
      </c>
      <c r="G470" s="231">
        <v>672.64999999999964</v>
      </c>
      <c r="H470" s="231">
        <v>717.54999999999973</v>
      </c>
      <c r="I470" s="231">
        <v>725.99999999999977</v>
      </c>
      <c r="J470" s="231">
        <v>739.99999999999977</v>
      </c>
      <c r="K470" s="230">
        <v>712</v>
      </c>
      <c r="L470" s="230">
        <v>689.55</v>
      </c>
      <c r="M470" s="230">
        <v>0.53105000000000002</v>
      </c>
      <c r="N470" s="1"/>
      <c r="O470" s="1"/>
    </row>
    <row r="471" spans="1:15" ht="12.75" customHeight="1">
      <c r="A471" s="30">
        <v>461</v>
      </c>
      <c r="B471" s="216" t="s">
        <v>201</v>
      </c>
      <c r="C471" s="230">
        <v>1560.45</v>
      </c>
      <c r="D471" s="231">
        <v>1568.4833333333333</v>
      </c>
      <c r="E471" s="231">
        <v>1541.9666666666667</v>
      </c>
      <c r="F471" s="231">
        <v>1523.4833333333333</v>
      </c>
      <c r="G471" s="231">
        <v>1496.9666666666667</v>
      </c>
      <c r="H471" s="231">
        <v>1586.9666666666667</v>
      </c>
      <c r="I471" s="231">
        <v>1613.4833333333336</v>
      </c>
      <c r="J471" s="231">
        <v>1631.9666666666667</v>
      </c>
      <c r="K471" s="230">
        <v>1595</v>
      </c>
      <c r="L471" s="230">
        <v>1550</v>
      </c>
      <c r="M471" s="230">
        <v>12.796010000000001</v>
      </c>
      <c r="N471" s="1"/>
      <c r="O471" s="1"/>
    </row>
    <row r="472" spans="1:15" ht="12.75" customHeight="1">
      <c r="A472" s="30">
        <v>462</v>
      </c>
      <c r="B472" s="216" t="s">
        <v>491</v>
      </c>
      <c r="C472" s="230">
        <v>32.65</v>
      </c>
      <c r="D472" s="231">
        <v>32.466666666666661</v>
      </c>
      <c r="E472" s="231">
        <v>32.133333333333326</v>
      </c>
      <c r="F472" s="231">
        <v>31.616666666666664</v>
      </c>
      <c r="G472" s="231">
        <v>31.283333333333328</v>
      </c>
      <c r="H472" s="231">
        <v>32.98333333333332</v>
      </c>
      <c r="I472" s="231">
        <v>33.316666666666649</v>
      </c>
      <c r="J472" s="231">
        <v>33.833333333333321</v>
      </c>
      <c r="K472" s="230">
        <v>32.799999999999997</v>
      </c>
      <c r="L472" s="230">
        <v>31.95</v>
      </c>
      <c r="M472" s="230">
        <v>57.408749999999998</v>
      </c>
      <c r="N472" s="1"/>
      <c r="O472" s="1"/>
    </row>
    <row r="473" spans="1:15" ht="12.75" customHeight="1">
      <c r="A473" s="30">
        <v>463</v>
      </c>
      <c r="B473" s="216" t="s">
        <v>829</v>
      </c>
      <c r="C473" s="230">
        <v>275.05</v>
      </c>
      <c r="D473" s="231">
        <v>275.03333333333336</v>
      </c>
      <c r="E473" s="231">
        <v>273.36666666666673</v>
      </c>
      <c r="F473" s="231">
        <v>271.68333333333339</v>
      </c>
      <c r="G473" s="231">
        <v>270.01666666666677</v>
      </c>
      <c r="H473" s="231">
        <v>276.7166666666667</v>
      </c>
      <c r="I473" s="231">
        <v>278.38333333333333</v>
      </c>
      <c r="J473" s="231">
        <v>280.06666666666666</v>
      </c>
      <c r="K473" s="230">
        <v>276.7</v>
      </c>
      <c r="L473" s="230">
        <v>273.35000000000002</v>
      </c>
      <c r="M473" s="230">
        <v>2.0919500000000002</v>
      </c>
      <c r="N473" s="1"/>
      <c r="O473" s="1"/>
    </row>
    <row r="474" spans="1:15" ht="12.75" customHeight="1">
      <c r="A474" s="30">
        <v>464</v>
      </c>
      <c r="B474" s="216" t="s">
        <v>492</v>
      </c>
      <c r="C474" s="230">
        <v>399.5</v>
      </c>
      <c r="D474" s="231">
        <v>395.06666666666666</v>
      </c>
      <c r="E474" s="231">
        <v>385.43333333333334</v>
      </c>
      <c r="F474" s="231">
        <v>371.36666666666667</v>
      </c>
      <c r="G474" s="231">
        <v>361.73333333333335</v>
      </c>
      <c r="H474" s="231">
        <v>409.13333333333333</v>
      </c>
      <c r="I474" s="231">
        <v>418.76666666666665</v>
      </c>
      <c r="J474" s="231">
        <v>432.83333333333331</v>
      </c>
      <c r="K474" s="230">
        <v>404.7</v>
      </c>
      <c r="L474" s="230">
        <v>381</v>
      </c>
      <c r="M474" s="230">
        <v>20.177040000000002</v>
      </c>
      <c r="N474" s="1"/>
      <c r="O474" s="1"/>
    </row>
    <row r="475" spans="1:15" ht="12.75" customHeight="1">
      <c r="A475" s="30">
        <v>465</v>
      </c>
      <c r="B475" s="216" t="s">
        <v>493</v>
      </c>
      <c r="C475" s="230">
        <v>2862.95</v>
      </c>
      <c r="D475" s="231">
        <v>2840.1999999999994</v>
      </c>
      <c r="E475" s="231">
        <v>2805.0499999999988</v>
      </c>
      <c r="F475" s="231">
        <v>2747.1499999999996</v>
      </c>
      <c r="G475" s="231">
        <v>2711.9999999999991</v>
      </c>
      <c r="H475" s="231">
        <v>2898.0999999999985</v>
      </c>
      <c r="I475" s="231">
        <v>2933.2499999999991</v>
      </c>
      <c r="J475" s="231">
        <v>2991.1499999999983</v>
      </c>
      <c r="K475" s="230">
        <v>2875.35</v>
      </c>
      <c r="L475" s="230">
        <v>2782.3</v>
      </c>
      <c r="M475" s="230">
        <v>4.8461400000000001</v>
      </c>
      <c r="N475" s="1"/>
      <c r="O475" s="1"/>
    </row>
    <row r="476" spans="1:15" ht="12.75" customHeight="1">
      <c r="A476" s="30">
        <v>466</v>
      </c>
      <c r="B476" s="216" t="s">
        <v>873</v>
      </c>
      <c r="C476" s="230">
        <v>26.3</v>
      </c>
      <c r="D476" s="231">
        <v>26.2</v>
      </c>
      <c r="E476" s="231">
        <v>25.95</v>
      </c>
      <c r="F476" s="231">
        <v>25.6</v>
      </c>
      <c r="G476" s="231">
        <v>25.35</v>
      </c>
      <c r="H476" s="231">
        <v>26.549999999999997</v>
      </c>
      <c r="I476" s="231">
        <v>26.799999999999997</v>
      </c>
      <c r="J476" s="231">
        <v>27.149999999999995</v>
      </c>
      <c r="K476" s="230">
        <v>26.45</v>
      </c>
      <c r="L476" s="230">
        <v>25.85</v>
      </c>
      <c r="M476" s="230">
        <v>60.494509999999998</v>
      </c>
      <c r="N476" s="1"/>
      <c r="O476" s="1"/>
    </row>
    <row r="477" spans="1:15" ht="12.75" customHeight="1">
      <c r="A477" s="30">
        <v>467</v>
      </c>
      <c r="B477" s="216" t="s">
        <v>494</v>
      </c>
      <c r="C477" s="230">
        <v>406.05</v>
      </c>
      <c r="D477" s="231">
        <v>406.51666666666671</v>
      </c>
      <c r="E477" s="231">
        <v>395.13333333333344</v>
      </c>
      <c r="F477" s="231">
        <v>384.21666666666675</v>
      </c>
      <c r="G477" s="231">
        <v>372.83333333333348</v>
      </c>
      <c r="H477" s="231">
        <v>417.43333333333339</v>
      </c>
      <c r="I477" s="231">
        <v>428.81666666666672</v>
      </c>
      <c r="J477" s="231">
        <v>439.73333333333335</v>
      </c>
      <c r="K477" s="230">
        <v>417.9</v>
      </c>
      <c r="L477" s="230">
        <v>395.6</v>
      </c>
      <c r="M477" s="230">
        <v>3.1524100000000002</v>
      </c>
      <c r="N477" s="1"/>
      <c r="O477" s="1"/>
    </row>
    <row r="478" spans="1:15" ht="12.75" customHeight="1">
      <c r="A478" s="30">
        <v>468</v>
      </c>
      <c r="B478" s="216" t="s">
        <v>859</v>
      </c>
      <c r="C478" s="230">
        <v>555.70000000000005</v>
      </c>
      <c r="D478" s="231">
        <v>558.05000000000007</v>
      </c>
      <c r="E478" s="231">
        <v>547.65000000000009</v>
      </c>
      <c r="F478" s="231">
        <v>539.6</v>
      </c>
      <c r="G478" s="231">
        <v>529.20000000000005</v>
      </c>
      <c r="H478" s="231">
        <v>566.10000000000014</v>
      </c>
      <c r="I478" s="231">
        <v>576.5</v>
      </c>
      <c r="J478" s="231">
        <v>584.55000000000018</v>
      </c>
      <c r="K478" s="230">
        <v>568.45000000000005</v>
      </c>
      <c r="L478" s="230">
        <v>550</v>
      </c>
      <c r="M478" s="230">
        <v>3.0803400000000001</v>
      </c>
      <c r="N478" s="1"/>
      <c r="O478" s="1"/>
    </row>
    <row r="479" spans="1:15" ht="12.75" customHeight="1">
      <c r="A479" s="30">
        <v>469</v>
      </c>
      <c r="B479" s="216" t="s">
        <v>205</v>
      </c>
      <c r="C479" s="230">
        <v>685.1</v>
      </c>
      <c r="D479" s="231">
        <v>686.05000000000007</v>
      </c>
      <c r="E479" s="231">
        <v>681.05000000000018</v>
      </c>
      <c r="F479" s="231">
        <v>677.00000000000011</v>
      </c>
      <c r="G479" s="231">
        <v>672.00000000000023</v>
      </c>
      <c r="H479" s="231">
        <v>690.10000000000014</v>
      </c>
      <c r="I479" s="231">
        <v>695.09999999999991</v>
      </c>
      <c r="J479" s="231">
        <v>699.15000000000009</v>
      </c>
      <c r="K479" s="230">
        <v>691.05</v>
      </c>
      <c r="L479" s="230">
        <v>682</v>
      </c>
      <c r="M479" s="230">
        <v>33.702719999999999</v>
      </c>
      <c r="N479" s="1"/>
      <c r="O479" s="1"/>
    </row>
    <row r="480" spans="1:15" ht="12.75" customHeight="1">
      <c r="A480" s="30">
        <v>470</v>
      </c>
      <c r="B480" s="216" t="s">
        <v>495</v>
      </c>
      <c r="C480" s="230">
        <v>708.65</v>
      </c>
      <c r="D480" s="231">
        <v>705.29999999999984</v>
      </c>
      <c r="E480" s="231">
        <v>697.29999999999973</v>
      </c>
      <c r="F480" s="231">
        <v>685.94999999999993</v>
      </c>
      <c r="G480" s="231">
        <v>677.94999999999982</v>
      </c>
      <c r="H480" s="231">
        <v>716.64999999999964</v>
      </c>
      <c r="I480" s="231">
        <v>724.64999999999986</v>
      </c>
      <c r="J480" s="231">
        <v>735.99999999999955</v>
      </c>
      <c r="K480" s="230">
        <v>713.3</v>
      </c>
      <c r="L480" s="230">
        <v>693.95</v>
      </c>
      <c r="M480" s="230">
        <v>1.4833700000000001</v>
      </c>
      <c r="N480" s="1"/>
      <c r="O480" s="1"/>
    </row>
    <row r="481" spans="1:15" ht="12.75" customHeight="1">
      <c r="A481" s="30">
        <v>471</v>
      </c>
      <c r="B481" s="216" t="s">
        <v>204</v>
      </c>
      <c r="C481" s="230">
        <v>7870.05</v>
      </c>
      <c r="D481" s="231">
        <v>7859.1166666666659</v>
      </c>
      <c r="E481" s="231">
        <v>7790.7833333333319</v>
      </c>
      <c r="F481" s="231">
        <v>7711.5166666666664</v>
      </c>
      <c r="G481" s="231">
        <v>7643.1833333333325</v>
      </c>
      <c r="H481" s="231">
        <v>7938.3833333333314</v>
      </c>
      <c r="I481" s="231">
        <v>8006.7166666666653</v>
      </c>
      <c r="J481" s="231">
        <v>8085.9833333333308</v>
      </c>
      <c r="K481" s="230">
        <v>7927.45</v>
      </c>
      <c r="L481" s="230">
        <v>7779.85</v>
      </c>
      <c r="M481" s="230">
        <v>11.376620000000001</v>
      </c>
      <c r="N481" s="1"/>
      <c r="O481" s="1"/>
    </row>
    <row r="482" spans="1:15" ht="12.75" customHeight="1">
      <c r="A482" s="30">
        <v>472</v>
      </c>
      <c r="B482" s="216" t="s">
        <v>273</v>
      </c>
      <c r="C482" s="230">
        <v>71.099999999999994</v>
      </c>
      <c r="D482" s="231">
        <v>70.683333333333337</v>
      </c>
      <c r="E482" s="231">
        <v>69.966666666666669</v>
      </c>
      <c r="F482" s="231">
        <v>68.833333333333329</v>
      </c>
      <c r="G482" s="231">
        <v>68.11666666666666</v>
      </c>
      <c r="H482" s="231">
        <v>71.816666666666677</v>
      </c>
      <c r="I482" s="231">
        <v>72.533333333333346</v>
      </c>
      <c r="J482" s="231">
        <v>73.666666666666686</v>
      </c>
      <c r="K482" s="230">
        <v>71.400000000000006</v>
      </c>
      <c r="L482" s="230">
        <v>69.55</v>
      </c>
      <c r="M482" s="230">
        <v>65.056129999999996</v>
      </c>
      <c r="N482" s="1"/>
      <c r="O482" s="1"/>
    </row>
    <row r="483" spans="1:15" ht="12.75" customHeight="1">
      <c r="A483" s="30">
        <v>473</v>
      </c>
      <c r="B483" s="216" t="s">
        <v>203</v>
      </c>
      <c r="C483" s="230">
        <v>1454.7</v>
      </c>
      <c r="D483" s="231">
        <v>1453.5166666666664</v>
      </c>
      <c r="E483" s="231">
        <v>1446.0333333333328</v>
      </c>
      <c r="F483" s="231">
        <v>1437.3666666666663</v>
      </c>
      <c r="G483" s="231">
        <v>1429.8833333333328</v>
      </c>
      <c r="H483" s="231">
        <v>1462.1833333333329</v>
      </c>
      <c r="I483" s="231">
        <v>1469.6666666666665</v>
      </c>
      <c r="J483" s="231">
        <v>1478.333333333333</v>
      </c>
      <c r="K483" s="230">
        <v>1461</v>
      </c>
      <c r="L483" s="230">
        <v>1444.85</v>
      </c>
      <c r="M483" s="230">
        <v>1.1078699999999999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883.5</v>
      </c>
      <c r="D484" s="240">
        <v>878.7833333333333</v>
      </c>
      <c r="E484" s="240">
        <v>871.71666666666658</v>
      </c>
      <c r="F484" s="240">
        <v>859.93333333333328</v>
      </c>
      <c r="G484" s="240">
        <v>852.86666666666656</v>
      </c>
      <c r="H484" s="240">
        <v>890.56666666666661</v>
      </c>
      <c r="I484" s="240">
        <v>897.63333333333321</v>
      </c>
      <c r="J484" s="239">
        <v>909.41666666666663</v>
      </c>
      <c r="K484" s="239">
        <v>885.85</v>
      </c>
      <c r="L484" s="239">
        <v>867</v>
      </c>
      <c r="M484" s="216">
        <v>15.3393</v>
      </c>
      <c r="N484" s="1"/>
      <c r="O484" s="1"/>
    </row>
    <row r="485" spans="1:15" ht="12.75" customHeight="1">
      <c r="A485" s="30">
        <v>475</v>
      </c>
      <c r="B485" s="239" t="s">
        <v>274</v>
      </c>
      <c r="C485" s="240">
        <v>251.05</v>
      </c>
      <c r="D485" s="240">
        <v>247.98333333333335</v>
      </c>
      <c r="E485" s="240">
        <v>242.06666666666669</v>
      </c>
      <c r="F485" s="240">
        <v>233.08333333333334</v>
      </c>
      <c r="G485" s="240">
        <v>227.16666666666669</v>
      </c>
      <c r="H485" s="240">
        <v>256.9666666666667</v>
      </c>
      <c r="I485" s="240">
        <v>262.88333333333333</v>
      </c>
      <c r="J485" s="239">
        <v>271.86666666666667</v>
      </c>
      <c r="K485" s="239">
        <v>253.9</v>
      </c>
      <c r="L485" s="239">
        <v>239</v>
      </c>
      <c r="M485" s="216">
        <v>2.83067</v>
      </c>
      <c r="N485" s="1"/>
      <c r="O485" s="1"/>
    </row>
    <row r="486" spans="1:15" ht="12.75" customHeight="1">
      <c r="A486" s="30">
        <v>476</v>
      </c>
      <c r="B486" s="239" t="s">
        <v>496</v>
      </c>
      <c r="C486" s="230">
        <v>2032.15</v>
      </c>
      <c r="D486" s="231">
        <v>2040.3333333333333</v>
      </c>
      <c r="E486" s="231">
        <v>2010.7166666666667</v>
      </c>
      <c r="F486" s="231">
        <v>1989.2833333333335</v>
      </c>
      <c r="G486" s="231">
        <v>1959.666666666667</v>
      </c>
      <c r="H486" s="231">
        <v>2061.7666666666664</v>
      </c>
      <c r="I486" s="231">
        <v>2091.3833333333328</v>
      </c>
      <c r="J486" s="231">
        <v>2112.8166666666662</v>
      </c>
      <c r="K486" s="230">
        <v>2069.9499999999998</v>
      </c>
      <c r="L486" s="230">
        <v>2018.9</v>
      </c>
      <c r="M486" s="230">
        <v>0.43059999999999998</v>
      </c>
      <c r="N486" s="1"/>
      <c r="O486" s="1"/>
    </row>
    <row r="487" spans="1:15" ht="12.75" customHeight="1">
      <c r="A487" s="30">
        <v>477</v>
      </c>
      <c r="B487" s="239" t="s">
        <v>497</v>
      </c>
      <c r="C487" s="240">
        <v>606.54999999999995</v>
      </c>
      <c r="D487" s="240">
        <v>609.13333333333333</v>
      </c>
      <c r="E487" s="240">
        <v>600.81666666666661</v>
      </c>
      <c r="F487" s="240">
        <v>595.08333333333326</v>
      </c>
      <c r="G487" s="240">
        <v>586.76666666666654</v>
      </c>
      <c r="H487" s="240">
        <v>614.86666666666667</v>
      </c>
      <c r="I487" s="240">
        <v>623.18333333333351</v>
      </c>
      <c r="J487" s="239">
        <v>628.91666666666674</v>
      </c>
      <c r="K487" s="239">
        <v>617.45000000000005</v>
      </c>
      <c r="L487" s="239">
        <v>603.4</v>
      </c>
      <c r="M487" s="216">
        <v>2.42041</v>
      </c>
      <c r="N487" s="1"/>
      <c r="O487" s="1"/>
    </row>
    <row r="488" spans="1:15" ht="12.75" customHeight="1">
      <c r="A488" s="30">
        <v>478</v>
      </c>
      <c r="B488" s="239" t="s">
        <v>498</v>
      </c>
      <c r="C488" s="230">
        <v>301</v>
      </c>
      <c r="D488" s="231">
        <v>300.98333333333335</v>
      </c>
      <c r="E488" s="231">
        <v>298.9666666666667</v>
      </c>
      <c r="F488" s="231">
        <v>296.93333333333334</v>
      </c>
      <c r="G488" s="231">
        <v>294.91666666666669</v>
      </c>
      <c r="H488" s="231">
        <v>303.01666666666671</v>
      </c>
      <c r="I488" s="231">
        <v>305.03333333333336</v>
      </c>
      <c r="J488" s="231">
        <v>307.06666666666672</v>
      </c>
      <c r="K488" s="230">
        <v>303</v>
      </c>
      <c r="L488" s="230">
        <v>298.95</v>
      </c>
      <c r="M488" s="230">
        <v>0.58255000000000001</v>
      </c>
      <c r="N488" s="1"/>
      <c r="O488" s="1"/>
    </row>
    <row r="489" spans="1:15" ht="12.75" customHeight="1">
      <c r="A489" s="30">
        <v>479</v>
      </c>
      <c r="B489" s="239" t="s">
        <v>499</v>
      </c>
      <c r="C489" s="240">
        <v>321.95</v>
      </c>
      <c r="D489" s="240">
        <v>322.2</v>
      </c>
      <c r="E489" s="231">
        <v>318.34999999999997</v>
      </c>
      <c r="F489" s="231">
        <v>314.75</v>
      </c>
      <c r="G489" s="231">
        <v>310.89999999999998</v>
      </c>
      <c r="H489" s="231">
        <v>325.79999999999995</v>
      </c>
      <c r="I489" s="231">
        <v>329.65</v>
      </c>
      <c r="J489" s="231">
        <v>333.24999999999994</v>
      </c>
      <c r="K489" s="230">
        <v>326.05</v>
      </c>
      <c r="L489" s="230">
        <v>318.60000000000002</v>
      </c>
      <c r="M489" s="230">
        <v>3.1022400000000001</v>
      </c>
      <c r="N489" s="1"/>
      <c r="O489" s="1"/>
    </row>
    <row r="490" spans="1:15" ht="12.75" customHeight="1">
      <c r="A490" s="30">
        <v>480</v>
      </c>
      <c r="B490" s="239" t="s">
        <v>500</v>
      </c>
      <c r="C490" s="230">
        <v>308.5</v>
      </c>
      <c r="D490" s="231">
        <v>307.75</v>
      </c>
      <c r="E490" s="231">
        <v>303.89999999999998</v>
      </c>
      <c r="F490" s="231">
        <v>299.29999999999995</v>
      </c>
      <c r="G490" s="231">
        <v>295.44999999999993</v>
      </c>
      <c r="H490" s="231">
        <v>312.35000000000002</v>
      </c>
      <c r="I490" s="231">
        <v>316.20000000000005</v>
      </c>
      <c r="J490" s="231">
        <v>320.80000000000007</v>
      </c>
      <c r="K490" s="230">
        <v>311.60000000000002</v>
      </c>
      <c r="L490" s="230">
        <v>303.14999999999998</v>
      </c>
      <c r="M490" s="230">
        <v>1.7614700000000001</v>
      </c>
      <c r="N490" s="1"/>
      <c r="O490" s="1"/>
    </row>
    <row r="491" spans="1:15" ht="12.75" customHeight="1">
      <c r="A491" s="30">
        <v>481</v>
      </c>
      <c r="B491" s="239" t="s">
        <v>275</v>
      </c>
      <c r="C491" s="240">
        <v>1694.45</v>
      </c>
      <c r="D491" s="240">
        <v>1674.0833333333333</v>
      </c>
      <c r="E491" s="231">
        <v>1646.3666666666666</v>
      </c>
      <c r="F491" s="231">
        <v>1598.2833333333333</v>
      </c>
      <c r="G491" s="231">
        <v>1570.5666666666666</v>
      </c>
      <c r="H491" s="231">
        <v>1722.1666666666665</v>
      </c>
      <c r="I491" s="231">
        <v>1749.8833333333332</v>
      </c>
      <c r="J491" s="231">
        <v>1797.9666666666665</v>
      </c>
      <c r="K491" s="230">
        <v>1701.8</v>
      </c>
      <c r="L491" s="230">
        <v>1626</v>
      </c>
      <c r="M491" s="230">
        <v>20.267050000000001</v>
      </c>
      <c r="N491" s="1"/>
      <c r="O491" s="1"/>
    </row>
    <row r="492" spans="1:15" ht="12.75" customHeight="1">
      <c r="A492" s="30">
        <v>482</v>
      </c>
      <c r="B492" s="216" t="s">
        <v>860</v>
      </c>
      <c r="C492" s="230">
        <v>1287.5</v>
      </c>
      <c r="D492" s="231">
        <v>1278.3333333333333</v>
      </c>
      <c r="E492" s="231">
        <v>1260.3166666666666</v>
      </c>
      <c r="F492" s="231">
        <v>1233.1333333333334</v>
      </c>
      <c r="G492" s="231">
        <v>1215.1166666666668</v>
      </c>
      <c r="H492" s="231">
        <v>1305.5166666666664</v>
      </c>
      <c r="I492" s="231">
        <v>1323.5333333333333</v>
      </c>
      <c r="J492" s="231">
        <v>1350.7166666666662</v>
      </c>
      <c r="K492" s="230">
        <v>1296.3499999999999</v>
      </c>
      <c r="L492" s="230">
        <v>1251.1500000000001</v>
      </c>
      <c r="M492" s="230">
        <v>0.99807000000000001</v>
      </c>
      <c r="N492" s="1"/>
      <c r="O492" s="1"/>
    </row>
    <row r="493" spans="1:15" ht="12.75" customHeight="1">
      <c r="A493" s="30">
        <v>483</v>
      </c>
      <c r="B493" s="216" t="s">
        <v>206</v>
      </c>
      <c r="C493" s="240">
        <v>278.3</v>
      </c>
      <c r="D493" s="240">
        <v>279.7833333333333</v>
      </c>
      <c r="E493" s="231">
        <v>276.31666666666661</v>
      </c>
      <c r="F493" s="231">
        <v>274.33333333333331</v>
      </c>
      <c r="G493" s="231">
        <v>270.86666666666662</v>
      </c>
      <c r="H493" s="231">
        <v>281.76666666666659</v>
      </c>
      <c r="I493" s="231">
        <v>285.23333333333329</v>
      </c>
      <c r="J493" s="231">
        <v>287.21666666666658</v>
      </c>
      <c r="K493" s="230">
        <v>283.25</v>
      </c>
      <c r="L493" s="230">
        <v>277.8</v>
      </c>
      <c r="M493" s="230">
        <v>130.42403999999999</v>
      </c>
      <c r="N493" s="1"/>
      <c r="O493" s="1"/>
    </row>
    <row r="494" spans="1:15" ht="12.75" customHeight="1">
      <c r="A494" s="30">
        <v>484</v>
      </c>
      <c r="B494" s="216" t="s">
        <v>830</v>
      </c>
      <c r="C494" s="230">
        <v>383.65</v>
      </c>
      <c r="D494" s="231">
        <v>382.25</v>
      </c>
      <c r="E494" s="231">
        <v>375.5</v>
      </c>
      <c r="F494" s="231">
        <v>367.35</v>
      </c>
      <c r="G494" s="231">
        <v>360.6</v>
      </c>
      <c r="H494" s="231">
        <v>390.4</v>
      </c>
      <c r="I494" s="231">
        <v>397.15</v>
      </c>
      <c r="J494" s="231">
        <v>405.29999999999995</v>
      </c>
      <c r="K494" s="230">
        <v>389</v>
      </c>
      <c r="L494" s="230">
        <v>374.1</v>
      </c>
      <c r="M494" s="230">
        <v>2.10643</v>
      </c>
      <c r="N494" s="1"/>
      <c r="O494" s="1"/>
    </row>
    <row r="495" spans="1:15" ht="12.75" customHeight="1">
      <c r="A495" s="30">
        <v>485</v>
      </c>
      <c r="B495" s="216" t="s">
        <v>501</v>
      </c>
      <c r="C495" s="240">
        <v>1819.3</v>
      </c>
      <c r="D495" s="240">
        <v>1819.1166666666668</v>
      </c>
      <c r="E495" s="231">
        <v>1810.2333333333336</v>
      </c>
      <c r="F495" s="231">
        <v>1801.1666666666667</v>
      </c>
      <c r="G495" s="231">
        <v>1792.2833333333335</v>
      </c>
      <c r="H495" s="231">
        <v>1828.1833333333336</v>
      </c>
      <c r="I495" s="231">
        <v>1837.0666666666668</v>
      </c>
      <c r="J495" s="231">
        <v>1846.1333333333337</v>
      </c>
      <c r="K495" s="230">
        <v>1828</v>
      </c>
      <c r="L495" s="230">
        <v>1810.05</v>
      </c>
      <c r="M495" s="230">
        <v>0.33102999999999999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7.2</v>
      </c>
      <c r="D496" s="240">
        <v>7.1333333333333329</v>
      </c>
      <c r="E496" s="231">
        <v>7.0166666666666657</v>
      </c>
      <c r="F496" s="231">
        <v>6.833333333333333</v>
      </c>
      <c r="G496" s="231">
        <v>6.7166666666666659</v>
      </c>
      <c r="H496" s="231">
        <v>7.3166666666666655</v>
      </c>
      <c r="I496" s="231">
        <v>7.4333333333333327</v>
      </c>
      <c r="J496" s="231">
        <v>7.6166666666666654</v>
      </c>
      <c r="K496" s="230">
        <v>7.25</v>
      </c>
      <c r="L496" s="230">
        <v>6.95</v>
      </c>
      <c r="M496" s="230">
        <v>1010.9394</v>
      </c>
      <c r="N496" s="1"/>
      <c r="O496" s="1"/>
    </row>
    <row r="497" spans="1:15" ht="12.75" customHeight="1">
      <c r="A497" s="30">
        <v>487</v>
      </c>
      <c r="B497" s="216" t="s">
        <v>207</v>
      </c>
      <c r="C497" s="240">
        <v>821.35</v>
      </c>
      <c r="D497" s="240">
        <v>821.7166666666667</v>
      </c>
      <c r="E497" s="231">
        <v>816.63333333333344</v>
      </c>
      <c r="F497" s="231">
        <v>811.91666666666674</v>
      </c>
      <c r="G497" s="231">
        <v>806.83333333333348</v>
      </c>
      <c r="H497" s="231">
        <v>826.43333333333339</v>
      </c>
      <c r="I497" s="231">
        <v>831.51666666666665</v>
      </c>
      <c r="J497" s="231">
        <v>836.23333333333335</v>
      </c>
      <c r="K497" s="230">
        <v>826.8</v>
      </c>
      <c r="L497" s="230">
        <v>817</v>
      </c>
      <c r="M497" s="230">
        <v>8.0500900000000009</v>
      </c>
      <c r="N497" s="1"/>
      <c r="O497" s="1"/>
    </row>
    <row r="498" spans="1:15" ht="12.75" customHeight="1">
      <c r="A498" s="30">
        <v>488</v>
      </c>
      <c r="B498" s="216" t="s">
        <v>502</v>
      </c>
      <c r="C498" s="240">
        <v>252.65</v>
      </c>
      <c r="D498" s="240">
        <v>252.68333333333337</v>
      </c>
      <c r="E498" s="231">
        <v>247.81666666666672</v>
      </c>
      <c r="F498" s="231">
        <v>242.98333333333335</v>
      </c>
      <c r="G498" s="231">
        <v>238.1166666666667</v>
      </c>
      <c r="H498" s="231">
        <v>257.51666666666677</v>
      </c>
      <c r="I498" s="231">
        <v>262.38333333333333</v>
      </c>
      <c r="J498" s="231">
        <v>267.21666666666675</v>
      </c>
      <c r="K498" s="230">
        <v>257.55</v>
      </c>
      <c r="L498" s="230">
        <v>247.85</v>
      </c>
      <c r="M498" s="230">
        <v>44.476030000000002</v>
      </c>
      <c r="N498" s="1"/>
      <c r="O498" s="1"/>
    </row>
    <row r="499" spans="1:15" ht="12.75" customHeight="1">
      <c r="A499" s="30">
        <v>489</v>
      </c>
      <c r="B499" s="216" t="s">
        <v>503</v>
      </c>
      <c r="C499" s="240">
        <v>92.15</v>
      </c>
      <c r="D499" s="240">
        <v>91.05</v>
      </c>
      <c r="E499" s="231">
        <v>89.3</v>
      </c>
      <c r="F499" s="231">
        <v>86.45</v>
      </c>
      <c r="G499" s="231">
        <v>84.7</v>
      </c>
      <c r="H499" s="231">
        <v>93.899999999999991</v>
      </c>
      <c r="I499" s="231">
        <v>95.649999999999991</v>
      </c>
      <c r="J499" s="231">
        <v>98.499999999999986</v>
      </c>
      <c r="K499" s="230">
        <v>92.8</v>
      </c>
      <c r="L499" s="230">
        <v>88.2</v>
      </c>
      <c r="M499" s="230">
        <v>34.033000000000001</v>
      </c>
      <c r="N499" s="1"/>
      <c r="O499" s="1"/>
    </row>
    <row r="500" spans="1:15" ht="12.75" customHeight="1">
      <c r="A500" s="30">
        <v>490</v>
      </c>
      <c r="B500" s="216" t="s">
        <v>504</v>
      </c>
      <c r="C500" s="240">
        <v>771.05</v>
      </c>
      <c r="D500" s="240">
        <v>774.94999999999993</v>
      </c>
      <c r="E500" s="231">
        <v>763.24999999999989</v>
      </c>
      <c r="F500" s="231">
        <v>755.44999999999993</v>
      </c>
      <c r="G500" s="231">
        <v>743.74999999999989</v>
      </c>
      <c r="H500" s="231">
        <v>782.74999999999989</v>
      </c>
      <c r="I500" s="231">
        <v>794.44999999999993</v>
      </c>
      <c r="J500" s="231">
        <v>802.24999999999989</v>
      </c>
      <c r="K500" s="230">
        <v>786.65</v>
      </c>
      <c r="L500" s="230">
        <v>767.15</v>
      </c>
      <c r="M500" s="230">
        <v>1.51573</v>
      </c>
      <c r="N500" s="1"/>
      <c r="O500" s="1"/>
    </row>
    <row r="501" spans="1:15" ht="12.75" customHeight="1">
      <c r="A501" s="30">
        <v>491</v>
      </c>
      <c r="B501" s="216" t="s">
        <v>276</v>
      </c>
      <c r="C501" s="240">
        <v>1426.7</v>
      </c>
      <c r="D501" s="240">
        <v>1431.1166666666668</v>
      </c>
      <c r="E501" s="231">
        <v>1418.5833333333335</v>
      </c>
      <c r="F501" s="231">
        <v>1410.4666666666667</v>
      </c>
      <c r="G501" s="231">
        <v>1397.9333333333334</v>
      </c>
      <c r="H501" s="231">
        <v>1439.2333333333336</v>
      </c>
      <c r="I501" s="231">
        <v>1451.7666666666669</v>
      </c>
      <c r="J501" s="231">
        <v>1459.8833333333337</v>
      </c>
      <c r="K501" s="230">
        <v>1443.65</v>
      </c>
      <c r="L501" s="230">
        <v>1423</v>
      </c>
      <c r="M501" s="230">
        <v>0.28573999999999999</v>
      </c>
      <c r="N501" s="1"/>
      <c r="O501" s="1"/>
    </row>
    <row r="502" spans="1:15" ht="12.75" customHeight="1">
      <c r="A502" s="30">
        <v>492</v>
      </c>
      <c r="B502" s="216" t="s">
        <v>208</v>
      </c>
      <c r="C502" s="216">
        <v>403.65</v>
      </c>
      <c r="D502" s="240">
        <v>402.98333333333335</v>
      </c>
      <c r="E502" s="231">
        <v>401.16666666666669</v>
      </c>
      <c r="F502" s="231">
        <v>398.68333333333334</v>
      </c>
      <c r="G502" s="231">
        <v>396.86666666666667</v>
      </c>
      <c r="H502" s="231">
        <v>405.4666666666667</v>
      </c>
      <c r="I502" s="231">
        <v>407.2833333333333</v>
      </c>
      <c r="J502" s="231">
        <v>409.76666666666671</v>
      </c>
      <c r="K502" s="230">
        <v>404.8</v>
      </c>
      <c r="L502" s="230">
        <v>400.5</v>
      </c>
      <c r="M502" s="230">
        <v>58.917909999999999</v>
      </c>
      <c r="N502" s="1"/>
      <c r="O502" s="1"/>
    </row>
    <row r="503" spans="1:15" ht="12.75" customHeight="1">
      <c r="A503" s="30">
        <v>493</v>
      </c>
      <c r="B503" s="216" t="s">
        <v>505</v>
      </c>
      <c r="C503" s="216">
        <v>168.6</v>
      </c>
      <c r="D503" s="240">
        <v>169.33333333333331</v>
      </c>
      <c r="E503" s="231">
        <v>167.46666666666664</v>
      </c>
      <c r="F503" s="231">
        <v>166.33333333333331</v>
      </c>
      <c r="G503" s="231">
        <v>164.46666666666664</v>
      </c>
      <c r="H503" s="231">
        <v>170.46666666666664</v>
      </c>
      <c r="I503" s="231">
        <v>172.33333333333331</v>
      </c>
      <c r="J503" s="231">
        <v>173.46666666666664</v>
      </c>
      <c r="K503" s="230">
        <v>171.2</v>
      </c>
      <c r="L503" s="230">
        <v>168.2</v>
      </c>
      <c r="M503" s="230">
        <v>2.7792400000000002</v>
      </c>
      <c r="N503" s="1"/>
      <c r="O503" s="1"/>
    </row>
    <row r="504" spans="1:15" ht="12.75" customHeight="1">
      <c r="A504" s="30">
        <v>494</v>
      </c>
      <c r="B504" s="216" t="s">
        <v>277</v>
      </c>
      <c r="C504" s="216">
        <v>16.2</v>
      </c>
      <c r="D504" s="240">
        <v>16.133333333333336</v>
      </c>
      <c r="E504" s="231">
        <v>15.766666666666673</v>
      </c>
      <c r="F504" s="231">
        <v>15.333333333333336</v>
      </c>
      <c r="G504" s="231">
        <v>14.966666666666672</v>
      </c>
      <c r="H504" s="231">
        <v>16.566666666666674</v>
      </c>
      <c r="I504" s="231">
        <v>16.933333333333341</v>
      </c>
      <c r="J504" s="231">
        <v>17.366666666666674</v>
      </c>
      <c r="K504" s="230">
        <v>16.5</v>
      </c>
      <c r="L504" s="230">
        <v>15.7</v>
      </c>
      <c r="M504" s="230">
        <v>2234.4076300000002</v>
      </c>
      <c r="N504" s="1"/>
      <c r="O504" s="1"/>
    </row>
    <row r="505" spans="1:15" ht="12.75" customHeight="1">
      <c r="A505" s="30">
        <v>495</v>
      </c>
      <c r="B505" s="216" t="s">
        <v>831</v>
      </c>
      <c r="C505" s="216">
        <v>10651.95</v>
      </c>
      <c r="D505" s="240">
        <v>10627.633333333333</v>
      </c>
      <c r="E505" s="231">
        <v>10486.316666666666</v>
      </c>
      <c r="F505" s="231">
        <v>10320.683333333332</v>
      </c>
      <c r="G505" s="231">
        <v>10179.366666666665</v>
      </c>
      <c r="H505" s="231">
        <v>10793.266666666666</v>
      </c>
      <c r="I505" s="231">
        <v>10934.583333333336</v>
      </c>
      <c r="J505" s="231">
        <v>11100.216666666667</v>
      </c>
      <c r="K505" s="230">
        <v>10768.95</v>
      </c>
      <c r="L505" s="230">
        <v>10462</v>
      </c>
      <c r="M505" s="230">
        <v>5.144E-2</v>
      </c>
      <c r="N505" s="1"/>
      <c r="O505" s="1"/>
    </row>
    <row r="506" spans="1:15" ht="12.75" customHeight="1">
      <c r="A506" s="30">
        <v>496</v>
      </c>
      <c r="B506" s="216" t="s">
        <v>209</v>
      </c>
      <c r="C506" s="240">
        <v>195.05</v>
      </c>
      <c r="D506" s="231">
        <v>194.95000000000002</v>
      </c>
      <c r="E506" s="231">
        <v>193.10000000000002</v>
      </c>
      <c r="F506" s="231">
        <v>191.15</v>
      </c>
      <c r="G506" s="231">
        <v>189.3</v>
      </c>
      <c r="H506" s="231">
        <v>196.90000000000003</v>
      </c>
      <c r="I506" s="231">
        <v>198.75</v>
      </c>
      <c r="J506" s="230">
        <v>200.70000000000005</v>
      </c>
      <c r="K506" s="230">
        <v>196.8</v>
      </c>
      <c r="L506" s="230">
        <v>193</v>
      </c>
      <c r="M506" s="216">
        <v>93.342550000000003</v>
      </c>
      <c r="N506" s="1"/>
      <c r="O506" s="1"/>
    </row>
    <row r="507" spans="1:15" ht="12.75" customHeight="1">
      <c r="A507" s="30">
        <v>497</v>
      </c>
      <c r="B507" s="216" t="s">
        <v>506</v>
      </c>
      <c r="C507" s="240">
        <v>369.65</v>
      </c>
      <c r="D507" s="231">
        <v>369.45</v>
      </c>
      <c r="E507" s="231">
        <v>364.15</v>
      </c>
      <c r="F507" s="231">
        <v>358.65</v>
      </c>
      <c r="G507" s="231">
        <v>353.34999999999997</v>
      </c>
      <c r="H507" s="231">
        <v>374.95</v>
      </c>
      <c r="I507" s="231">
        <v>380.25000000000006</v>
      </c>
      <c r="J507" s="230">
        <v>385.75</v>
      </c>
      <c r="K507" s="230">
        <v>374.75</v>
      </c>
      <c r="L507" s="230">
        <v>363.95</v>
      </c>
      <c r="M507" s="216">
        <v>11.28661</v>
      </c>
      <c r="N507" s="1"/>
      <c r="O507" s="1"/>
    </row>
    <row r="508" spans="1:15" ht="12.75" customHeight="1">
      <c r="A508" s="30">
        <v>498</v>
      </c>
      <c r="B508" s="216" t="s">
        <v>805</v>
      </c>
      <c r="C508" s="216">
        <v>69.05</v>
      </c>
      <c r="D508" s="240">
        <v>68.45</v>
      </c>
      <c r="E508" s="231">
        <v>66.900000000000006</v>
      </c>
      <c r="F508" s="231">
        <v>64.75</v>
      </c>
      <c r="G508" s="231">
        <v>63.2</v>
      </c>
      <c r="H508" s="231">
        <v>70.600000000000009</v>
      </c>
      <c r="I508" s="231">
        <v>72.149999999999991</v>
      </c>
      <c r="J508" s="231">
        <v>74.300000000000011</v>
      </c>
      <c r="K508" s="230">
        <v>70</v>
      </c>
      <c r="L508" s="230">
        <v>66.3</v>
      </c>
      <c r="M508" s="230">
        <v>2518.13391</v>
      </c>
      <c r="N508" s="1"/>
      <c r="O508" s="1"/>
    </row>
    <row r="509" spans="1:15" ht="12.75" customHeight="1">
      <c r="A509" s="30">
        <v>499</v>
      </c>
      <c r="B509" s="216" t="s">
        <v>796</v>
      </c>
      <c r="C509" s="216">
        <v>502.3</v>
      </c>
      <c r="D509" s="240">
        <v>503.91666666666669</v>
      </c>
      <c r="E509" s="231">
        <v>497.23333333333335</v>
      </c>
      <c r="F509" s="231">
        <v>492.16666666666669</v>
      </c>
      <c r="G509" s="231">
        <v>485.48333333333335</v>
      </c>
      <c r="H509" s="231">
        <v>508.98333333333335</v>
      </c>
      <c r="I509" s="231">
        <v>515.66666666666663</v>
      </c>
      <c r="J509" s="231">
        <v>520.73333333333335</v>
      </c>
      <c r="K509" s="230">
        <v>510.6</v>
      </c>
      <c r="L509" s="230">
        <v>498.85</v>
      </c>
      <c r="M509" s="230">
        <v>11.03206</v>
      </c>
      <c r="N509" s="1"/>
      <c r="O509" s="1"/>
    </row>
    <row r="510" spans="1:15" ht="12.75" customHeight="1">
      <c r="A510" s="257">
        <v>500</v>
      </c>
      <c r="B510" s="216" t="s">
        <v>507</v>
      </c>
      <c r="C510" s="240">
        <v>1456.8</v>
      </c>
      <c r="D510" s="231">
        <v>1465.3166666666666</v>
      </c>
      <c r="E510" s="231">
        <v>1441.7333333333331</v>
      </c>
      <c r="F510" s="231">
        <v>1426.6666666666665</v>
      </c>
      <c r="G510" s="231">
        <v>1403.083333333333</v>
      </c>
      <c r="H510" s="231">
        <v>1480.3833333333332</v>
      </c>
      <c r="I510" s="231">
        <v>1503.9666666666667</v>
      </c>
      <c r="J510" s="230">
        <v>1519.0333333333333</v>
      </c>
      <c r="K510" s="230">
        <v>1488.9</v>
      </c>
      <c r="L510" s="230">
        <v>1450.25</v>
      </c>
      <c r="M510" s="216">
        <v>0.39815</v>
      </c>
      <c r="N510" s="1"/>
      <c r="O510" s="1"/>
    </row>
    <row r="511" spans="1:15" ht="12.75" customHeight="1">
      <c r="A511" s="216">
        <v>501</v>
      </c>
      <c r="B511" s="216" t="s">
        <v>508</v>
      </c>
      <c r="C511" s="216">
        <v>1629.7</v>
      </c>
      <c r="D511" s="240">
        <v>1622.4333333333332</v>
      </c>
      <c r="E511" s="231">
        <v>1579.8666666666663</v>
      </c>
      <c r="F511" s="231">
        <v>1530.0333333333331</v>
      </c>
      <c r="G511" s="231">
        <v>1487.4666666666662</v>
      </c>
      <c r="H511" s="231">
        <v>1672.2666666666664</v>
      </c>
      <c r="I511" s="231">
        <v>1714.8333333333335</v>
      </c>
      <c r="J511" s="231">
        <v>1764.6666666666665</v>
      </c>
      <c r="K511" s="230">
        <v>1665</v>
      </c>
      <c r="L511" s="230">
        <v>1572.6</v>
      </c>
      <c r="M511" s="230">
        <v>2.2629100000000002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A14" sqref="A14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4"/>
      <c r="B5" s="405"/>
      <c r="C5" s="404"/>
      <c r="D5" s="40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406" t="s">
        <v>510</v>
      </c>
      <c r="C7" s="405"/>
      <c r="D7" s="7">
        <f>Main!B10</f>
        <v>45078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45077</v>
      </c>
      <c r="B10" s="29">
        <v>530621</v>
      </c>
      <c r="C10" s="28" t="s">
        <v>1110</v>
      </c>
      <c r="D10" s="28" t="s">
        <v>1111</v>
      </c>
      <c r="E10" s="28" t="s">
        <v>520</v>
      </c>
      <c r="F10" s="85">
        <v>77750</v>
      </c>
      <c r="G10" s="29">
        <v>78.099999999999994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45077</v>
      </c>
      <c r="B11" s="29">
        <v>513513</v>
      </c>
      <c r="C11" s="28" t="s">
        <v>1112</v>
      </c>
      <c r="D11" s="28" t="s">
        <v>1113</v>
      </c>
      <c r="E11" s="28" t="s">
        <v>520</v>
      </c>
      <c r="F11" s="85">
        <v>35000</v>
      </c>
      <c r="G11" s="29">
        <v>7.64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45077</v>
      </c>
      <c r="B12" s="29">
        <v>538778</v>
      </c>
      <c r="C12" s="28" t="s">
        <v>1114</v>
      </c>
      <c r="D12" s="28" t="s">
        <v>1115</v>
      </c>
      <c r="E12" s="28" t="s">
        <v>519</v>
      </c>
      <c r="F12" s="85">
        <v>475507</v>
      </c>
      <c r="G12" s="29">
        <v>17.2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45077</v>
      </c>
      <c r="B13" s="29">
        <v>538778</v>
      </c>
      <c r="C13" s="28" t="s">
        <v>1114</v>
      </c>
      <c r="D13" s="28" t="s">
        <v>1116</v>
      </c>
      <c r="E13" s="28" t="s">
        <v>520</v>
      </c>
      <c r="F13" s="85">
        <v>650000</v>
      </c>
      <c r="G13" s="29">
        <v>17.2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45077</v>
      </c>
      <c r="B14" s="29">
        <v>539546</v>
      </c>
      <c r="C14" s="28" t="s">
        <v>1117</v>
      </c>
      <c r="D14" s="28" t="s">
        <v>1118</v>
      </c>
      <c r="E14" s="28" t="s">
        <v>519</v>
      </c>
      <c r="F14" s="85">
        <v>45000</v>
      </c>
      <c r="G14" s="29">
        <v>58.02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45077</v>
      </c>
      <c r="B15" s="29">
        <v>532123</v>
      </c>
      <c r="C15" s="28" t="s">
        <v>1119</v>
      </c>
      <c r="D15" s="28" t="s">
        <v>1085</v>
      </c>
      <c r="E15" s="28" t="s">
        <v>519</v>
      </c>
      <c r="F15" s="85">
        <v>534959</v>
      </c>
      <c r="G15" s="29">
        <v>8.94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45077</v>
      </c>
      <c r="B16" s="29">
        <v>532123</v>
      </c>
      <c r="C16" s="28" t="s">
        <v>1119</v>
      </c>
      <c r="D16" s="28" t="s">
        <v>1085</v>
      </c>
      <c r="E16" s="28" t="s">
        <v>520</v>
      </c>
      <c r="F16" s="85">
        <v>636489</v>
      </c>
      <c r="G16" s="29">
        <v>8.92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45077</v>
      </c>
      <c r="B17" s="29">
        <v>532123</v>
      </c>
      <c r="C17" s="28" t="s">
        <v>1119</v>
      </c>
      <c r="D17" s="28" t="s">
        <v>1120</v>
      </c>
      <c r="E17" s="28" t="s">
        <v>519</v>
      </c>
      <c r="F17" s="85">
        <v>419483</v>
      </c>
      <c r="G17" s="29">
        <v>8.94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45077</v>
      </c>
      <c r="B18" s="29">
        <v>543618</v>
      </c>
      <c r="C18" s="28" t="s">
        <v>1121</v>
      </c>
      <c r="D18" s="28" t="s">
        <v>1122</v>
      </c>
      <c r="E18" s="28" t="s">
        <v>520</v>
      </c>
      <c r="F18" s="85">
        <v>43500</v>
      </c>
      <c r="G18" s="29">
        <v>72.2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45077</v>
      </c>
      <c r="B19" s="29">
        <v>543765</v>
      </c>
      <c r="C19" s="28" t="s">
        <v>1123</v>
      </c>
      <c r="D19" s="28" t="s">
        <v>1124</v>
      </c>
      <c r="E19" s="28" t="s">
        <v>519</v>
      </c>
      <c r="F19" s="85">
        <v>105000</v>
      </c>
      <c r="G19" s="29">
        <v>48.59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45077</v>
      </c>
      <c r="B20" s="29">
        <v>543895</v>
      </c>
      <c r="C20" s="28" t="s">
        <v>1125</v>
      </c>
      <c r="D20" s="28" t="s">
        <v>964</v>
      </c>
      <c r="E20" s="28" t="s">
        <v>520</v>
      </c>
      <c r="F20" s="85">
        <v>70000</v>
      </c>
      <c r="G20" s="29">
        <v>140.25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45077</v>
      </c>
      <c r="B21" s="29">
        <v>543895</v>
      </c>
      <c r="C21" s="28" t="s">
        <v>1125</v>
      </c>
      <c r="D21" s="28" t="s">
        <v>964</v>
      </c>
      <c r="E21" s="28" t="s">
        <v>519</v>
      </c>
      <c r="F21" s="85">
        <v>90000</v>
      </c>
      <c r="G21" s="29">
        <v>137.44999999999999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45077</v>
      </c>
      <c r="B22" s="29">
        <v>590126</v>
      </c>
      <c r="C22" s="28" t="s">
        <v>1126</v>
      </c>
      <c r="D22" s="28" t="s">
        <v>1127</v>
      </c>
      <c r="E22" s="28" t="s">
        <v>520</v>
      </c>
      <c r="F22" s="85">
        <v>116106</v>
      </c>
      <c r="G22" s="29">
        <v>7.3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45077</v>
      </c>
      <c r="B23" s="29">
        <v>532467</v>
      </c>
      <c r="C23" s="28" t="s">
        <v>1128</v>
      </c>
      <c r="D23" s="28" t="s">
        <v>1085</v>
      </c>
      <c r="E23" s="28" t="s">
        <v>519</v>
      </c>
      <c r="F23" s="85">
        <v>57736</v>
      </c>
      <c r="G23" s="29">
        <v>146.41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45077</v>
      </c>
      <c r="B24" s="29">
        <v>532467</v>
      </c>
      <c r="C24" s="28" t="s">
        <v>1128</v>
      </c>
      <c r="D24" s="28" t="s">
        <v>1085</v>
      </c>
      <c r="E24" s="28" t="s">
        <v>520</v>
      </c>
      <c r="F24" s="85">
        <v>48730</v>
      </c>
      <c r="G24" s="29">
        <v>146.33000000000001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45077</v>
      </c>
      <c r="B25" s="29">
        <v>540777</v>
      </c>
      <c r="C25" s="28" t="s">
        <v>117</v>
      </c>
      <c r="D25" s="28" t="s">
        <v>1129</v>
      </c>
      <c r="E25" s="28" t="s">
        <v>520</v>
      </c>
      <c r="F25" s="85">
        <v>35694105</v>
      </c>
      <c r="G25" s="29">
        <v>579.6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45077</v>
      </c>
      <c r="B26" s="29">
        <v>526967</v>
      </c>
      <c r="C26" s="28" t="s">
        <v>1053</v>
      </c>
      <c r="D26" s="28" t="s">
        <v>1130</v>
      </c>
      <c r="E26" s="28" t="s">
        <v>520</v>
      </c>
      <c r="F26" s="85">
        <v>43264</v>
      </c>
      <c r="G26" s="29">
        <v>11.67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45077</v>
      </c>
      <c r="B27" s="29">
        <v>539692</v>
      </c>
      <c r="C27" s="28" t="s">
        <v>1131</v>
      </c>
      <c r="D27" s="28" t="s">
        <v>1132</v>
      </c>
      <c r="E27" s="28" t="s">
        <v>520</v>
      </c>
      <c r="F27" s="85">
        <v>22110</v>
      </c>
      <c r="G27" s="29">
        <v>13.79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45077</v>
      </c>
      <c r="B28" s="29">
        <v>539692</v>
      </c>
      <c r="C28" s="28" t="s">
        <v>1131</v>
      </c>
      <c r="D28" s="28" t="s">
        <v>1133</v>
      </c>
      <c r="E28" s="28" t="s">
        <v>519</v>
      </c>
      <c r="F28" s="85">
        <v>19419</v>
      </c>
      <c r="G28" s="29">
        <v>13.79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45077</v>
      </c>
      <c r="B29" s="29">
        <v>540377</v>
      </c>
      <c r="C29" s="28" t="s">
        <v>1134</v>
      </c>
      <c r="D29" s="28" t="s">
        <v>1135</v>
      </c>
      <c r="E29" s="28" t="s">
        <v>519</v>
      </c>
      <c r="F29" s="85">
        <v>1503200</v>
      </c>
      <c r="G29" s="29">
        <v>13.27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45077</v>
      </c>
      <c r="B30" s="29">
        <v>543769</v>
      </c>
      <c r="C30" s="28" t="s">
        <v>1136</v>
      </c>
      <c r="D30" s="28" t="s">
        <v>1137</v>
      </c>
      <c r="E30" s="28" t="s">
        <v>519</v>
      </c>
      <c r="F30" s="85">
        <v>88000</v>
      </c>
      <c r="G30" s="29">
        <v>28.23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45077</v>
      </c>
      <c r="B31" s="29">
        <v>542924</v>
      </c>
      <c r="C31" s="28" t="s">
        <v>1084</v>
      </c>
      <c r="D31" s="28" t="s">
        <v>1138</v>
      </c>
      <c r="E31" s="28" t="s">
        <v>520</v>
      </c>
      <c r="F31" s="85">
        <v>108500</v>
      </c>
      <c r="G31" s="29">
        <v>3.98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45077</v>
      </c>
      <c r="B32" s="29">
        <v>542924</v>
      </c>
      <c r="C32" s="28" t="s">
        <v>1084</v>
      </c>
      <c r="D32" s="28" t="s">
        <v>1083</v>
      </c>
      <c r="E32" s="28" t="s">
        <v>520</v>
      </c>
      <c r="F32" s="85">
        <v>21000</v>
      </c>
      <c r="G32" s="29">
        <v>3.95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45077</v>
      </c>
      <c r="B33" s="29">
        <v>542924</v>
      </c>
      <c r="C33" s="28" t="s">
        <v>1084</v>
      </c>
      <c r="D33" s="28" t="s">
        <v>1083</v>
      </c>
      <c r="E33" s="28" t="s">
        <v>519</v>
      </c>
      <c r="F33" s="85">
        <v>119000</v>
      </c>
      <c r="G33" s="29">
        <v>3.98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45077</v>
      </c>
      <c r="B34" s="29">
        <v>543624</v>
      </c>
      <c r="C34" s="28" t="s">
        <v>1139</v>
      </c>
      <c r="D34" s="28" t="s">
        <v>1140</v>
      </c>
      <c r="E34" s="28" t="s">
        <v>519</v>
      </c>
      <c r="F34" s="85">
        <v>28000</v>
      </c>
      <c r="G34" s="29">
        <v>34.799999999999997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45077</v>
      </c>
      <c r="B35" s="29">
        <v>532896</v>
      </c>
      <c r="C35" s="28" t="s">
        <v>1141</v>
      </c>
      <c r="D35" s="28" t="s">
        <v>1085</v>
      </c>
      <c r="E35" s="28" t="s">
        <v>520</v>
      </c>
      <c r="F35" s="85">
        <v>62066</v>
      </c>
      <c r="G35" s="29">
        <v>45.81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45077</v>
      </c>
      <c r="B36" s="29">
        <v>532896</v>
      </c>
      <c r="C36" s="28" t="s">
        <v>1141</v>
      </c>
      <c r="D36" s="28" t="s">
        <v>1142</v>
      </c>
      <c r="E36" s="28" t="s">
        <v>519</v>
      </c>
      <c r="F36" s="85">
        <v>20820</v>
      </c>
      <c r="G36" s="29">
        <v>45.44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45077</v>
      </c>
      <c r="B37" s="29">
        <v>532896</v>
      </c>
      <c r="C37" s="28" t="s">
        <v>1141</v>
      </c>
      <c r="D37" s="28" t="s">
        <v>1142</v>
      </c>
      <c r="E37" s="28" t="s">
        <v>520</v>
      </c>
      <c r="F37" s="85">
        <v>216143</v>
      </c>
      <c r="G37" s="29">
        <v>45.78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45077</v>
      </c>
      <c r="B38" s="29">
        <v>532896</v>
      </c>
      <c r="C38" s="28" t="s">
        <v>1141</v>
      </c>
      <c r="D38" s="28" t="s">
        <v>964</v>
      </c>
      <c r="E38" s="28" t="s">
        <v>519</v>
      </c>
      <c r="F38" s="85">
        <v>40000</v>
      </c>
      <c r="G38" s="29">
        <v>45.84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45077</v>
      </c>
      <c r="B39" s="29">
        <v>532896</v>
      </c>
      <c r="C39" s="28" t="s">
        <v>1141</v>
      </c>
      <c r="D39" s="28" t="s">
        <v>964</v>
      </c>
      <c r="E39" s="28" t="s">
        <v>520</v>
      </c>
      <c r="F39" s="85">
        <v>265000</v>
      </c>
      <c r="G39" s="29">
        <v>45.84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45077</v>
      </c>
      <c r="B40" s="29">
        <v>532896</v>
      </c>
      <c r="C40" s="28" t="s">
        <v>1141</v>
      </c>
      <c r="D40" s="28" t="s">
        <v>1085</v>
      </c>
      <c r="E40" s="28" t="s">
        <v>519</v>
      </c>
      <c r="F40" s="85">
        <v>200575</v>
      </c>
      <c r="G40" s="29">
        <v>45.83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45077</v>
      </c>
      <c r="B41" s="29">
        <v>512489</v>
      </c>
      <c r="C41" s="28" t="s">
        <v>1143</v>
      </c>
      <c r="D41" s="28" t="s">
        <v>1144</v>
      </c>
      <c r="E41" s="28" t="s">
        <v>520</v>
      </c>
      <c r="F41" s="85">
        <v>35000</v>
      </c>
      <c r="G41" s="29">
        <v>133.72999999999999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45077</v>
      </c>
      <c r="B42" s="29">
        <v>512489</v>
      </c>
      <c r="C42" s="28" t="s">
        <v>1143</v>
      </c>
      <c r="D42" s="28" t="s">
        <v>1145</v>
      </c>
      <c r="E42" s="28" t="s">
        <v>520</v>
      </c>
      <c r="F42" s="85">
        <v>32000</v>
      </c>
      <c r="G42" s="29">
        <v>133.72999999999999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45077</v>
      </c>
      <c r="B43" s="29">
        <v>512489</v>
      </c>
      <c r="C43" s="28" t="s">
        <v>1143</v>
      </c>
      <c r="D43" s="28" t="s">
        <v>1146</v>
      </c>
      <c r="E43" s="28" t="s">
        <v>519</v>
      </c>
      <c r="F43" s="85">
        <v>14500</v>
      </c>
      <c r="G43" s="29">
        <v>133.72999999999999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45077</v>
      </c>
      <c r="B44" s="29">
        <v>512489</v>
      </c>
      <c r="C44" s="28" t="s">
        <v>1143</v>
      </c>
      <c r="D44" s="28" t="s">
        <v>1147</v>
      </c>
      <c r="E44" s="28" t="s">
        <v>519</v>
      </c>
      <c r="F44" s="85">
        <v>10000</v>
      </c>
      <c r="G44" s="29">
        <v>133.72999999999999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45077</v>
      </c>
      <c r="B45" s="29">
        <v>543912</v>
      </c>
      <c r="C45" s="28" t="s">
        <v>1148</v>
      </c>
      <c r="D45" s="28" t="s">
        <v>1094</v>
      </c>
      <c r="E45" s="28" t="s">
        <v>519</v>
      </c>
      <c r="F45" s="85">
        <v>58690</v>
      </c>
      <c r="G45" s="29">
        <v>74.38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45077</v>
      </c>
      <c r="B46" s="29">
        <v>543912</v>
      </c>
      <c r="C46" s="28" t="s">
        <v>1148</v>
      </c>
      <c r="D46" s="28" t="s">
        <v>1094</v>
      </c>
      <c r="E46" s="28" t="s">
        <v>520</v>
      </c>
      <c r="F46" s="85">
        <v>79179</v>
      </c>
      <c r="G46" s="29">
        <v>74.459999999999994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45077</v>
      </c>
      <c r="B47" s="29">
        <v>543912</v>
      </c>
      <c r="C47" s="28" t="s">
        <v>1148</v>
      </c>
      <c r="D47" s="28" t="s">
        <v>1149</v>
      </c>
      <c r="E47" s="28" t="s">
        <v>520</v>
      </c>
      <c r="F47" s="85">
        <v>100000</v>
      </c>
      <c r="G47" s="29">
        <v>74.38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45077</v>
      </c>
      <c r="B48" s="29">
        <v>541601</v>
      </c>
      <c r="C48" s="28" t="s">
        <v>1150</v>
      </c>
      <c r="D48" s="28" t="s">
        <v>1095</v>
      </c>
      <c r="E48" s="28" t="s">
        <v>519</v>
      </c>
      <c r="F48" s="85">
        <v>2657515</v>
      </c>
      <c r="G48" s="29">
        <v>12.11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45077</v>
      </c>
      <c r="B49" s="29">
        <v>541601</v>
      </c>
      <c r="C49" s="28" t="s">
        <v>1150</v>
      </c>
      <c r="D49" s="28" t="s">
        <v>1095</v>
      </c>
      <c r="E49" s="28" t="s">
        <v>520</v>
      </c>
      <c r="F49" s="85">
        <v>5148190</v>
      </c>
      <c r="G49" s="29">
        <v>12.29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45077</v>
      </c>
      <c r="B50" s="29">
        <v>530111</v>
      </c>
      <c r="C50" s="28" t="s">
        <v>1151</v>
      </c>
      <c r="D50" s="28" t="s">
        <v>1152</v>
      </c>
      <c r="E50" s="28" t="s">
        <v>519</v>
      </c>
      <c r="F50" s="85">
        <v>86000</v>
      </c>
      <c r="G50" s="29">
        <v>49.95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45077</v>
      </c>
      <c r="B51" s="29">
        <v>530111</v>
      </c>
      <c r="C51" s="28" t="s">
        <v>1151</v>
      </c>
      <c r="D51" s="28" t="s">
        <v>1153</v>
      </c>
      <c r="E51" s="28" t="s">
        <v>520</v>
      </c>
      <c r="F51" s="85">
        <v>71100</v>
      </c>
      <c r="G51" s="29">
        <v>49.95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45077</v>
      </c>
      <c r="B52" s="29">
        <v>543805</v>
      </c>
      <c r="C52" s="28" t="s">
        <v>1154</v>
      </c>
      <c r="D52" s="28" t="s">
        <v>1155</v>
      </c>
      <c r="E52" s="28" t="s">
        <v>520</v>
      </c>
      <c r="F52" s="85">
        <v>129000</v>
      </c>
      <c r="G52" s="29">
        <v>45.97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45077</v>
      </c>
      <c r="B53" s="29">
        <v>543744</v>
      </c>
      <c r="C53" s="28" t="s">
        <v>1156</v>
      </c>
      <c r="D53" s="28" t="s">
        <v>1157</v>
      </c>
      <c r="E53" s="28" t="s">
        <v>520</v>
      </c>
      <c r="F53" s="85">
        <v>22000</v>
      </c>
      <c r="G53" s="29">
        <v>128.41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45077</v>
      </c>
      <c r="B54" s="29">
        <v>543744</v>
      </c>
      <c r="C54" s="28" t="s">
        <v>1156</v>
      </c>
      <c r="D54" s="28" t="s">
        <v>1158</v>
      </c>
      <c r="E54" s="28" t="s">
        <v>519</v>
      </c>
      <c r="F54" s="85">
        <v>28000</v>
      </c>
      <c r="G54" s="29">
        <v>128.82</v>
      </c>
      <c r="H54" s="29" t="s">
        <v>301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45077</v>
      </c>
      <c r="B55" s="29">
        <v>543744</v>
      </c>
      <c r="C55" s="28" t="s">
        <v>1156</v>
      </c>
      <c r="D55" s="28" t="s">
        <v>1158</v>
      </c>
      <c r="E55" s="28" t="s">
        <v>520</v>
      </c>
      <c r="F55" s="85">
        <v>2000</v>
      </c>
      <c r="G55" s="29">
        <v>123.5</v>
      </c>
      <c r="H55" s="29" t="s">
        <v>301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45077</v>
      </c>
      <c r="B56" s="29">
        <v>519097</v>
      </c>
      <c r="C56" s="28" t="s">
        <v>1159</v>
      </c>
      <c r="D56" s="28" t="s">
        <v>1160</v>
      </c>
      <c r="E56" s="28" t="s">
        <v>520</v>
      </c>
      <c r="F56" s="85">
        <v>55614</v>
      </c>
      <c r="G56" s="29">
        <v>45.58</v>
      </c>
      <c r="H56" s="29" t="s">
        <v>301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45077</v>
      </c>
      <c r="B57" s="29">
        <v>543897</v>
      </c>
      <c r="C57" s="28" t="s">
        <v>1161</v>
      </c>
      <c r="D57" s="28" t="s">
        <v>1162</v>
      </c>
      <c r="E57" s="28" t="s">
        <v>520</v>
      </c>
      <c r="F57" s="85">
        <v>27000</v>
      </c>
      <c r="G57" s="29">
        <v>55.16</v>
      </c>
      <c r="H57" s="29" t="s">
        <v>301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45077</v>
      </c>
      <c r="B58" s="29">
        <v>543799</v>
      </c>
      <c r="C58" s="28" t="s">
        <v>1062</v>
      </c>
      <c r="D58" s="28" t="s">
        <v>1063</v>
      </c>
      <c r="E58" s="28" t="s">
        <v>519</v>
      </c>
      <c r="F58" s="85">
        <v>39000</v>
      </c>
      <c r="G58" s="29">
        <v>39.04</v>
      </c>
      <c r="H58" s="29" t="s">
        <v>301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45077</v>
      </c>
      <c r="B59" s="29">
        <v>542765</v>
      </c>
      <c r="C59" s="28" t="s">
        <v>1163</v>
      </c>
      <c r="D59" s="28" t="s">
        <v>1164</v>
      </c>
      <c r="E59" s="28" t="s">
        <v>519</v>
      </c>
      <c r="F59" s="85">
        <v>2000</v>
      </c>
      <c r="G59" s="29">
        <v>163.4</v>
      </c>
      <c r="H59" s="29" t="s">
        <v>301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45077</v>
      </c>
      <c r="B60" s="29">
        <v>543545</v>
      </c>
      <c r="C60" s="28" t="s">
        <v>1165</v>
      </c>
      <c r="D60" s="28" t="s">
        <v>1166</v>
      </c>
      <c r="E60" s="28" t="s">
        <v>520</v>
      </c>
      <c r="F60" s="85">
        <v>417500</v>
      </c>
      <c r="G60" s="29">
        <v>3.45</v>
      </c>
      <c r="H60" s="29" t="s">
        <v>301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45077</v>
      </c>
      <c r="B61" s="29">
        <v>543545</v>
      </c>
      <c r="C61" s="28" t="s">
        <v>1165</v>
      </c>
      <c r="D61" s="28" t="s">
        <v>1166</v>
      </c>
      <c r="E61" s="28" t="s">
        <v>519</v>
      </c>
      <c r="F61" s="85">
        <v>167000</v>
      </c>
      <c r="G61" s="29">
        <v>3.2</v>
      </c>
      <c r="H61" s="29" t="s">
        <v>301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45077</v>
      </c>
      <c r="B62" s="29">
        <v>541735</v>
      </c>
      <c r="C62" s="28" t="s">
        <v>1167</v>
      </c>
      <c r="D62" s="28" t="s">
        <v>964</v>
      </c>
      <c r="E62" s="28" t="s">
        <v>519</v>
      </c>
      <c r="F62" s="85">
        <v>750000</v>
      </c>
      <c r="G62" s="29">
        <v>5.72</v>
      </c>
      <c r="H62" s="29" t="s">
        <v>301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45077</v>
      </c>
      <c r="B63" s="29" t="s">
        <v>1096</v>
      </c>
      <c r="C63" s="28" t="s">
        <v>1097</v>
      </c>
      <c r="D63" s="28" t="s">
        <v>1066</v>
      </c>
      <c r="E63" s="28" t="s">
        <v>519</v>
      </c>
      <c r="F63" s="85">
        <v>377536</v>
      </c>
      <c r="G63" s="29">
        <v>279.64999999999998</v>
      </c>
      <c r="H63" s="29" t="s">
        <v>865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45077</v>
      </c>
      <c r="B64" s="29" t="s">
        <v>1168</v>
      </c>
      <c r="C64" s="28" t="s">
        <v>1169</v>
      </c>
      <c r="D64" s="28" t="s">
        <v>1170</v>
      </c>
      <c r="E64" s="28" t="s">
        <v>519</v>
      </c>
      <c r="F64" s="85">
        <v>200000</v>
      </c>
      <c r="G64" s="29">
        <v>25.5</v>
      </c>
      <c r="H64" s="29" t="s">
        <v>865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45077</v>
      </c>
      <c r="B65" s="29" t="s">
        <v>1168</v>
      </c>
      <c r="C65" s="28" t="s">
        <v>1169</v>
      </c>
      <c r="D65" s="28" t="s">
        <v>1171</v>
      </c>
      <c r="E65" s="28" t="s">
        <v>519</v>
      </c>
      <c r="F65" s="85">
        <v>200000</v>
      </c>
      <c r="G65" s="29">
        <v>23.08</v>
      </c>
      <c r="H65" s="29" t="s">
        <v>865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45077</v>
      </c>
      <c r="B66" s="29" t="s">
        <v>1172</v>
      </c>
      <c r="C66" s="28" t="s">
        <v>1173</v>
      </c>
      <c r="D66" s="28" t="s">
        <v>1174</v>
      </c>
      <c r="E66" s="28" t="s">
        <v>519</v>
      </c>
      <c r="F66" s="85">
        <v>64950</v>
      </c>
      <c r="G66" s="29">
        <v>1850.84</v>
      </c>
      <c r="H66" s="29" t="s">
        <v>865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45077</v>
      </c>
      <c r="B67" s="29" t="s">
        <v>336</v>
      </c>
      <c r="C67" s="28" t="s">
        <v>1175</v>
      </c>
      <c r="D67" s="28" t="s">
        <v>1176</v>
      </c>
      <c r="E67" s="28" t="s">
        <v>519</v>
      </c>
      <c r="F67" s="85">
        <v>1572054</v>
      </c>
      <c r="G67" s="29">
        <v>218.23</v>
      </c>
      <c r="H67" s="29" t="s">
        <v>865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45077</v>
      </c>
      <c r="B68" s="29" t="s">
        <v>336</v>
      </c>
      <c r="C68" s="28" t="s">
        <v>1175</v>
      </c>
      <c r="D68" s="28" t="s">
        <v>1100</v>
      </c>
      <c r="E68" s="28" t="s">
        <v>519</v>
      </c>
      <c r="F68" s="85">
        <v>1132507</v>
      </c>
      <c r="G68" s="29">
        <v>217.57</v>
      </c>
      <c r="H68" s="29" t="s">
        <v>865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45077</v>
      </c>
      <c r="B69" s="29" t="s">
        <v>336</v>
      </c>
      <c r="C69" s="28" t="s">
        <v>1175</v>
      </c>
      <c r="D69" s="28" t="s">
        <v>1177</v>
      </c>
      <c r="E69" s="28" t="s">
        <v>519</v>
      </c>
      <c r="F69" s="85">
        <v>804235</v>
      </c>
      <c r="G69" s="29">
        <v>218.49</v>
      </c>
      <c r="H69" s="29" t="s">
        <v>865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45077</v>
      </c>
      <c r="B70" s="29" t="s">
        <v>336</v>
      </c>
      <c r="C70" s="28" t="s">
        <v>1175</v>
      </c>
      <c r="D70" s="28" t="s">
        <v>1178</v>
      </c>
      <c r="E70" s="28" t="s">
        <v>519</v>
      </c>
      <c r="F70" s="85">
        <v>1363255</v>
      </c>
      <c r="G70" s="29">
        <v>218.01</v>
      </c>
      <c r="H70" s="29" t="s">
        <v>865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45077</v>
      </c>
      <c r="B71" s="29" t="s">
        <v>336</v>
      </c>
      <c r="C71" s="28" t="s">
        <v>1175</v>
      </c>
      <c r="D71" s="28" t="s">
        <v>980</v>
      </c>
      <c r="E71" s="28" t="s">
        <v>519</v>
      </c>
      <c r="F71" s="85">
        <v>3016954</v>
      </c>
      <c r="G71" s="29">
        <v>217.38</v>
      </c>
      <c r="H71" s="29" t="s">
        <v>865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45077</v>
      </c>
      <c r="B72" s="29" t="s">
        <v>1087</v>
      </c>
      <c r="C72" s="28" t="s">
        <v>1088</v>
      </c>
      <c r="D72" s="28" t="s">
        <v>1066</v>
      </c>
      <c r="E72" s="28" t="s">
        <v>519</v>
      </c>
      <c r="F72" s="85">
        <v>637257</v>
      </c>
      <c r="G72" s="29">
        <v>17.16</v>
      </c>
      <c r="H72" s="29" t="s">
        <v>865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45077</v>
      </c>
      <c r="B73" s="29" t="s">
        <v>1087</v>
      </c>
      <c r="C73" s="28" t="s">
        <v>1088</v>
      </c>
      <c r="D73" s="28" t="s">
        <v>1179</v>
      </c>
      <c r="E73" s="28" t="s">
        <v>519</v>
      </c>
      <c r="F73" s="85">
        <v>400000</v>
      </c>
      <c r="G73" s="29">
        <v>16.7</v>
      </c>
      <c r="H73" s="29" t="s">
        <v>865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45077</v>
      </c>
      <c r="B74" s="29" t="s">
        <v>1180</v>
      </c>
      <c r="C74" s="28" t="s">
        <v>1181</v>
      </c>
      <c r="D74" s="28" t="s">
        <v>1182</v>
      </c>
      <c r="E74" s="28" t="s">
        <v>519</v>
      </c>
      <c r="F74" s="85">
        <v>140000</v>
      </c>
      <c r="G74" s="29">
        <v>418.57</v>
      </c>
      <c r="H74" s="29" t="s">
        <v>865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45077</v>
      </c>
      <c r="B75" s="29" t="s">
        <v>1183</v>
      </c>
      <c r="C75" s="28" t="s">
        <v>1184</v>
      </c>
      <c r="D75" s="28" t="s">
        <v>964</v>
      </c>
      <c r="E75" s="28" t="s">
        <v>519</v>
      </c>
      <c r="F75" s="85">
        <v>75480</v>
      </c>
      <c r="G75" s="29">
        <v>103.93</v>
      </c>
      <c r="H75" s="29" t="s">
        <v>865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45077</v>
      </c>
      <c r="B76" s="29" t="s">
        <v>1183</v>
      </c>
      <c r="C76" s="28" t="s">
        <v>1184</v>
      </c>
      <c r="D76" s="28" t="s">
        <v>1065</v>
      </c>
      <c r="E76" s="28" t="s">
        <v>519</v>
      </c>
      <c r="F76" s="85">
        <v>38026</v>
      </c>
      <c r="G76" s="29">
        <v>103.03</v>
      </c>
      <c r="H76" s="29" t="s">
        <v>865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45077</v>
      </c>
      <c r="B77" s="29" t="s">
        <v>1185</v>
      </c>
      <c r="C77" s="28" t="s">
        <v>1186</v>
      </c>
      <c r="D77" s="28" t="s">
        <v>1187</v>
      </c>
      <c r="E77" s="28" t="s">
        <v>519</v>
      </c>
      <c r="F77" s="85">
        <v>118473</v>
      </c>
      <c r="G77" s="29">
        <v>85.25</v>
      </c>
      <c r="H77" s="29" t="s">
        <v>865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45077</v>
      </c>
      <c r="B78" s="29" t="s">
        <v>1188</v>
      </c>
      <c r="C78" s="28" t="s">
        <v>1189</v>
      </c>
      <c r="D78" s="28" t="s">
        <v>1176</v>
      </c>
      <c r="E78" s="28" t="s">
        <v>519</v>
      </c>
      <c r="F78" s="85">
        <v>88783</v>
      </c>
      <c r="G78" s="29">
        <v>1784.58</v>
      </c>
      <c r="H78" s="29" t="s">
        <v>865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45077</v>
      </c>
      <c r="B79" s="29" t="s">
        <v>1188</v>
      </c>
      <c r="C79" s="28" t="s">
        <v>1189</v>
      </c>
      <c r="D79" s="28" t="s">
        <v>980</v>
      </c>
      <c r="E79" s="28" t="s">
        <v>519</v>
      </c>
      <c r="F79" s="85">
        <v>113906</v>
      </c>
      <c r="G79" s="29">
        <v>1777.14</v>
      </c>
      <c r="H79" s="29" t="s">
        <v>865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45077</v>
      </c>
      <c r="B80" s="29" t="s">
        <v>1098</v>
      </c>
      <c r="C80" s="28" t="s">
        <v>1099</v>
      </c>
      <c r="D80" s="28" t="s">
        <v>1104</v>
      </c>
      <c r="E80" s="28" t="s">
        <v>519</v>
      </c>
      <c r="F80" s="85">
        <v>156540</v>
      </c>
      <c r="G80" s="29">
        <v>467.45</v>
      </c>
      <c r="H80" s="29" t="s">
        <v>865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45077</v>
      </c>
      <c r="B81" s="29" t="s">
        <v>133</v>
      </c>
      <c r="C81" s="28" t="s">
        <v>1190</v>
      </c>
      <c r="D81" s="28" t="s">
        <v>1191</v>
      </c>
      <c r="E81" s="28" t="s">
        <v>519</v>
      </c>
      <c r="F81" s="85">
        <v>13954277</v>
      </c>
      <c r="G81" s="29">
        <v>154.13</v>
      </c>
      <c r="H81" s="29" t="s">
        <v>865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45077</v>
      </c>
      <c r="B82" s="29" t="s">
        <v>1192</v>
      </c>
      <c r="C82" s="28" t="s">
        <v>1193</v>
      </c>
      <c r="D82" s="28" t="s">
        <v>964</v>
      </c>
      <c r="E82" s="28" t="s">
        <v>519</v>
      </c>
      <c r="F82" s="85">
        <v>95000</v>
      </c>
      <c r="G82" s="29">
        <v>171.71</v>
      </c>
      <c r="H82" s="29" t="s">
        <v>865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45077</v>
      </c>
      <c r="B83" s="29" t="s">
        <v>1192</v>
      </c>
      <c r="C83" s="28" t="s">
        <v>1193</v>
      </c>
      <c r="D83" s="28" t="s">
        <v>1194</v>
      </c>
      <c r="E83" s="28" t="s">
        <v>519</v>
      </c>
      <c r="F83" s="85">
        <v>76400</v>
      </c>
      <c r="G83" s="29">
        <v>171.63</v>
      </c>
      <c r="H83" s="29" t="s">
        <v>865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45077</v>
      </c>
      <c r="B84" s="29" t="s">
        <v>1195</v>
      </c>
      <c r="C84" s="28" t="s">
        <v>1196</v>
      </c>
      <c r="D84" s="28" t="s">
        <v>1197</v>
      </c>
      <c r="E84" s="28" t="s">
        <v>519</v>
      </c>
      <c r="F84" s="85">
        <v>46400</v>
      </c>
      <c r="G84" s="29">
        <v>31.5</v>
      </c>
      <c r="H84" s="29" t="s">
        <v>865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45077</v>
      </c>
      <c r="B85" s="29" t="s">
        <v>1198</v>
      </c>
      <c r="C85" s="28" t="s">
        <v>1199</v>
      </c>
      <c r="D85" s="28" t="s">
        <v>1200</v>
      </c>
      <c r="E85" s="28" t="s">
        <v>519</v>
      </c>
      <c r="F85" s="85">
        <v>24527</v>
      </c>
      <c r="G85" s="29">
        <v>52.44</v>
      </c>
      <c r="H85" s="29" t="s">
        <v>865</v>
      </c>
      <c r="I85" s="73"/>
      <c r="J85" s="315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45077</v>
      </c>
      <c r="B86" s="29" t="s">
        <v>1201</v>
      </c>
      <c r="C86" s="28" t="s">
        <v>1202</v>
      </c>
      <c r="D86" s="28" t="s">
        <v>1203</v>
      </c>
      <c r="E86" s="28" t="s">
        <v>519</v>
      </c>
      <c r="F86" s="85">
        <v>136732</v>
      </c>
      <c r="G86" s="29">
        <v>38.9</v>
      </c>
      <c r="H86" s="29" t="s">
        <v>865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45077</v>
      </c>
      <c r="B87" s="29" t="s">
        <v>141</v>
      </c>
      <c r="C87" s="28" t="s">
        <v>1204</v>
      </c>
      <c r="D87" s="28" t="s">
        <v>1191</v>
      </c>
      <c r="E87" s="28" t="s">
        <v>519</v>
      </c>
      <c r="F87" s="85">
        <v>92288</v>
      </c>
      <c r="G87" s="29">
        <v>2012.67</v>
      </c>
      <c r="H87" s="29" t="s">
        <v>865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45077</v>
      </c>
      <c r="B88" s="29" t="s">
        <v>1205</v>
      </c>
      <c r="C88" s="28" t="s">
        <v>1206</v>
      </c>
      <c r="D88" s="28" t="s">
        <v>1207</v>
      </c>
      <c r="E88" s="28" t="s">
        <v>519</v>
      </c>
      <c r="F88" s="85">
        <v>128000</v>
      </c>
      <c r="G88" s="29">
        <v>28.05</v>
      </c>
      <c r="H88" s="29" t="s">
        <v>865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45077</v>
      </c>
      <c r="B89" s="29" t="s">
        <v>1205</v>
      </c>
      <c r="C89" s="28" t="s">
        <v>1206</v>
      </c>
      <c r="D89" s="28" t="s">
        <v>1208</v>
      </c>
      <c r="E89" s="28" t="s">
        <v>519</v>
      </c>
      <c r="F89" s="85">
        <v>144000</v>
      </c>
      <c r="G89" s="29">
        <v>28.05</v>
      </c>
      <c r="H89" s="29" t="s">
        <v>865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45077</v>
      </c>
      <c r="B90" s="29" t="s">
        <v>1141</v>
      </c>
      <c r="C90" s="28" t="s">
        <v>1209</v>
      </c>
      <c r="D90" s="28" t="s">
        <v>964</v>
      </c>
      <c r="E90" s="28" t="s">
        <v>519</v>
      </c>
      <c r="F90" s="85">
        <v>590000</v>
      </c>
      <c r="G90" s="29">
        <v>45.8</v>
      </c>
      <c r="H90" s="29" t="s">
        <v>865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45077</v>
      </c>
      <c r="B91" s="29" t="s">
        <v>1141</v>
      </c>
      <c r="C91" s="28" t="s">
        <v>1209</v>
      </c>
      <c r="D91" s="28" t="s">
        <v>1210</v>
      </c>
      <c r="E91" s="28" t="s">
        <v>519</v>
      </c>
      <c r="F91" s="85">
        <v>217143</v>
      </c>
      <c r="G91" s="29">
        <v>45.74</v>
      </c>
      <c r="H91" s="29" t="s">
        <v>865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45077</v>
      </c>
      <c r="B92" s="29" t="s">
        <v>1141</v>
      </c>
      <c r="C92" s="28" t="s">
        <v>1209</v>
      </c>
      <c r="D92" s="28" t="s">
        <v>1211</v>
      </c>
      <c r="E92" s="28" t="s">
        <v>519</v>
      </c>
      <c r="F92" s="85">
        <v>196504</v>
      </c>
      <c r="G92" s="29">
        <v>45.77</v>
      </c>
      <c r="H92" s="29" t="s">
        <v>865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45077</v>
      </c>
      <c r="B93" s="29" t="s">
        <v>1212</v>
      </c>
      <c r="C93" s="28" t="s">
        <v>1213</v>
      </c>
      <c r="D93" s="28" t="s">
        <v>1086</v>
      </c>
      <c r="E93" s="28" t="s">
        <v>519</v>
      </c>
      <c r="F93" s="85">
        <v>125000</v>
      </c>
      <c r="G93" s="29">
        <v>70.88</v>
      </c>
      <c r="H93" s="29" t="s">
        <v>865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45077</v>
      </c>
      <c r="B94" s="29" t="s">
        <v>1212</v>
      </c>
      <c r="C94" s="28" t="s">
        <v>1213</v>
      </c>
      <c r="D94" s="28" t="s">
        <v>1066</v>
      </c>
      <c r="E94" s="28" t="s">
        <v>519</v>
      </c>
      <c r="F94" s="85">
        <v>204087</v>
      </c>
      <c r="G94" s="29">
        <v>70.05</v>
      </c>
      <c r="H94" s="29" t="s">
        <v>865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45077</v>
      </c>
      <c r="B95" s="29" t="s">
        <v>418</v>
      </c>
      <c r="C95" s="28" t="s">
        <v>1214</v>
      </c>
      <c r="D95" s="28" t="s">
        <v>1191</v>
      </c>
      <c r="E95" s="28" t="s">
        <v>519</v>
      </c>
      <c r="F95" s="85">
        <v>20946</v>
      </c>
      <c r="G95" s="29">
        <v>546.08000000000004</v>
      </c>
      <c r="H95" s="29" t="s">
        <v>865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45077</v>
      </c>
      <c r="B96" s="29" t="s">
        <v>418</v>
      </c>
      <c r="C96" s="28" t="s">
        <v>1214</v>
      </c>
      <c r="D96" s="28" t="s">
        <v>1215</v>
      </c>
      <c r="E96" s="28" t="s">
        <v>519</v>
      </c>
      <c r="F96" s="85">
        <v>6660226</v>
      </c>
      <c r="G96" s="29">
        <v>549.53</v>
      </c>
      <c r="H96" s="29" t="s">
        <v>865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45077</v>
      </c>
      <c r="B97" s="29" t="s">
        <v>1216</v>
      </c>
      <c r="C97" s="28" t="s">
        <v>1217</v>
      </c>
      <c r="D97" s="28" t="s">
        <v>1065</v>
      </c>
      <c r="E97" s="28" t="s">
        <v>519</v>
      </c>
      <c r="F97" s="85">
        <v>377810</v>
      </c>
      <c r="G97" s="29">
        <v>238.25</v>
      </c>
      <c r="H97" s="29" t="s">
        <v>865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45077</v>
      </c>
      <c r="B98" s="29" t="s">
        <v>1216</v>
      </c>
      <c r="C98" s="28" t="s">
        <v>1217</v>
      </c>
      <c r="D98" s="28" t="s">
        <v>964</v>
      </c>
      <c r="E98" s="28" t="s">
        <v>519</v>
      </c>
      <c r="F98" s="85">
        <v>333771</v>
      </c>
      <c r="G98" s="29">
        <v>237.92</v>
      </c>
      <c r="H98" s="29" t="s">
        <v>865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45077</v>
      </c>
      <c r="B99" s="29" t="s">
        <v>1216</v>
      </c>
      <c r="C99" s="28" t="s">
        <v>1217</v>
      </c>
      <c r="D99" s="28" t="s">
        <v>1064</v>
      </c>
      <c r="E99" s="28" t="s">
        <v>519</v>
      </c>
      <c r="F99" s="85">
        <v>421721</v>
      </c>
      <c r="G99" s="29">
        <v>238.13</v>
      </c>
      <c r="H99" s="29" t="s">
        <v>865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45077</v>
      </c>
      <c r="B100" s="29" t="s">
        <v>1148</v>
      </c>
      <c r="C100" s="28" t="s">
        <v>1218</v>
      </c>
      <c r="D100" s="28" t="s">
        <v>1094</v>
      </c>
      <c r="E100" s="28" t="s">
        <v>519</v>
      </c>
      <c r="F100" s="85">
        <v>118369</v>
      </c>
      <c r="G100" s="29">
        <v>75.45</v>
      </c>
      <c r="H100" s="29" t="s">
        <v>865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45077</v>
      </c>
      <c r="B101" s="29" t="s">
        <v>1148</v>
      </c>
      <c r="C101" s="28" t="s">
        <v>1218</v>
      </c>
      <c r="D101" s="28" t="s">
        <v>1219</v>
      </c>
      <c r="E101" s="28" t="s">
        <v>519</v>
      </c>
      <c r="F101" s="85">
        <v>70000</v>
      </c>
      <c r="G101" s="29">
        <v>75.45</v>
      </c>
      <c r="H101" s="29" t="s">
        <v>865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45077</v>
      </c>
      <c r="B102" s="29" t="s">
        <v>1220</v>
      </c>
      <c r="C102" s="28" t="s">
        <v>1221</v>
      </c>
      <c r="D102" s="28" t="s">
        <v>964</v>
      </c>
      <c r="E102" s="28" t="s">
        <v>519</v>
      </c>
      <c r="F102" s="85">
        <v>42000</v>
      </c>
      <c r="G102" s="29">
        <v>135.4</v>
      </c>
      <c r="H102" s="29" t="s">
        <v>865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45077</v>
      </c>
      <c r="B103" s="29" t="s">
        <v>1220</v>
      </c>
      <c r="C103" s="28" t="s">
        <v>1221</v>
      </c>
      <c r="D103" s="28" t="s">
        <v>1222</v>
      </c>
      <c r="E103" s="28" t="s">
        <v>519</v>
      </c>
      <c r="F103" s="85">
        <v>34000</v>
      </c>
      <c r="G103" s="29">
        <v>139.41</v>
      </c>
      <c r="H103" s="29" t="s">
        <v>865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45077</v>
      </c>
      <c r="B104" s="29" t="s">
        <v>795</v>
      </c>
      <c r="C104" s="28" t="s">
        <v>1223</v>
      </c>
      <c r="D104" s="28" t="s">
        <v>1224</v>
      </c>
      <c r="E104" s="28" t="s">
        <v>519</v>
      </c>
      <c r="F104" s="85">
        <v>8197633</v>
      </c>
      <c r="G104" s="29">
        <v>503</v>
      </c>
      <c r="H104" s="29" t="s">
        <v>865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45077</v>
      </c>
      <c r="B105" s="29" t="s">
        <v>795</v>
      </c>
      <c r="C105" s="28" t="s">
        <v>1223</v>
      </c>
      <c r="D105" s="28" t="s">
        <v>1191</v>
      </c>
      <c r="E105" s="28" t="s">
        <v>519</v>
      </c>
      <c r="F105" s="85">
        <v>307702</v>
      </c>
      <c r="G105" s="29">
        <v>509.29</v>
      </c>
      <c r="H105" s="29" t="s">
        <v>865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45077</v>
      </c>
      <c r="B106" s="29" t="s">
        <v>795</v>
      </c>
      <c r="C106" s="28" t="s">
        <v>1223</v>
      </c>
      <c r="D106" s="28" t="s">
        <v>1215</v>
      </c>
      <c r="E106" s="28" t="s">
        <v>519</v>
      </c>
      <c r="F106" s="85">
        <v>3643753</v>
      </c>
      <c r="G106" s="29">
        <v>540.44000000000005</v>
      </c>
      <c r="H106" s="29" t="s">
        <v>865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45077</v>
      </c>
      <c r="B107" s="29" t="s">
        <v>476</v>
      </c>
      <c r="C107" s="28" t="s">
        <v>1225</v>
      </c>
      <c r="D107" s="28" t="s">
        <v>1226</v>
      </c>
      <c r="E107" s="28" t="s">
        <v>519</v>
      </c>
      <c r="F107" s="85">
        <v>65219260</v>
      </c>
      <c r="G107" s="29">
        <v>11.41</v>
      </c>
      <c r="H107" s="29" t="s">
        <v>865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45077</v>
      </c>
      <c r="B108" s="29" t="s">
        <v>1227</v>
      </c>
      <c r="C108" s="28" t="s">
        <v>1228</v>
      </c>
      <c r="D108" s="28" t="s">
        <v>1229</v>
      </c>
      <c r="E108" s="28" t="s">
        <v>519</v>
      </c>
      <c r="F108" s="85">
        <v>41600</v>
      </c>
      <c r="G108" s="29">
        <v>227.97</v>
      </c>
      <c r="H108" s="29" t="s">
        <v>865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45077</v>
      </c>
      <c r="B109" s="29" t="s">
        <v>1227</v>
      </c>
      <c r="C109" s="28" t="s">
        <v>1228</v>
      </c>
      <c r="D109" s="28" t="s">
        <v>964</v>
      </c>
      <c r="E109" s="28" t="s">
        <v>519</v>
      </c>
      <c r="F109" s="85">
        <v>67200</v>
      </c>
      <c r="G109" s="29">
        <v>235.4</v>
      </c>
      <c r="H109" s="29" t="s">
        <v>865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45077</v>
      </c>
      <c r="B110" s="29" t="s">
        <v>1230</v>
      </c>
      <c r="C110" s="28" t="s">
        <v>1231</v>
      </c>
      <c r="D110" s="28" t="s">
        <v>1232</v>
      </c>
      <c r="E110" s="28" t="s">
        <v>519</v>
      </c>
      <c r="F110" s="85">
        <v>1216856</v>
      </c>
      <c r="G110" s="29">
        <v>92.72</v>
      </c>
      <c r="H110" s="29" t="s">
        <v>865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45077</v>
      </c>
      <c r="B111" s="29" t="s">
        <v>1101</v>
      </c>
      <c r="C111" s="28" t="s">
        <v>1102</v>
      </c>
      <c r="D111" s="28" t="s">
        <v>1103</v>
      </c>
      <c r="E111" s="28" t="s">
        <v>519</v>
      </c>
      <c r="F111" s="85">
        <v>1000000</v>
      </c>
      <c r="G111" s="29">
        <v>151</v>
      </c>
      <c r="H111" s="29" t="s">
        <v>865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45077</v>
      </c>
      <c r="B112" s="29" t="s">
        <v>1096</v>
      </c>
      <c r="C112" s="28" t="s">
        <v>1097</v>
      </c>
      <c r="D112" s="28" t="s">
        <v>1066</v>
      </c>
      <c r="E112" s="28" t="s">
        <v>520</v>
      </c>
      <c r="F112" s="85">
        <v>377536</v>
      </c>
      <c r="G112" s="29">
        <v>278.33</v>
      </c>
      <c r="H112" s="29" t="s">
        <v>865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45077</v>
      </c>
      <c r="B113" s="29" t="s">
        <v>1233</v>
      </c>
      <c r="C113" s="28" t="s">
        <v>1234</v>
      </c>
      <c r="D113" s="28" t="s">
        <v>1235</v>
      </c>
      <c r="E113" s="28" t="s">
        <v>520</v>
      </c>
      <c r="F113" s="85">
        <v>18000</v>
      </c>
      <c r="G113" s="29">
        <v>39.86</v>
      </c>
      <c r="H113" s="29" t="s">
        <v>865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45077</v>
      </c>
      <c r="B114" s="29" t="s">
        <v>1236</v>
      </c>
      <c r="C114" s="28" t="s">
        <v>1237</v>
      </c>
      <c r="D114" s="28" t="s">
        <v>1238</v>
      </c>
      <c r="E114" s="28" t="s">
        <v>520</v>
      </c>
      <c r="F114" s="85">
        <v>90069</v>
      </c>
      <c r="G114" s="29">
        <v>107</v>
      </c>
      <c r="H114" s="29" t="s">
        <v>865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45077</v>
      </c>
      <c r="B115" s="29" t="s">
        <v>1168</v>
      </c>
      <c r="C115" s="28" t="s">
        <v>1169</v>
      </c>
      <c r="D115" s="28" t="s">
        <v>1170</v>
      </c>
      <c r="E115" s="28" t="s">
        <v>520</v>
      </c>
      <c r="F115" s="85">
        <v>6911</v>
      </c>
      <c r="G115" s="29">
        <v>24.51</v>
      </c>
      <c r="H115" s="29" t="s">
        <v>865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45077</v>
      </c>
      <c r="B116" s="29" t="s">
        <v>336</v>
      </c>
      <c r="C116" s="28" t="s">
        <v>1175</v>
      </c>
      <c r="D116" s="28" t="s">
        <v>1100</v>
      </c>
      <c r="E116" s="28" t="s">
        <v>520</v>
      </c>
      <c r="F116" s="85">
        <v>1114427</v>
      </c>
      <c r="G116" s="29">
        <v>218.32</v>
      </c>
      <c r="H116" s="29" t="s">
        <v>865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45077</v>
      </c>
      <c r="B117" s="29" t="s">
        <v>336</v>
      </c>
      <c r="C117" s="28" t="s">
        <v>1175</v>
      </c>
      <c r="D117" s="28" t="s">
        <v>1178</v>
      </c>
      <c r="E117" s="28" t="s">
        <v>520</v>
      </c>
      <c r="F117" s="85">
        <v>1372652</v>
      </c>
      <c r="G117" s="29">
        <v>218.44</v>
      </c>
      <c r="H117" s="29" t="s">
        <v>865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45077</v>
      </c>
      <c r="B118" s="29" t="s">
        <v>336</v>
      </c>
      <c r="C118" s="28" t="s">
        <v>1175</v>
      </c>
      <c r="D118" s="28" t="s">
        <v>980</v>
      </c>
      <c r="E118" s="28" t="s">
        <v>520</v>
      </c>
      <c r="F118" s="85">
        <v>3016954</v>
      </c>
      <c r="G118" s="29">
        <v>217.56</v>
      </c>
      <c r="H118" s="29" t="s">
        <v>865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45077</v>
      </c>
      <c r="B119" s="29" t="s">
        <v>336</v>
      </c>
      <c r="C119" s="28" t="s">
        <v>1175</v>
      </c>
      <c r="D119" s="28" t="s">
        <v>1176</v>
      </c>
      <c r="E119" s="28" t="s">
        <v>520</v>
      </c>
      <c r="F119" s="85">
        <v>1572054</v>
      </c>
      <c r="G119" s="29">
        <v>218.35</v>
      </c>
      <c r="H119" s="29" t="s">
        <v>865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45077</v>
      </c>
      <c r="B120" s="29" t="s">
        <v>336</v>
      </c>
      <c r="C120" s="28" t="s">
        <v>1175</v>
      </c>
      <c r="D120" s="28" t="s">
        <v>1177</v>
      </c>
      <c r="E120" s="28" t="s">
        <v>520</v>
      </c>
      <c r="F120" s="85">
        <v>804235</v>
      </c>
      <c r="G120" s="29">
        <v>218.6</v>
      </c>
      <c r="H120" s="29" t="s">
        <v>865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45077</v>
      </c>
      <c r="B121" s="29" t="s">
        <v>1087</v>
      </c>
      <c r="C121" s="28" t="s">
        <v>1088</v>
      </c>
      <c r="D121" s="28" t="s">
        <v>1066</v>
      </c>
      <c r="E121" s="28" t="s">
        <v>520</v>
      </c>
      <c r="F121" s="85">
        <v>637257</v>
      </c>
      <c r="G121" s="29">
        <v>16.63</v>
      </c>
      <c r="H121" s="29" t="s">
        <v>865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45077</v>
      </c>
      <c r="B122" s="29" t="s">
        <v>1087</v>
      </c>
      <c r="C122" s="28" t="s">
        <v>1088</v>
      </c>
      <c r="D122" s="28" t="s">
        <v>1089</v>
      </c>
      <c r="E122" s="28" t="s">
        <v>520</v>
      </c>
      <c r="F122" s="85">
        <v>700000</v>
      </c>
      <c r="G122" s="29">
        <v>16.7</v>
      </c>
      <c r="H122" s="29" t="s">
        <v>865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45077</v>
      </c>
      <c r="B123" s="29" t="s">
        <v>1180</v>
      </c>
      <c r="C123" s="28" t="s">
        <v>1181</v>
      </c>
      <c r="D123" s="28" t="s">
        <v>1239</v>
      </c>
      <c r="E123" s="28" t="s">
        <v>520</v>
      </c>
      <c r="F123" s="85">
        <v>200000</v>
      </c>
      <c r="G123" s="29">
        <v>418.4</v>
      </c>
      <c r="H123" s="29" t="s">
        <v>865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45077</v>
      </c>
      <c r="B124" s="29" t="s">
        <v>1180</v>
      </c>
      <c r="C124" s="28" t="s">
        <v>1181</v>
      </c>
      <c r="D124" s="28" t="s">
        <v>1182</v>
      </c>
      <c r="E124" s="28" t="s">
        <v>520</v>
      </c>
      <c r="F124" s="85">
        <v>37161</v>
      </c>
      <c r="G124" s="29">
        <v>428.4</v>
      </c>
      <c r="H124" s="29" t="s">
        <v>865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45077</v>
      </c>
      <c r="B125" s="29" t="s">
        <v>1183</v>
      </c>
      <c r="C125" s="28" t="s">
        <v>1184</v>
      </c>
      <c r="D125" s="28" t="s">
        <v>964</v>
      </c>
      <c r="E125" s="28" t="s">
        <v>520</v>
      </c>
      <c r="F125" s="85">
        <v>90980</v>
      </c>
      <c r="G125" s="29">
        <v>103.56</v>
      </c>
      <c r="H125" s="29" t="s">
        <v>865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45077</v>
      </c>
      <c r="B126" s="29" t="s">
        <v>1183</v>
      </c>
      <c r="C126" s="28" t="s">
        <v>1184</v>
      </c>
      <c r="D126" s="28" t="s">
        <v>1065</v>
      </c>
      <c r="E126" s="28" t="s">
        <v>520</v>
      </c>
      <c r="F126" s="85">
        <v>74041</v>
      </c>
      <c r="G126" s="29">
        <v>101.54</v>
      </c>
      <c r="H126" s="29" t="s">
        <v>865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45077</v>
      </c>
      <c r="B127" s="29" t="s">
        <v>1188</v>
      </c>
      <c r="C127" s="28" t="s">
        <v>1189</v>
      </c>
      <c r="D127" s="28" t="s">
        <v>1176</v>
      </c>
      <c r="E127" s="28" t="s">
        <v>520</v>
      </c>
      <c r="F127" s="85">
        <v>88783</v>
      </c>
      <c r="G127" s="29">
        <v>1785.74</v>
      </c>
      <c r="H127" s="29" t="s">
        <v>865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45077</v>
      </c>
      <c r="B128" s="29" t="s">
        <v>1188</v>
      </c>
      <c r="C128" s="28" t="s">
        <v>1189</v>
      </c>
      <c r="D128" s="28" t="s">
        <v>980</v>
      </c>
      <c r="E128" s="28" t="s">
        <v>520</v>
      </c>
      <c r="F128" s="85">
        <v>113906</v>
      </c>
      <c r="G128" s="29">
        <v>1778.06</v>
      </c>
      <c r="H128" s="29" t="s">
        <v>865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45077</v>
      </c>
      <c r="B129" s="29" t="s">
        <v>133</v>
      </c>
      <c r="C129" s="28" t="s">
        <v>1190</v>
      </c>
      <c r="D129" s="28" t="s">
        <v>1191</v>
      </c>
      <c r="E129" s="28" t="s">
        <v>520</v>
      </c>
      <c r="F129" s="85">
        <v>134016</v>
      </c>
      <c r="G129" s="29">
        <v>155.37</v>
      </c>
      <c r="H129" s="29" t="s">
        <v>865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45077</v>
      </c>
      <c r="B130" s="29" t="s">
        <v>1192</v>
      </c>
      <c r="C130" s="28" t="s">
        <v>1193</v>
      </c>
      <c r="D130" s="28" t="s">
        <v>1194</v>
      </c>
      <c r="E130" s="28" t="s">
        <v>520</v>
      </c>
      <c r="F130" s="85">
        <v>76400</v>
      </c>
      <c r="G130" s="29">
        <v>171.67</v>
      </c>
      <c r="H130" s="29" t="s">
        <v>865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45077</v>
      </c>
      <c r="B131" s="29" t="s">
        <v>1192</v>
      </c>
      <c r="C131" s="28" t="s">
        <v>1193</v>
      </c>
      <c r="D131" s="28" t="s">
        <v>964</v>
      </c>
      <c r="E131" s="28" t="s">
        <v>520</v>
      </c>
      <c r="F131" s="85">
        <v>105000</v>
      </c>
      <c r="G131" s="29">
        <v>171.89</v>
      </c>
      <c r="H131" s="29" t="s">
        <v>865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45077</v>
      </c>
      <c r="B132" s="29" t="s">
        <v>1195</v>
      </c>
      <c r="C132" s="28" t="s">
        <v>1196</v>
      </c>
      <c r="D132" s="28" t="s">
        <v>1240</v>
      </c>
      <c r="E132" s="28" t="s">
        <v>520</v>
      </c>
      <c r="F132" s="85">
        <v>46400</v>
      </c>
      <c r="G132" s="29">
        <v>31.5</v>
      </c>
      <c r="H132" s="29" t="s">
        <v>865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45077</v>
      </c>
      <c r="B133" s="29" t="s">
        <v>141</v>
      </c>
      <c r="C133" s="28" t="s">
        <v>1204</v>
      </c>
      <c r="D133" s="28" t="s">
        <v>1191</v>
      </c>
      <c r="E133" s="28" t="s">
        <v>520</v>
      </c>
      <c r="F133" s="85">
        <v>11232137</v>
      </c>
      <c r="G133" s="29">
        <v>2011.74</v>
      </c>
      <c r="H133" s="29" t="s">
        <v>865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45077</v>
      </c>
      <c r="B134" s="29" t="s">
        <v>1205</v>
      </c>
      <c r="C134" s="28" t="s">
        <v>1206</v>
      </c>
      <c r="D134" s="28" t="s">
        <v>1241</v>
      </c>
      <c r="E134" s="28" t="s">
        <v>520</v>
      </c>
      <c r="F134" s="85">
        <v>144000</v>
      </c>
      <c r="G134" s="29">
        <v>28.05</v>
      </c>
      <c r="H134" s="29" t="s">
        <v>865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45077</v>
      </c>
      <c r="B135" s="29" t="s">
        <v>1205</v>
      </c>
      <c r="C135" s="28" t="s">
        <v>1206</v>
      </c>
      <c r="D135" s="28" t="s">
        <v>1242</v>
      </c>
      <c r="E135" s="28" t="s">
        <v>520</v>
      </c>
      <c r="F135" s="85">
        <v>128000</v>
      </c>
      <c r="G135" s="29">
        <v>28.05</v>
      </c>
      <c r="H135" s="29" t="s">
        <v>865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45077</v>
      </c>
      <c r="B136" s="29" t="s">
        <v>1141</v>
      </c>
      <c r="C136" s="28" t="s">
        <v>1209</v>
      </c>
      <c r="D136" s="28" t="s">
        <v>1243</v>
      </c>
      <c r="E136" s="28" t="s">
        <v>520</v>
      </c>
      <c r="F136" s="85">
        <v>190000</v>
      </c>
      <c r="G136" s="29">
        <v>45.8</v>
      </c>
      <c r="H136" s="29" t="s">
        <v>865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45077</v>
      </c>
      <c r="B137" s="29" t="s">
        <v>1141</v>
      </c>
      <c r="C137" s="28" t="s">
        <v>1209</v>
      </c>
      <c r="D137" s="28" t="s">
        <v>964</v>
      </c>
      <c r="E137" s="28" t="s">
        <v>520</v>
      </c>
      <c r="F137" s="85">
        <v>365000</v>
      </c>
      <c r="G137" s="29">
        <v>45.8</v>
      </c>
      <c r="H137" s="29" t="s">
        <v>865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45077</v>
      </c>
      <c r="B138" s="29" t="s">
        <v>1141</v>
      </c>
      <c r="C138" s="28" t="s">
        <v>1209</v>
      </c>
      <c r="D138" s="28" t="s">
        <v>1244</v>
      </c>
      <c r="E138" s="28" t="s">
        <v>520</v>
      </c>
      <c r="F138" s="85">
        <v>261001</v>
      </c>
      <c r="G138" s="29">
        <v>45.8</v>
      </c>
      <c r="H138" s="29" t="s">
        <v>865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45077</v>
      </c>
      <c r="B139" s="29" t="s">
        <v>1141</v>
      </c>
      <c r="C139" s="28" t="s">
        <v>1209</v>
      </c>
      <c r="D139" s="28" t="s">
        <v>1210</v>
      </c>
      <c r="E139" s="28" t="s">
        <v>520</v>
      </c>
      <c r="F139" s="85">
        <v>21820</v>
      </c>
      <c r="G139" s="29">
        <v>45.47</v>
      </c>
      <c r="H139" s="29" t="s">
        <v>865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45077</v>
      </c>
      <c r="B140" s="29" t="s">
        <v>1141</v>
      </c>
      <c r="C140" s="28" t="s">
        <v>1209</v>
      </c>
      <c r="D140" s="28" t="s">
        <v>1211</v>
      </c>
      <c r="E140" s="28" t="s">
        <v>520</v>
      </c>
      <c r="F140" s="85">
        <v>323498</v>
      </c>
      <c r="G140" s="29">
        <v>45.72</v>
      </c>
      <c r="H140" s="29" t="s">
        <v>865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45077</v>
      </c>
      <c r="B141" s="29" t="s">
        <v>1212</v>
      </c>
      <c r="C141" s="28" t="s">
        <v>1213</v>
      </c>
      <c r="D141" s="28" t="s">
        <v>1066</v>
      </c>
      <c r="E141" s="28" t="s">
        <v>520</v>
      </c>
      <c r="F141" s="85">
        <v>204087</v>
      </c>
      <c r="G141" s="29">
        <v>70.58</v>
      </c>
      <c r="H141" s="29" t="s">
        <v>865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45077</v>
      </c>
      <c r="B142" s="29" t="s">
        <v>418</v>
      </c>
      <c r="C142" s="28" t="s">
        <v>1214</v>
      </c>
      <c r="D142" s="28" t="s">
        <v>1245</v>
      </c>
      <c r="E142" s="28" t="s">
        <v>520</v>
      </c>
      <c r="F142" s="85">
        <v>7543874</v>
      </c>
      <c r="G142" s="29">
        <v>548.03</v>
      </c>
      <c r="H142" s="29" t="s">
        <v>865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45077</v>
      </c>
      <c r="B143" s="29" t="s">
        <v>418</v>
      </c>
      <c r="C143" s="28" t="s">
        <v>1214</v>
      </c>
      <c r="D143" s="28" t="s">
        <v>1191</v>
      </c>
      <c r="E143" s="28" t="s">
        <v>520</v>
      </c>
      <c r="F143" s="85">
        <v>9033634</v>
      </c>
      <c r="G143" s="29">
        <v>546.55999999999995</v>
      </c>
      <c r="H143" s="29" t="s">
        <v>865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45077</v>
      </c>
      <c r="B144" s="29" t="s">
        <v>1216</v>
      </c>
      <c r="C144" s="28" t="s">
        <v>1217</v>
      </c>
      <c r="D144" s="28" t="s">
        <v>964</v>
      </c>
      <c r="E144" s="28" t="s">
        <v>520</v>
      </c>
      <c r="F144" s="85">
        <v>333771</v>
      </c>
      <c r="G144" s="29">
        <v>239.14</v>
      </c>
      <c r="H144" s="29" t="s">
        <v>865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45077</v>
      </c>
      <c r="B145" s="29" t="s">
        <v>1216</v>
      </c>
      <c r="C145" s="28" t="s">
        <v>1217</v>
      </c>
      <c r="D145" s="28" t="s">
        <v>1064</v>
      </c>
      <c r="E145" s="28" t="s">
        <v>520</v>
      </c>
      <c r="F145" s="85">
        <v>371743</v>
      </c>
      <c r="G145" s="29">
        <v>240.1</v>
      </c>
      <c r="H145" s="29" t="s">
        <v>865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45077</v>
      </c>
      <c r="B146" s="29" t="s">
        <v>1216</v>
      </c>
      <c r="C146" s="28" t="s">
        <v>1217</v>
      </c>
      <c r="D146" s="28" t="s">
        <v>1065</v>
      </c>
      <c r="E146" s="28" t="s">
        <v>520</v>
      </c>
      <c r="F146" s="85">
        <v>369149</v>
      </c>
      <c r="G146" s="29">
        <v>239.68</v>
      </c>
      <c r="H146" s="29" t="s">
        <v>865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45077</v>
      </c>
      <c r="B147" s="29" t="s">
        <v>1148</v>
      </c>
      <c r="C147" s="28" t="s">
        <v>1218</v>
      </c>
      <c r="D147" s="28" t="s">
        <v>1094</v>
      </c>
      <c r="E147" s="28" t="s">
        <v>520</v>
      </c>
      <c r="F147" s="85">
        <v>36880</v>
      </c>
      <c r="G147" s="29">
        <v>75.930000000000007</v>
      </c>
      <c r="H147" s="29" t="s">
        <v>865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45077</v>
      </c>
      <c r="B148" s="29" t="s">
        <v>1148</v>
      </c>
      <c r="C148" s="28" t="s">
        <v>1218</v>
      </c>
      <c r="D148" s="28" t="s">
        <v>1149</v>
      </c>
      <c r="E148" s="28" t="s">
        <v>520</v>
      </c>
      <c r="F148" s="85">
        <v>200000</v>
      </c>
      <c r="G148" s="29">
        <v>75.45</v>
      </c>
      <c r="H148" s="29" t="s">
        <v>865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45077</v>
      </c>
      <c r="B149" s="29" t="s">
        <v>1220</v>
      </c>
      <c r="C149" s="28" t="s">
        <v>1221</v>
      </c>
      <c r="D149" s="28" t="s">
        <v>1222</v>
      </c>
      <c r="E149" s="28" t="s">
        <v>520</v>
      </c>
      <c r="F149" s="85">
        <v>34000</v>
      </c>
      <c r="G149" s="29">
        <v>141.21</v>
      </c>
      <c r="H149" s="29" t="s">
        <v>865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45077</v>
      </c>
      <c r="B150" s="29" t="s">
        <v>1220</v>
      </c>
      <c r="C150" s="28" t="s">
        <v>1221</v>
      </c>
      <c r="D150" s="28" t="s">
        <v>964</v>
      </c>
      <c r="E150" s="28" t="s">
        <v>520</v>
      </c>
      <c r="F150" s="85">
        <v>42000</v>
      </c>
      <c r="G150" s="29">
        <v>138.79</v>
      </c>
      <c r="H150" s="29" t="s">
        <v>865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45077</v>
      </c>
      <c r="B151" s="29" t="s">
        <v>795</v>
      </c>
      <c r="C151" s="28" t="s">
        <v>1223</v>
      </c>
      <c r="D151" s="28" t="s">
        <v>1191</v>
      </c>
      <c r="E151" s="28" t="s">
        <v>520</v>
      </c>
      <c r="F151" s="85">
        <v>9991839</v>
      </c>
      <c r="G151" s="29">
        <v>541.61</v>
      </c>
      <c r="H151" s="29" t="s">
        <v>865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45077</v>
      </c>
      <c r="B152" s="29" t="s">
        <v>795</v>
      </c>
      <c r="C152" s="28" t="s">
        <v>1223</v>
      </c>
      <c r="D152" s="28" t="s">
        <v>1246</v>
      </c>
      <c r="E152" s="28" t="s">
        <v>520</v>
      </c>
      <c r="F152" s="85">
        <v>19000000</v>
      </c>
      <c r="G152" s="29">
        <v>503.73</v>
      </c>
      <c r="H152" s="29" t="s">
        <v>865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45077</v>
      </c>
      <c r="B153" s="29" t="s">
        <v>476</v>
      </c>
      <c r="C153" s="28" t="s">
        <v>1225</v>
      </c>
      <c r="D153" s="28" t="s">
        <v>1226</v>
      </c>
      <c r="E153" s="28" t="s">
        <v>520</v>
      </c>
      <c r="F153" s="85">
        <v>63894122</v>
      </c>
      <c r="G153" s="29">
        <v>11.39</v>
      </c>
      <c r="H153" s="29" t="s">
        <v>865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45077</v>
      </c>
      <c r="B154" s="29" t="s">
        <v>1227</v>
      </c>
      <c r="C154" s="28" t="s">
        <v>1228</v>
      </c>
      <c r="D154" s="28" t="s">
        <v>1229</v>
      </c>
      <c r="E154" s="28" t="s">
        <v>520</v>
      </c>
      <c r="F154" s="85">
        <v>78400</v>
      </c>
      <c r="G154" s="29">
        <v>235.4</v>
      </c>
      <c r="H154" s="29" t="s">
        <v>865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45077</v>
      </c>
      <c r="B155" s="29" t="s">
        <v>1227</v>
      </c>
      <c r="C155" s="28" t="s">
        <v>1228</v>
      </c>
      <c r="D155" s="28" t="s">
        <v>964</v>
      </c>
      <c r="E155" s="28" t="s">
        <v>520</v>
      </c>
      <c r="F155" s="85">
        <v>99200</v>
      </c>
      <c r="G155" s="29">
        <v>235.4</v>
      </c>
      <c r="H155" s="29" t="s">
        <v>865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45077</v>
      </c>
      <c r="B156" s="29" t="s">
        <v>1230</v>
      </c>
      <c r="C156" s="28" t="s">
        <v>1231</v>
      </c>
      <c r="D156" s="28" t="s">
        <v>1232</v>
      </c>
      <c r="E156" s="28" t="s">
        <v>520</v>
      </c>
      <c r="F156" s="85">
        <v>1088437</v>
      </c>
      <c r="G156" s="29">
        <v>92.64</v>
      </c>
      <c r="H156" s="29" t="s">
        <v>865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45077</v>
      </c>
      <c r="B157" s="29" t="s">
        <v>1247</v>
      </c>
      <c r="C157" s="28" t="s">
        <v>1248</v>
      </c>
      <c r="D157" s="28" t="s">
        <v>1249</v>
      </c>
      <c r="E157" s="28" t="s">
        <v>520</v>
      </c>
      <c r="F157" s="85">
        <v>103426</v>
      </c>
      <c r="G157" s="29">
        <v>136.87</v>
      </c>
      <c r="H157" s="29" t="s">
        <v>865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45077</v>
      </c>
      <c r="B158" s="29" t="s">
        <v>1250</v>
      </c>
      <c r="C158" s="28" t="s">
        <v>1251</v>
      </c>
      <c r="D158" s="28" t="s">
        <v>1252</v>
      </c>
      <c r="E158" s="28" t="s">
        <v>520</v>
      </c>
      <c r="F158" s="85">
        <v>213538</v>
      </c>
      <c r="G158" s="29">
        <v>96.07</v>
      </c>
      <c r="H158" s="29" t="s">
        <v>865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27"/>
  <sheetViews>
    <sheetView zoomScale="85" zoomScaleNormal="85" workbookViewId="0">
      <selection activeCell="F27" sqref="F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45078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68">
        <v>1</v>
      </c>
      <c r="B10" s="267">
        <v>45027</v>
      </c>
      <c r="C10" s="331"/>
      <c r="D10" s="332" t="s">
        <v>855</v>
      </c>
      <c r="E10" s="333" t="s">
        <v>564</v>
      </c>
      <c r="F10" s="268">
        <v>460</v>
      </c>
      <c r="G10" s="268">
        <v>425</v>
      </c>
      <c r="H10" s="268">
        <v>489</v>
      </c>
      <c r="I10" s="334" t="s">
        <v>878</v>
      </c>
      <c r="J10" s="266" t="s">
        <v>959</v>
      </c>
      <c r="K10" s="266">
        <f t="shared" ref="K10:K11" si="0">H10-F10</f>
        <v>29</v>
      </c>
      <c r="L10" s="281">
        <f t="shared" ref="L10:L11" si="1">(F10*-0.7)/100</f>
        <v>-3.22</v>
      </c>
      <c r="M10" s="282">
        <f t="shared" ref="M10:M11" si="2">(K10+L10)/F10</f>
        <v>5.604347826086957E-2</v>
      </c>
      <c r="N10" s="266" t="s">
        <v>534</v>
      </c>
      <c r="O10" s="345">
        <v>45057</v>
      </c>
      <c r="P10" s="267"/>
      <c r="Q10" s="197"/>
      <c r="R10" s="197" t="s">
        <v>535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325">
        <v>2</v>
      </c>
      <c r="B11" s="326">
        <v>45028</v>
      </c>
      <c r="C11" s="327"/>
      <c r="D11" s="328" t="s">
        <v>467</v>
      </c>
      <c r="E11" s="329" t="s">
        <v>564</v>
      </c>
      <c r="F11" s="325">
        <v>400</v>
      </c>
      <c r="G11" s="325">
        <v>377</v>
      </c>
      <c r="H11" s="325">
        <v>429</v>
      </c>
      <c r="I11" s="330" t="s">
        <v>881</v>
      </c>
      <c r="J11" s="266" t="s">
        <v>959</v>
      </c>
      <c r="K11" s="266">
        <f t="shared" si="0"/>
        <v>29</v>
      </c>
      <c r="L11" s="281">
        <f t="shared" si="1"/>
        <v>-2.8</v>
      </c>
      <c r="M11" s="282">
        <f t="shared" si="2"/>
        <v>6.5500000000000003E-2</v>
      </c>
      <c r="N11" s="266" t="s">
        <v>534</v>
      </c>
      <c r="O11" s="345">
        <v>45070</v>
      </c>
      <c r="P11" s="267"/>
      <c r="Q11" s="197"/>
      <c r="R11" s="197" t="s">
        <v>535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25">
        <v>3</v>
      </c>
      <c r="B12" s="326">
        <v>45033</v>
      </c>
      <c r="C12" s="327"/>
      <c r="D12" s="328" t="s">
        <v>452</v>
      </c>
      <c r="E12" s="329" t="s">
        <v>564</v>
      </c>
      <c r="F12" s="325">
        <v>167.5</v>
      </c>
      <c r="G12" s="325">
        <v>158</v>
      </c>
      <c r="H12" s="325">
        <v>177.5</v>
      </c>
      <c r="I12" s="330" t="s">
        <v>883</v>
      </c>
      <c r="J12" s="266" t="s">
        <v>978</v>
      </c>
      <c r="K12" s="266">
        <f t="shared" ref="K12" si="3">H12-F12</f>
        <v>10</v>
      </c>
      <c r="L12" s="281">
        <f t="shared" ref="L12" si="4">(F12*-0.7)/100</f>
        <v>-1.1724999999999999</v>
      </c>
      <c r="M12" s="282">
        <f t="shared" ref="M12" si="5">(K12+L12)/F12</f>
        <v>5.2701492537313439E-2</v>
      </c>
      <c r="N12" s="266" t="s">
        <v>534</v>
      </c>
      <c r="O12" s="345">
        <v>45058</v>
      </c>
      <c r="P12" s="267"/>
      <c r="Q12" s="197"/>
      <c r="R12" s="197" t="s">
        <v>535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25">
        <v>4</v>
      </c>
      <c r="B13" s="326">
        <v>45033</v>
      </c>
      <c r="C13" s="327"/>
      <c r="D13" s="328" t="s">
        <v>113</v>
      </c>
      <c r="E13" s="329" t="s">
        <v>564</v>
      </c>
      <c r="F13" s="325">
        <v>1035</v>
      </c>
      <c r="G13" s="325">
        <v>945</v>
      </c>
      <c r="H13" s="325">
        <v>1092.5</v>
      </c>
      <c r="I13" s="330" t="s">
        <v>884</v>
      </c>
      <c r="J13" s="266" t="s">
        <v>959</v>
      </c>
      <c r="K13" s="266">
        <f t="shared" ref="K13" si="6">H13-F13</f>
        <v>57.5</v>
      </c>
      <c r="L13" s="281">
        <f t="shared" ref="L13" si="7">(F13*-0.7)/100</f>
        <v>-7.2450000000000001</v>
      </c>
      <c r="M13" s="282">
        <f t="shared" ref="M13" si="8">(K13+L13)/F13</f>
        <v>4.855555555555556E-2</v>
      </c>
      <c r="N13" s="266" t="s">
        <v>534</v>
      </c>
      <c r="O13" s="345">
        <v>45057</v>
      </c>
      <c r="P13" s="267"/>
      <c r="Q13" s="197"/>
      <c r="R13" s="197" t="s">
        <v>535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25">
        <v>5</v>
      </c>
      <c r="B14" s="326">
        <v>45033</v>
      </c>
      <c r="C14" s="327"/>
      <c r="D14" s="328" t="s">
        <v>886</v>
      </c>
      <c r="E14" s="329" t="s">
        <v>564</v>
      </c>
      <c r="F14" s="325">
        <v>248.5</v>
      </c>
      <c r="G14" s="325">
        <v>233</v>
      </c>
      <c r="H14" s="325">
        <v>265.5</v>
      </c>
      <c r="I14" s="330" t="s">
        <v>885</v>
      </c>
      <c r="J14" s="266" t="s">
        <v>911</v>
      </c>
      <c r="K14" s="266">
        <f t="shared" ref="K14" si="9">H14-F14</f>
        <v>17</v>
      </c>
      <c r="L14" s="281">
        <f t="shared" ref="L14" si="10">(F14*-0.7)/100</f>
        <v>-1.7394999999999998</v>
      </c>
      <c r="M14" s="282">
        <f t="shared" ref="M14" si="11">(K14+L14)/F14</f>
        <v>6.1410462776659965E-2</v>
      </c>
      <c r="N14" s="322" t="s">
        <v>534</v>
      </c>
      <c r="O14" s="299">
        <v>45049</v>
      </c>
      <c r="P14" s="267"/>
      <c r="Q14" s="197"/>
      <c r="R14" s="197" t="s">
        <v>798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25">
        <v>6</v>
      </c>
      <c r="B15" s="326">
        <v>45040</v>
      </c>
      <c r="C15" s="327"/>
      <c r="D15" s="328" t="s">
        <v>75</v>
      </c>
      <c r="E15" s="329" t="s">
        <v>564</v>
      </c>
      <c r="F15" s="325">
        <v>772.5</v>
      </c>
      <c r="G15" s="325">
        <v>735</v>
      </c>
      <c r="H15" s="325">
        <v>818</v>
      </c>
      <c r="I15" s="330" t="s">
        <v>891</v>
      </c>
      <c r="J15" s="266" t="s">
        <v>1054</v>
      </c>
      <c r="K15" s="266">
        <f t="shared" ref="K15" si="12">H15-F15</f>
        <v>45.5</v>
      </c>
      <c r="L15" s="281">
        <f t="shared" ref="L15" si="13">(F15*-0.7)/100</f>
        <v>-5.4074999999999998</v>
      </c>
      <c r="M15" s="282">
        <f t="shared" ref="M15" si="14">(K15+L15)/F15</f>
        <v>5.1899676375404533E-2</v>
      </c>
      <c r="N15" s="322" t="s">
        <v>534</v>
      </c>
      <c r="O15" s="299">
        <v>45071</v>
      </c>
      <c r="P15" s="267"/>
      <c r="Q15" s="197"/>
      <c r="R15" s="197" t="s">
        <v>535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25">
        <v>7</v>
      </c>
      <c r="B16" s="326">
        <v>45041</v>
      </c>
      <c r="C16" s="327"/>
      <c r="D16" s="328" t="s">
        <v>779</v>
      </c>
      <c r="E16" s="329" t="s">
        <v>564</v>
      </c>
      <c r="F16" s="325">
        <v>1715</v>
      </c>
      <c r="G16" s="325">
        <v>1550</v>
      </c>
      <c r="H16" s="325">
        <v>1817.5</v>
      </c>
      <c r="I16" s="330" t="s">
        <v>889</v>
      </c>
      <c r="J16" s="266" t="s">
        <v>996</v>
      </c>
      <c r="K16" s="266">
        <f t="shared" ref="K16" si="15">H16-F16</f>
        <v>102.5</v>
      </c>
      <c r="L16" s="281">
        <f t="shared" ref="L16" si="16">(F16*-0.7)/100</f>
        <v>-12.005000000000001</v>
      </c>
      <c r="M16" s="282">
        <f t="shared" ref="M16" si="17">(K16+L16)/F16</f>
        <v>5.2766763848396507E-2</v>
      </c>
      <c r="N16" s="322" t="s">
        <v>534</v>
      </c>
      <c r="O16" s="299">
        <v>45063</v>
      </c>
      <c r="P16" s="267"/>
      <c r="Q16" s="197"/>
      <c r="R16" s="197" t="s">
        <v>535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25">
        <v>8</v>
      </c>
      <c r="B17" s="326">
        <v>45044</v>
      </c>
      <c r="C17" s="327"/>
      <c r="D17" s="328" t="s">
        <v>362</v>
      </c>
      <c r="E17" s="329" t="s">
        <v>564</v>
      </c>
      <c r="F17" s="325">
        <v>580</v>
      </c>
      <c r="G17" s="325">
        <v>530</v>
      </c>
      <c r="H17" s="325">
        <v>614</v>
      </c>
      <c r="I17" s="330" t="s">
        <v>902</v>
      </c>
      <c r="J17" s="266" t="s">
        <v>696</v>
      </c>
      <c r="K17" s="266">
        <f t="shared" ref="K17" si="18">H17-F17</f>
        <v>34</v>
      </c>
      <c r="L17" s="281">
        <f t="shared" ref="L17" si="19">(F17*-0.7)/100</f>
        <v>-4.0599999999999996</v>
      </c>
      <c r="M17" s="282">
        <f t="shared" ref="M17" si="20">(K17+L17)/F17</f>
        <v>5.1620689655172414E-2</v>
      </c>
      <c r="N17" s="266" t="s">
        <v>534</v>
      </c>
      <c r="O17" s="345">
        <v>45057</v>
      </c>
      <c r="P17" s="267"/>
      <c r="Q17" s="197"/>
      <c r="R17" s="197" t="s">
        <v>535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25">
        <v>9</v>
      </c>
      <c r="B18" s="326">
        <v>45049</v>
      </c>
      <c r="C18" s="327"/>
      <c r="D18" s="328" t="s">
        <v>272</v>
      </c>
      <c r="E18" s="329" t="s">
        <v>564</v>
      </c>
      <c r="F18" s="325">
        <v>6575</v>
      </c>
      <c r="G18" s="325">
        <v>6150</v>
      </c>
      <c r="H18" s="325">
        <v>6970</v>
      </c>
      <c r="I18" s="330" t="s">
        <v>920</v>
      </c>
      <c r="J18" s="266" t="s">
        <v>944</v>
      </c>
      <c r="K18" s="266">
        <f t="shared" ref="K18" si="21">H18-F18</f>
        <v>395</v>
      </c>
      <c r="L18" s="281">
        <f t="shared" ref="L18" si="22">(F18*-0.7)/100</f>
        <v>-46.024999999999999</v>
      </c>
      <c r="M18" s="282">
        <f t="shared" ref="M18" si="23">(K18+L18)/F18</f>
        <v>5.3076045627376431E-2</v>
      </c>
      <c r="N18" s="322" t="s">
        <v>534</v>
      </c>
      <c r="O18" s="299">
        <v>45055</v>
      </c>
      <c r="P18" s="267"/>
      <c r="Q18" s="197"/>
      <c r="R18" s="197" t="s">
        <v>535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325">
        <v>10</v>
      </c>
      <c r="B19" s="392">
        <v>45055</v>
      </c>
      <c r="C19" s="327"/>
      <c r="D19" s="328" t="s">
        <v>406</v>
      </c>
      <c r="E19" s="329" t="s">
        <v>564</v>
      </c>
      <c r="F19" s="325">
        <v>405</v>
      </c>
      <c r="G19" s="325">
        <v>379</v>
      </c>
      <c r="H19" s="325">
        <v>428</v>
      </c>
      <c r="I19" s="330" t="s">
        <v>880</v>
      </c>
      <c r="J19" s="266" t="s">
        <v>951</v>
      </c>
      <c r="K19" s="266">
        <f t="shared" ref="K19" si="24">H19-F19</f>
        <v>23</v>
      </c>
      <c r="L19" s="281">
        <f t="shared" ref="L19" si="25">(F19*-0.7)/100</f>
        <v>-2.835</v>
      </c>
      <c r="M19" s="282">
        <f t="shared" ref="M19" si="26">(K19+L19)/F19</f>
        <v>4.9790123456790118E-2</v>
      </c>
      <c r="N19" s="391" t="s">
        <v>534</v>
      </c>
      <c r="O19" s="299">
        <v>45077</v>
      </c>
      <c r="P19" s="267"/>
      <c r="Q19" s="197"/>
      <c r="R19" s="197" t="s">
        <v>535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68">
        <v>11</v>
      </c>
      <c r="B20" s="267">
        <v>45058</v>
      </c>
      <c r="C20" s="331"/>
      <c r="D20" s="332" t="s">
        <v>181</v>
      </c>
      <c r="E20" s="333" t="s">
        <v>564</v>
      </c>
      <c r="F20" s="268">
        <v>130.5</v>
      </c>
      <c r="G20" s="268">
        <v>119</v>
      </c>
      <c r="H20" s="268">
        <v>136.75</v>
      </c>
      <c r="I20" s="334" t="s">
        <v>972</v>
      </c>
      <c r="J20" s="266" t="s">
        <v>1073</v>
      </c>
      <c r="K20" s="266">
        <f t="shared" ref="K20" si="27">H20-F20</f>
        <v>6.25</v>
      </c>
      <c r="L20" s="281">
        <f t="shared" ref="L20" si="28">(F20*-0.7)/100</f>
        <v>-0.91349999999999998</v>
      </c>
      <c r="M20" s="282">
        <f t="shared" ref="M20" si="29">(K20+L20)/F20</f>
        <v>4.0892720306513412E-2</v>
      </c>
      <c r="N20" s="389" t="s">
        <v>534</v>
      </c>
      <c r="O20" s="299">
        <v>45075</v>
      </c>
      <c r="P20" s="267"/>
      <c r="Q20" s="197"/>
      <c r="R20" s="197" t="s">
        <v>535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01">
        <v>12</v>
      </c>
      <c r="B21" s="199">
        <v>45058</v>
      </c>
      <c r="C21" s="262"/>
      <c r="D21" s="263" t="s">
        <v>185</v>
      </c>
      <c r="E21" s="264" t="s">
        <v>564</v>
      </c>
      <c r="F21" s="201" t="s">
        <v>973</v>
      </c>
      <c r="G21" s="201">
        <v>538</v>
      </c>
      <c r="H21" s="201"/>
      <c r="I21" s="265" t="s">
        <v>974</v>
      </c>
      <c r="J21" s="225" t="s">
        <v>537</v>
      </c>
      <c r="K21" s="225"/>
      <c r="L21" s="271"/>
      <c r="M21" s="272"/>
      <c r="N21" s="225"/>
      <c r="O21" s="273"/>
      <c r="P21" s="244">
        <f>VLOOKUP(D21,'MidCap Intra'!B39:C539,2,0)</f>
        <v>579.85</v>
      </c>
      <c r="Q21" s="197"/>
      <c r="R21" s="197" t="s">
        <v>535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01">
        <v>13</v>
      </c>
      <c r="B22" s="199">
        <v>45068</v>
      </c>
      <c r="C22" s="262"/>
      <c r="D22" s="263" t="s">
        <v>139</v>
      </c>
      <c r="E22" s="264" t="s">
        <v>564</v>
      </c>
      <c r="F22" s="201" t="s">
        <v>1027</v>
      </c>
      <c r="G22" s="201">
        <v>637</v>
      </c>
      <c r="H22" s="201"/>
      <c r="I22" s="265" t="s">
        <v>1028</v>
      </c>
      <c r="J22" s="225" t="s">
        <v>537</v>
      </c>
      <c r="K22" s="225"/>
      <c r="L22" s="271"/>
      <c r="M22" s="272"/>
      <c r="N22" s="225"/>
      <c r="O22" s="273"/>
      <c r="P22" s="244">
        <f>VLOOKUP(D22,'MidCap Intra'!B40:C540,2,0)</f>
        <v>696.3</v>
      </c>
      <c r="Q22" s="197"/>
      <c r="R22" s="197" t="s">
        <v>535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01">
        <v>14</v>
      </c>
      <c r="B23" s="199">
        <v>45077</v>
      </c>
      <c r="C23" s="262"/>
      <c r="D23" s="263" t="s">
        <v>364</v>
      </c>
      <c r="E23" s="264" t="s">
        <v>564</v>
      </c>
      <c r="F23" s="201" t="s">
        <v>1253</v>
      </c>
      <c r="G23" s="201">
        <v>144</v>
      </c>
      <c r="H23" s="201"/>
      <c r="I23" s="265" t="s">
        <v>1254</v>
      </c>
      <c r="J23" s="225" t="s">
        <v>537</v>
      </c>
      <c r="K23" s="225"/>
      <c r="L23" s="271"/>
      <c r="M23" s="272"/>
      <c r="N23" s="225"/>
      <c r="O23" s="273"/>
      <c r="P23" s="244">
        <f>VLOOKUP(D23,'MidCap Intra'!B41:C541,2,0)</f>
        <v>157.35</v>
      </c>
      <c r="Q23" s="197"/>
      <c r="R23" s="197" t="s">
        <v>535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01"/>
      <c r="B24" s="199"/>
      <c r="C24" s="262"/>
      <c r="D24" s="263"/>
      <c r="E24" s="264"/>
      <c r="F24" s="201"/>
      <c r="G24" s="201"/>
      <c r="H24" s="201"/>
      <c r="I24" s="265"/>
      <c r="J24" s="225"/>
      <c r="K24" s="225"/>
      <c r="L24" s="271"/>
      <c r="M24" s="272"/>
      <c r="N24" s="225"/>
      <c r="O24" s="273"/>
      <c r="P24" s="244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4.25" customHeight="1">
      <c r="A25" s="346"/>
      <c r="B25" s="347"/>
      <c r="C25" s="348"/>
      <c r="D25" s="349"/>
      <c r="E25" s="350"/>
      <c r="F25" s="350"/>
      <c r="G25" s="216"/>
      <c r="H25" s="350"/>
      <c r="I25" s="351"/>
      <c r="J25" s="352"/>
      <c r="K25" s="352"/>
      <c r="L25" s="353"/>
      <c r="M25" s="354"/>
      <c r="N25" s="355"/>
      <c r="O25" s="356"/>
      <c r="P25" s="35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538</v>
      </c>
      <c r="B27" s="110"/>
      <c r="C27" s="111"/>
      <c r="E27" s="112"/>
      <c r="F27" s="112"/>
      <c r="G27" s="112"/>
      <c r="H27" s="112"/>
      <c r="I27" s="112"/>
      <c r="J27" s="113"/>
      <c r="K27" s="112"/>
      <c r="L27" s="114"/>
      <c r="M27" s="54"/>
      <c r="N27" s="113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5" t="s">
        <v>539</v>
      </c>
      <c r="B28" s="109"/>
      <c r="C28" s="109"/>
      <c r="D28" s="109"/>
      <c r="E28" s="41"/>
      <c r="F28" s="116" t="s">
        <v>540</v>
      </c>
      <c r="G28" s="6"/>
      <c r="H28" s="6"/>
      <c r="I28" s="6"/>
      <c r="J28" s="117"/>
      <c r="K28" s="118"/>
      <c r="L28" s="118"/>
      <c r="M28" s="119"/>
      <c r="N28" s="1"/>
      <c r="O28" s="12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541</v>
      </c>
      <c r="B29" s="109"/>
      <c r="C29" s="109"/>
      <c r="D29" s="109" t="s">
        <v>788</v>
      </c>
      <c r="E29" s="6"/>
      <c r="F29" s="116" t="s">
        <v>542</v>
      </c>
      <c r="G29" s="6"/>
      <c r="H29" s="6"/>
      <c r="I29" s="6"/>
      <c r="J29" s="117"/>
      <c r="K29" s="118"/>
      <c r="L29" s="118"/>
      <c r="M29" s="119"/>
      <c r="N29" s="1"/>
      <c r="O29" s="12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1"/>
      <c r="K30" s="118"/>
      <c r="L30" s="118"/>
      <c r="M30" s="6"/>
      <c r="N30" s="122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3" t="s">
        <v>543</v>
      </c>
      <c r="C31" s="123"/>
      <c r="D31" s="123"/>
      <c r="E31" s="123"/>
      <c r="F31" s="124"/>
      <c r="G31" s="6"/>
      <c r="H31" s="6"/>
      <c r="I31" s="125"/>
      <c r="J31" s="126"/>
      <c r="K31" s="127"/>
      <c r="L31" s="126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258" t="s">
        <v>16</v>
      </c>
      <c r="B32" s="258" t="s">
        <v>511</v>
      </c>
      <c r="C32" s="258"/>
      <c r="D32" s="227" t="s">
        <v>522</v>
      </c>
      <c r="E32" s="258" t="s">
        <v>523</v>
      </c>
      <c r="F32" s="258" t="s">
        <v>524</v>
      </c>
      <c r="G32" s="258" t="s">
        <v>544</v>
      </c>
      <c r="H32" s="258" t="s">
        <v>526</v>
      </c>
      <c r="I32" s="258" t="s">
        <v>527</v>
      </c>
      <c r="J32" s="96" t="s">
        <v>528</v>
      </c>
      <c r="K32" s="94" t="s">
        <v>545</v>
      </c>
      <c r="L32" s="129" t="s">
        <v>530</v>
      </c>
      <c r="M32" s="96" t="s">
        <v>531</v>
      </c>
      <c r="N32" s="93" t="s">
        <v>532</v>
      </c>
      <c r="O32" s="227" t="s">
        <v>533</v>
      </c>
      <c r="P32" s="41"/>
      <c r="Q32" s="1"/>
      <c r="R32" s="54"/>
      <c r="S32" s="54"/>
      <c r="T32" s="54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61" customFormat="1" ht="13.5" customHeight="1">
      <c r="A33" s="268">
        <v>1</v>
      </c>
      <c r="B33" s="326">
        <v>45040</v>
      </c>
      <c r="C33" s="331"/>
      <c r="D33" s="332" t="s">
        <v>401</v>
      </c>
      <c r="E33" s="333" t="s">
        <v>536</v>
      </c>
      <c r="F33" s="268">
        <v>239.5</v>
      </c>
      <c r="G33" s="268">
        <v>232</v>
      </c>
      <c r="H33" s="268">
        <v>246.5</v>
      </c>
      <c r="I33" s="334" t="s">
        <v>887</v>
      </c>
      <c r="J33" s="266" t="s">
        <v>888</v>
      </c>
      <c r="K33" s="266">
        <f t="shared" ref="K33" si="30">H33-F33</f>
        <v>7</v>
      </c>
      <c r="L33" s="281">
        <f t="shared" ref="L33" si="31">(F33*-0.7)/100</f>
        <v>-1.6764999999999999</v>
      </c>
      <c r="M33" s="282">
        <f t="shared" ref="M33" si="32">(K33+L33)/F33</f>
        <v>2.2227557411273486E-2</v>
      </c>
      <c r="N33" s="266" t="s">
        <v>534</v>
      </c>
      <c r="O33" s="299">
        <v>45055</v>
      </c>
      <c r="P33" s="259"/>
      <c r="Q33" s="198"/>
      <c r="R33" s="226" t="s">
        <v>535</v>
      </c>
      <c r="S33" s="197"/>
      <c r="T33" s="260"/>
      <c r="U33" s="260"/>
      <c r="V33" s="260"/>
      <c r="W33" s="260"/>
      <c r="X33" s="260"/>
      <c r="Y33" s="260"/>
      <c r="Z33" s="260"/>
      <c r="AA33" s="260"/>
      <c r="AB33" s="260"/>
      <c r="AC33" s="260"/>
      <c r="AD33" s="260"/>
      <c r="AE33" s="260"/>
      <c r="AF33" s="260"/>
      <c r="AG33" s="260"/>
      <c r="AH33" s="260"/>
      <c r="AI33" s="260"/>
      <c r="AJ33" s="260"/>
      <c r="AK33" s="260"/>
      <c r="AL33" s="260"/>
    </row>
    <row r="34" spans="1:38" s="261" customFormat="1" ht="13.5" customHeight="1">
      <c r="A34" s="268">
        <v>2</v>
      </c>
      <c r="B34" s="326">
        <v>45041</v>
      </c>
      <c r="C34" s="331"/>
      <c r="D34" s="332" t="s">
        <v>406</v>
      </c>
      <c r="E34" s="333" t="s">
        <v>536</v>
      </c>
      <c r="F34" s="268">
        <v>378</v>
      </c>
      <c r="G34" s="268">
        <v>367</v>
      </c>
      <c r="H34" s="268">
        <v>390</v>
      </c>
      <c r="I34" s="334" t="s">
        <v>890</v>
      </c>
      <c r="J34" s="266" t="s">
        <v>912</v>
      </c>
      <c r="K34" s="266">
        <f t="shared" ref="K34" si="33">H34-F34</f>
        <v>12</v>
      </c>
      <c r="L34" s="281">
        <f t="shared" ref="L34" si="34">(F34*-0.7)/100</f>
        <v>-2.6459999999999995</v>
      </c>
      <c r="M34" s="282">
        <f t="shared" ref="M34" si="35">(K34+L34)/F34</f>
        <v>2.4746031746031748E-2</v>
      </c>
      <c r="N34" s="322" t="s">
        <v>534</v>
      </c>
      <c r="O34" s="299">
        <v>45049</v>
      </c>
      <c r="P34" s="259"/>
      <c r="Q34" s="198"/>
      <c r="R34" s="226" t="s">
        <v>535</v>
      </c>
      <c r="S34" s="197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</row>
    <row r="35" spans="1:38" s="261" customFormat="1" ht="13.5" customHeight="1">
      <c r="A35" s="283">
        <v>3</v>
      </c>
      <c r="B35" s="336">
        <v>45044</v>
      </c>
      <c r="C35" s="337"/>
      <c r="D35" s="338" t="s">
        <v>255</v>
      </c>
      <c r="E35" s="339" t="s">
        <v>536</v>
      </c>
      <c r="F35" s="283">
        <v>284</v>
      </c>
      <c r="G35" s="283">
        <v>274</v>
      </c>
      <c r="H35" s="283">
        <v>274</v>
      </c>
      <c r="I35" s="340">
        <v>300</v>
      </c>
      <c r="J35" s="284" t="s">
        <v>945</v>
      </c>
      <c r="K35" s="284">
        <f t="shared" ref="K35" si="36">H35-F35</f>
        <v>-10</v>
      </c>
      <c r="L35" s="341">
        <f t="shared" ref="L35" si="37">(F35*-0.7)/100</f>
        <v>-1.9879999999999998</v>
      </c>
      <c r="M35" s="342">
        <f t="shared" ref="M35" si="38">(K35+L35)/F35</f>
        <v>-4.2211267605633804E-2</v>
      </c>
      <c r="N35" s="343" t="s">
        <v>546</v>
      </c>
      <c r="O35" s="344">
        <v>45055</v>
      </c>
      <c r="P35" s="259"/>
      <c r="Q35" s="198"/>
      <c r="R35" s="226" t="s">
        <v>535</v>
      </c>
      <c r="S35" s="197"/>
      <c r="T35" s="260"/>
      <c r="U35" s="260"/>
      <c r="V35" s="260"/>
      <c r="W35" s="260"/>
      <c r="X35" s="260"/>
      <c r="Y35" s="260"/>
      <c r="Z35" s="260"/>
      <c r="AA35" s="260"/>
      <c r="AB35" s="260"/>
      <c r="AC35" s="260"/>
      <c r="AD35" s="260"/>
      <c r="AE35" s="260"/>
      <c r="AF35" s="260"/>
      <c r="AG35" s="260"/>
      <c r="AH35" s="260"/>
      <c r="AI35" s="260"/>
      <c r="AJ35" s="260"/>
      <c r="AK35" s="260"/>
      <c r="AL35" s="260"/>
    </row>
    <row r="36" spans="1:38" s="261" customFormat="1" ht="13.5" customHeight="1">
      <c r="A36" s="283">
        <v>4</v>
      </c>
      <c r="B36" s="336">
        <v>45050</v>
      </c>
      <c r="C36" s="337"/>
      <c r="D36" s="338" t="s">
        <v>189</v>
      </c>
      <c r="E36" s="339" t="s">
        <v>536</v>
      </c>
      <c r="F36" s="283">
        <v>970</v>
      </c>
      <c r="G36" s="283">
        <v>945</v>
      </c>
      <c r="H36" s="283">
        <v>945</v>
      </c>
      <c r="I36" s="340" t="s">
        <v>921</v>
      </c>
      <c r="J36" s="284" t="s">
        <v>988</v>
      </c>
      <c r="K36" s="284">
        <f t="shared" ref="K36" si="39">H36-F36</f>
        <v>-25</v>
      </c>
      <c r="L36" s="341">
        <f t="shared" ref="L36" si="40">(F36*-0.7)/100</f>
        <v>-6.79</v>
      </c>
      <c r="M36" s="342">
        <f t="shared" ref="M36" si="41">(K36+L36)/F36</f>
        <v>-3.2773195876288658E-2</v>
      </c>
      <c r="N36" s="343" t="s">
        <v>546</v>
      </c>
      <c r="O36" s="344">
        <v>45062</v>
      </c>
      <c r="P36" s="259"/>
      <c r="Q36" s="198"/>
      <c r="R36" s="226" t="s">
        <v>535</v>
      </c>
      <c r="S36" s="197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</row>
    <row r="37" spans="1:38" s="261" customFormat="1" ht="13.5" customHeight="1">
      <c r="A37" s="268">
        <v>5</v>
      </c>
      <c r="B37" s="326">
        <v>45057</v>
      </c>
      <c r="C37" s="331"/>
      <c r="D37" s="332" t="s">
        <v>361</v>
      </c>
      <c r="E37" s="333" t="s">
        <v>536</v>
      </c>
      <c r="F37" s="268">
        <v>3225</v>
      </c>
      <c r="G37" s="268">
        <v>3130</v>
      </c>
      <c r="H37" s="268">
        <v>3300</v>
      </c>
      <c r="I37" s="334" t="s">
        <v>963</v>
      </c>
      <c r="J37" s="266" t="s">
        <v>981</v>
      </c>
      <c r="K37" s="266">
        <f t="shared" ref="K37" si="42">H37-F37</f>
        <v>75</v>
      </c>
      <c r="L37" s="281">
        <f t="shared" ref="L37" si="43">(F37*-0.7)/100</f>
        <v>-22.574999999999999</v>
      </c>
      <c r="M37" s="282">
        <f t="shared" ref="M37" si="44">(K37+L37)/F37</f>
        <v>1.6255813953488372E-2</v>
      </c>
      <c r="N37" s="322" t="s">
        <v>534</v>
      </c>
      <c r="O37" s="299">
        <v>45061</v>
      </c>
      <c r="P37" s="259"/>
      <c r="Q37" s="198"/>
      <c r="R37" s="226" t="s">
        <v>535</v>
      </c>
      <c r="S37" s="197"/>
      <c r="T37" s="260"/>
      <c r="U37" s="260"/>
      <c r="V37" s="260"/>
      <c r="W37" s="260"/>
      <c r="X37" s="260"/>
      <c r="Y37" s="260"/>
      <c r="Z37" s="260"/>
      <c r="AA37" s="260"/>
      <c r="AB37" s="260"/>
      <c r="AC37" s="260"/>
      <c r="AD37" s="260"/>
      <c r="AE37" s="260"/>
      <c r="AF37" s="260"/>
      <c r="AG37" s="260"/>
      <c r="AH37" s="260"/>
      <c r="AI37" s="260"/>
      <c r="AJ37" s="260"/>
      <c r="AK37" s="260"/>
      <c r="AL37" s="260"/>
    </row>
    <row r="38" spans="1:38" s="261" customFormat="1" ht="13.5" customHeight="1">
      <c r="A38" s="283">
        <v>6</v>
      </c>
      <c r="B38" s="336">
        <v>45058</v>
      </c>
      <c r="C38" s="337"/>
      <c r="D38" s="338" t="s">
        <v>272</v>
      </c>
      <c r="E38" s="339" t="s">
        <v>536</v>
      </c>
      <c r="F38" s="283">
        <v>7075</v>
      </c>
      <c r="G38" s="283">
        <v>6890</v>
      </c>
      <c r="H38" s="283">
        <v>6860</v>
      </c>
      <c r="I38" s="340" t="s">
        <v>976</v>
      </c>
      <c r="J38" s="284" t="s">
        <v>704</v>
      </c>
      <c r="K38" s="284">
        <f t="shared" ref="K38" si="45">H38-F38</f>
        <v>-215</v>
      </c>
      <c r="L38" s="341">
        <f t="shared" ref="L38" si="46">(F38*-0.7)/100</f>
        <v>-49.524999999999999</v>
      </c>
      <c r="M38" s="342">
        <f t="shared" ref="M38" si="47">(K38+L38)/F38</f>
        <v>-3.7388692579505299E-2</v>
      </c>
      <c r="N38" s="343" t="s">
        <v>546</v>
      </c>
      <c r="O38" s="344">
        <v>45065</v>
      </c>
      <c r="P38" s="259"/>
      <c r="Q38" s="198"/>
      <c r="R38" s="226" t="s">
        <v>535</v>
      </c>
      <c r="S38" s="197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</row>
    <row r="39" spans="1:38" s="261" customFormat="1" ht="13.5" customHeight="1">
      <c r="A39" s="268">
        <v>7</v>
      </c>
      <c r="B39" s="326">
        <v>45058</v>
      </c>
      <c r="C39" s="262"/>
      <c r="D39" s="332" t="s">
        <v>401</v>
      </c>
      <c r="E39" s="333" t="s">
        <v>536</v>
      </c>
      <c r="F39" s="268">
        <v>239.5</v>
      </c>
      <c r="G39" s="268">
        <v>232</v>
      </c>
      <c r="H39" s="268">
        <v>246.5</v>
      </c>
      <c r="I39" s="334" t="s">
        <v>887</v>
      </c>
      <c r="J39" s="266" t="s">
        <v>888</v>
      </c>
      <c r="K39" s="266">
        <f t="shared" ref="K39" si="48">H39-F39</f>
        <v>7</v>
      </c>
      <c r="L39" s="281">
        <f t="shared" ref="L39" si="49">(F39*-0.7)/100</f>
        <v>-1.6764999999999999</v>
      </c>
      <c r="M39" s="282">
        <f t="shared" ref="M39" si="50">(K39+L39)/F39</f>
        <v>2.2227557411273486E-2</v>
      </c>
      <c r="N39" s="266" t="s">
        <v>534</v>
      </c>
      <c r="O39" s="299">
        <v>45061</v>
      </c>
      <c r="P39" s="259"/>
      <c r="Q39" s="198"/>
      <c r="R39" s="226" t="s">
        <v>535</v>
      </c>
      <c r="S39" s="197"/>
      <c r="T39" s="260"/>
      <c r="U39" s="260"/>
      <c r="V39" s="260"/>
      <c r="W39" s="260"/>
      <c r="X39" s="260"/>
      <c r="Y39" s="260"/>
      <c r="Z39" s="260"/>
      <c r="AA39" s="260"/>
      <c r="AB39" s="260"/>
      <c r="AC39" s="260"/>
      <c r="AD39" s="260"/>
      <c r="AE39" s="260"/>
      <c r="AF39" s="260"/>
      <c r="AG39" s="260"/>
      <c r="AH39" s="260"/>
      <c r="AI39" s="260"/>
      <c r="AJ39" s="260"/>
      <c r="AK39" s="260"/>
      <c r="AL39" s="260"/>
    </row>
    <row r="40" spans="1:38" s="261" customFormat="1" ht="13.5" customHeight="1">
      <c r="A40" s="268">
        <v>8</v>
      </c>
      <c r="B40" s="390">
        <v>45065</v>
      </c>
      <c r="C40" s="331"/>
      <c r="D40" s="332" t="s">
        <v>401</v>
      </c>
      <c r="E40" s="333" t="s">
        <v>536</v>
      </c>
      <c r="F40" s="268">
        <v>239.5</v>
      </c>
      <c r="G40" s="268">
        <v>232</v>
      </c>
      <c r="H40" s="268">
        <v>245.5</v>
      </c>
      <c r="I40" s="334" t="s">
        <v>887</v>
      </c>
      <c r="J40" s="266" t="s">
        <v>930</v>
      </c>
      <c r="K40" s="266">
        <f t="shared" ref="K40" si="51">H40-F40</f>
        <v>6</v>
      </c>
      <c r="L40" s="281">
        <f t="shared" ref="L40" si="52">(F40*-0.7)/100</f>
        <v>-1.6764999999999999</v>
      </c>
      <c r="M40" s="282">
        <f t="shared" ref="M40" si="53">(K40+L40)/F40</f>
        <v>1.8052192066805847E-2</v>
      </c>
      <c r="N40" s="266" t="s">
        <v>534</v>
      </c>
      <c r="O40" s="299">
        <v>45075</v>
      </c>
      <c r="P40" s="259"/>
      <c r="Q40" s="198"/>
      <c r="R40" s="226" t="s">
        <v>798</v>
      </c>
      <c r="S40" s="197"/>
      <c r="T40" s="260"/>
      <c r="U40" s="260"/>
      <c r="V40" s="260"/>
      <c r="W40" s="260"/>
      <c r="X40" s="260"/>
      <c r="Y40" s="260"/>
      <c r="Z40" s="260"/>
      <c r="AA40" s="260"/>
      <c r="AB40" s="260"/>
      <c r="AC40" s="260"/>
      <c r="AD40" s="260"/>
      <c r="AE40" s="260"/>
      <c r="AF40" s="260"/>
      <c r="AG40" s="260"/>
      <c r="AH40" s="260"/>
      <c r="AI40" s="260"/>
      <c r="AJ40" s="260"/>
      <c r="AK40" s="260"/>
      <c r="AL40" s="260"/>
    </row>
    <row r="41" spans="1:38" s="261" customFormat="1" ht="13.5" customHeight="1">
      <c r="A41" s="268">
        <v>9</v>
      </c>
      <c r="B41" s="326">
        <v>45068</v>
      </c>
      <c r="C41" s="331"/>
      <c r="D41" s="332" t="s">
        <v>43</v>
      </c>
      <c r="E41" s="333" t="s">
        <v>536</v>
      </c>
      <c r="F41" s="268">
        <v>1815</v>
      </c>
      <c r="G41" s="268">
        <v>1760</v>
      </c>
      <c r="H41" s="268">
        <v>1865</v>
      </c>
      <c r="I41" s="334" t="s">
        <v>1032</v>
      </c>
      <c r="J41" s="266" t="s">
        <v>1033</v>
      </c>
      <c r="K41" s="266">
        <f t="shared" ref="K41" si="54">H41-F41</f>
        <v>50</v>
      </c>
      <c r="L41" s="281">
        <f t="shared" ref="L41" si="55">(F41*-0.7)/100</f>
        <v>-12.705</v>
      </c>
      <c r="M41" s="282">
        <f t="shared" ref="M41" si="56">(K41+L41)/F41</f>
        <v>2.0548209366391186E-2</v>
      </c>
      <c r="N41" s="266" t="s">
        <v>534</v>
      </c>
      <c r="O41" s="299">
        <v>45069</v>
      </c>
      <c r="P41" s="259"/>
      <c r="Q41" s="198"/>
      <c r="R41" s="226" t="s">
        <v>535</v>
      </c>
      <c r="S41" s="197"/>
      <c r="T41" s="260"/>
      <c r="U41" s="260"/>
      <c r="V41" s="260"/>
      <c r="W41" s="260"/>
      <c r="X41" s="260"/>
      <c r="Y41" s="260"/>
      <c r="Z41" s="260"/>
      <c r="AA41" s="260"/>
      <c r="AB41" s="260"/>
      <c r="AC41" s="260"/>
      <c r="AD41" s="260"/>
      <c r="AE41" s="260"/>
      <c r="AF41" s="260"/>
      <c r="AG41" s="260"/>
      <c r="AH41" s="260"/>
      <c r="AI41" s="260"/>
      <c r="AJ41" s="260"/>
      <c r="AK41" s="260"/>
      <c r="AL41" s="260"/>
    </row>
    <row r="42" spans="1:38" s="261" customFormat="1" ht="13.5" customHeight="1">
      <c r="A42" s="201">
        <v>10</v>
      </c>
      <c r="B42" s="242">
        <v>45069</v>
      </c>
      <c r="C42" s="262"/>
      <c r="D42" s="263" t="s">
        <v>43</v>
      </c>
      <c r="E42" s="264" t="s">
        <v>536</v>
      </c>
      <c r="F42" s="201" t="s">
        <v>1034</v>
      </c>
      <c r="G42" s="201">
        <v>1750</v>
      </c>
      <c r="H42" s="201"/>
      <c r="I42" s="265" t="s">
        <v>1032</v>
      </c>
      <c r="J42" s="225" t="s">
        <v>537</v>
      </c>
      <c r="K42" s="225"/>
      <c r="L42" s="271"/>
      <c r="M42" s="272"/>
      <c r="N42" s="225"/>
      <c r="O42" s="273"/>
      <c r="P42" s="259"/>
      <c r="Q42" s="198"/>
      <c r="R42" s="226" t="s">
        <v>535</v>
      </c>
      <c r="S42" s="197"/>
      <c r="T42" s="260"/>
      <c r="U42" s="260"/>
      <c r="V42" s="260"/>
      <c r="W42" s="260"/>
      <c r="X42" s="260"/>
      <c r="Y42" s="260"/>
      <c r="Z42" s="260"/>
      <c r="AA42" s="260"/>
      <c r="AB42" s="260"/>
      <c r="AC42" s="260"/>
      <c r="AD42" s="260"/>
      <c r="AE42" s="260"/>
      <c r="AF42" s="260"/>
      <c r="AG42" s="260"/>
      <c r="AH42" s="260"/>
      <c r="AI42" s="260"/>
      <c r="AJ42" s="260"/>
      <c r="AK42" s="260"/>
      <c r="AL42" s="260"/>
    </row>
    <row r="43" spans="1:38" s="261" customFormat="1" ht="13.5" customHeight="1">
      <c r="A43" s="268">
        <v>11</v>
      </c>
      <c r="B43" s="392">
        <v>45072</v>
      </c>
      <c r="C43" s="331"/>
      <c r="D43" s="332" t="s">
        <v>75</v>
      </c>
      <c r="E43" s="333" t="s">
        <v>536</v>
      </c>
      <c r="F43" s="268">
        <v>817.5</v>
      </c>
      <c r="G43" s="268">
        <v>795</v>
      </c>
      <c r="H43" s="268">
        <v>841</v>
      </c>
      <c r="I43" s="334" t="s">
        <v>1067</v>
      </c>
      <c r="J43" s="266" t="s">
        <v>914</v>
      </c>
      <c r="K43" s="266">
        <f t="shared" ref="K43" si="57">H43-F43</f>
        <v>23.5</v>
      </c>
      <c r="L43" s="281">
        <f t="shared" ref="L43" si="58">(F43*-0.7)/100</f>
        <v>-5.7225000000000001</v>
      </c>
      <c r="M43" s="282">
        <f t="shared" ref="M43" si="59">(K43+L43)/F43</f>
        <v>2.1746177370030581E-2</v>
      </c>
      <c r="N43" s="266" t="s">
        <v>534</v>
      </c>
      <c r="O43" s="299">
        <v>45077</v>
      </c>
      <c r="P43" s="259"/>
      <c r="Q43" s="198"/>
      <c r="R43" s="226" t="s">
        <v>535</v>
      </c>
      <c r="S43" s="197"/>
      <c r="T43" s="260"/>
      <c r="U43" s="260"/>
      <c r="V43" s="260"/>
      <c r="W43" s="260"/>
      <c r="X43" s="260"/>
      <c r="Y43" s="260"/>
      <c r="Z43" s="260"/>
      <c r="AA43" s="260"/>
      <c r="AB43" s="260"/>
      <c r="AC43" s="260"/>
      <c r="AD43" s="260"/>
      <c r="AE43" s="260"/>
      <c r="AF43" s="260"/>
      <c r="AG43" s="260"/>
      <c r="AH43" s="260"/>
      <c r="AI43" s="260"/>
      <c r="AJ43" s="260"/>
      <c r="AK43" s="260"/>
      <c r="AL43" s="260"/>
    </row>
    <row r="44" spans="1:38" s="261" customFormat="1" ht="13.5" customHeight="1">
      <c r="A44" s="201"/>
      <c r="B44" s="242"/>
      <c r="C44" s="262"/>
      <c r="D44" s="263"/>
      <c r="E44" s="264"/>
      <c r="F44" s="201"/>
      <c r="G44" s="201"/>
      <c r="H44" s="201"/>
      <c r="I44" s="265"/>
      <c r="J44" s="225"/>
      <c r="K44" s="225"/>
      <c r="L44" s="271"/>
      <c r="M44" s="272"/>
      <c r="N44" s="225"/>
      <c r="O44" s="273"/>
      <c r="P44" s="259"/>
      <c r="Q44" s="198"/>
      <c r="R44" s="226"/>
      <c r="S44" s="197"/>
      <c r="T44" s="260"/>
      <c r="U44" s="260"/>
      <c r="V44" s="260"/>
      <c r="W44" s="260"/>
      <c r="X44" s="260"/>
      <c r="Y44" s="260"/>
      <c r="Z44" s="260"/>
      <c r="AA44" s="260"/>
      <c r="AB44" s="260"/>
      <c r="AC44" s="260"/>
      <c r="AD44" s="260"/>
      <c r="AE44" s="260"/>
      <c r="AF44" s="260"/>
      <c r="AG44" s="260"/>
      <c r="AH44" s="260"/>
      <c r="AI44" s="260"/>
      <c r="AJ44" s="260"/>
      <c r="AK44" s="260"/>
      <c r="AL44" s="260"/>
    </row>
    <row r="45" spans="1:38" s="198" customFormat="1" ht="13.5" customHeight="1">
      <c r="A45" s="297"/>
      <c r="B45" s="297"/>
      <c r="C45" s="262"/>
      <c r="D45" s="263"/>
      <c r="E45" s="264"/>
      <c r="F45" s="201"/>
      <c r="G45" s="201"/>
      <c r="H45" s="201"/>
      <c r="I45" s="265"/>
      <c r="J45" s="225"/>
      <c r="K45" s="225"/>
      <c r="L45" s="271"/>
      <c r="M45" s="272"/>
      <c r="N45" s="225"/>
      <c r="O45" s="273"/>
      <c r="P45" s="259"/>
      <c r="R45" s="226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</row>
    <row r="46" spans="1:38" ht="44.25" customHeight="1">
      <c r="A46" s="109" t="s">
        <v>538</v>
      </c>
      <c r="B46" s="130"/>
      <c r="C46" s="130"/>
      <c r="D46" s="1"/>
      <c r="E46" s="6"/>
      <c r="F46" s="6"/>
      <c r="G46" s="6"/>
      <c r="H46" s="6" t="s">
        <v>550</v>
      </c>
      <c r="I46" s="6"/>
      <c r="J46" s="6"/>
      <c r="K46" s="105"/>
      <c r="L46" s="131"/>
      <c r="M46" s="105"/>
      <c r="N46" s="106"/>
      <c r="O46" s="105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8" ht="12.75" customHeight="1">
      <c r="A47" s="115" t="s">
        <v>539</v>
      </c>
      <c r="B47" s="109"/>
      <c r="C47" s="109"/>
      <c r="D47" s="109"/>
      <c r="E47" s="41"/>
      <c r="F47" s="116" t="s">
        <v>540</v>
      </c>
      <c r="G47" s="54"/>
      <c r="H47" s="41"/>
      <c r="I47" s="54"/>
      <c r="J47" s="6"/>
      <c r="K47" s="132"/>
      <c r="L47" s="133"/>
      <c r="M47" s="6"/>
      <c r="N47" s="99"/>
      <c r="O47" s="134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4.25" customHeight="1">
      <c r="A48" s="115"/>
      <c r="B48" s="109"/>
      <c r="C48" s="109"/>
      <c r="D48" s="109"/>
      <c r="E48" s="6"/>
      <c r="F48" s="116" t="s">
        <v>542</v>
      </c>
      <c r="G48" s="54"/>
      <c r="H48" s="41"/>
      <c r="I48" s="54"/>
      <c r="J48" s="6"/>
      <c r="K48" s="132"/>
      <c r="L48" s="133"/>
      <c r="M48" s="6"/>
      <c r="N48" s="99"/>
      <c r="O48" s="134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09"/>
      <c r="B49" s="109"/>
      <c r="C49" s="109"/>
      <c r="D49" s="109"/>
      <c r="E49" s="6"/>
      <c r="F49" s="6"/>
      <c r="G49" s="6"/>
      <c r="H49" s="6"/>
      <c r="I49" s="6"/>
      <c r="J49" s="121"/>
      <c r="K49" s="118"/>
      <c r="L49" s="119"/>
      <c r="M49" s="6"/>
      <c r="N49" s="122"/>
      <c r="O49" s="1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135" t="s">
        <v>551</v>
      </c>
      <c r="B50" s="135"/>
      <c r="C50" s="135"/>
      <c r="D50" s="135"/>
      <c r="E50" s="6"/>
      <c r="F50" s="6"/>
      <c r="G50" s="6"/>
      <c r="H50" s="6"/>
      <c r="I50" s="6"/>
      <c r="J50" s="6"/>
      <c r="K50" s="6"/>
      <c r="L50" s="6"/>
      <c r="M50" s="6"/>
      <c r="N50" s="6"/>
      <c r="O50" s="2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38.25" customHeight="1">
      <c r="A51" s="94" t="s">
        <v>16</v>
      </c>
      <c r="B51" s="94" t="s">
        <v>511</v>
      </c>
      <c r="C51" s="94"/>
      <c r="D51" s="95" t="s">
        <v>522</v>
      </c>
      <c r="E51" s="94" t="s">
        <v>523</v>
      </c>
      <c r="F51" s="94" t="s">
        <v>524</v>
      </c>
      <c r="G51" s="94" t="s">
        <v>544</v>
      </c>
      <c r="H51" s="94" t="s">
        <v>526</v>
      </c>
      <c r="I51" s="94" t="s">
        <v>527</v>
      </c>
      <c r="J51" s="93" t="s">
        <v>528</v>
      </c>
      <c r="K51" s="136" t="s">
        <v>552</v>
      </c>
      <c r="L51" s="96" t="s">
        <v>530</v>
      </c>
      <c r="M51" s="136" t="s">
        <v>553</v>
      </c>
      <c r="N51" s="94" t="s">
        <v>554</v>
      </c>
      <c r="O51" s="93" t="s">
        <v>532</v>
      </c>
      <c r="P51" s="95" t="s">
        <v>533</v>
      </c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280">
        <v>1</v>
      </c>
      <c r="B52" s="298">
        <v>45044</v>
      </c>
      <c r="C52" s="296"/>
      <c r="D52" s="296" t="s">
        <v>895</v>
      </c>
      <c r="E52" s="280" t="s">
        <v>536</v>
      </c>
      <c r="F52" s="280">
        <v>2419</v>
      </c>
      <c r="G52" s="280">
        <v>2370</v>
      </c>
      <c r="H52" s="335">
        <v>2457.5</v>
      </c>
      <c r="I52" s="335" t="s">
        <v>896</v>
      </c>
      <c r="J52" s="266" t="s">
        <v>913</v>
      </c>
      <c r="K52" s="274">
        <f t="shared" ref="K52:K53" si="60">H52-F52</f>
        <v>38.5</v>
      </c>
      <c r="L52" s="285">
        <f t="shared" ref="L52:L53" si="61">(H52*N52)*0.07%</f>
        <v>430.06250000000006</v>
      </c>
      <c r="M52" s="276">
        <f t="shared" ref="M52:M57" si="62">(K52*N52)-L52</f>
        <v>9194.9375</v>
      </c>
      <c r="N52" s="274">
        <v>250</v>
      </c>
      <c r="O52" s="266" t="s">
        <v>534</v>
      </c>
      <c r="P52" s="267">
        <v>45049</v>
      </c>
      <c r="Q52" s="293"/>
      <c r="R52" s="54" t="s">
        <v>535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294"/>
      <c r="AG52" s="295"/>
      <c r="AH52" s="293"/>
      <c r="AI52" s="293"/>
      <c r="AJ52" s="294"/>
      <c r="AK52" s="294"/>
      <c r="AL52" s="294"/>
    </row>
    <row r="53" spans="1:38" ht="12.75" customHeight="1">
      <c r="A53" s="280">
        <v>2</v>
      </c>
      <c r="B53" s="298">
        <v>45049</v>
      </c>
      <c r="C53" s="296"/>
      <c r="D53" s="296" t="s">
        <v>916</v>
      </c>
      <c r="E53" s="280" t="s">
        <v>536</v>
      </c>
      <c r="F53" s="280">
        <v>790</v>
      </c>
      <c r="G53" s="280">
        <v>776</v>
      </c>
      <c r="H53" s="335">
        <v>798.5</v>
      </c>
      <c r="I53" s="335" t="s">
        <v>917</v>
      </c>
      <c r="J53" s="266" t="s">
        <v>933</v>
      </c>
      <c r="K53" s="274">
        <f t="shared" si="60"/>
        <v>8.5</v>
      </c>
      <c r="L53" s="285">
        <f t="shared" si="61"/>
        <v>531.00250000000005</v>
      </c>
      <c r="M53" s="276">
        <f t="shared" si="62"/>
        <v>7543.9974999999995</v>
      </c>
      <c r="N53" s="274">
        <v>950</v>
      </c>
      <c r="O53" s="266" t="s">
        <v>534</v>
      </c>
      <c r="P53" s="267">
        <v>45055</v>
      </c>
      <c r="Q53" s="293"/>
      <c r="R53" s="54" t="s">
        <v>535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294"/>
      <c r="AG53" s="295"/>
      <c r="AH53" s="293"/>
      <c r="AI53" s="293"/>
      <c r="AJ53" s="294"/>
      <c r="AK53" s="294"/>
      <c r="AL53" s="294"/>
    </row>
    <row r="54" spans="1:38" ht="12.75" customHeight="1">
      <c r="A54" s="280">
        <v>3</v>
      </c>
      <c r="B54" s="298">
        <v>45054</v>
      </c>
      <c r="C54" s="296"/>
      <c r="D54" s="296" t="s">
        <v>940</v>
      </c>
      <c r="E54" s="280" t="s">
        <v>536</v>
      </c>
      <c r="F54" s="280">
        <v>1557</v>
      </c>
      <c r="G54" s="280">
        <v>1520</v>
      </c>
      <c r="H54" s="335">
        <v>1580</v>
      </c>
      <c r="I54" s="335" t="s">
        <v>941</v>
      </c>
      <c r="J54" s="266" t="s">
        <v>951</v>
      </c>
      <c r="K54" s="274">
        <f t="shared" ref="K54" si="63">H54-F54</f>
        <v>23</v>
      </c>
      <c r="L54" s="285">
        <f t="shared" ref="L54" si="64">(H54*N54)*0.07%</f>
        <v>387.10000000000008</v>
      </c>
      <c r="M54" s="276">
        <f t="shared" si="62"/>
        <v>7662.9</v>
      </c>
      <c r="N54" s="274">
        <v>350</v>
      </c>
      <c r="O54" s="266" t="s">
        <v>534</v>
      </c>
      <c r="P54" s="267">
        <v>45056</v>
      </c>
      <c r="Q54" s="293"/>
      <c r="R54" s="54" t="s">
        <v>798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294"/>
      <c r="AG54" s="295"/>
      <c r="AH54" s="293"/>
      <c r="AI54" s="293"/>
      <c r="AJ54" s="294"/>
      <c r="AK54" s="294"/>
      <c r="AL54" s="294"/>
    </row>
    <row r="55" spans="1:38" ht="12.75" customHeight="1">
      <c r="A55" s="280">
        <v>4</v>
      </c>
      <c r="B55" s="298">
        <v>45054</v>
      </c>
      <c r="C55" s="296"/>
      <c r="D55" s="296" t="s">
        <v>942</v>
      </c>
      <c r="E55" s="280" t="s">
        <v>536</v>
      </c>
      <c r="F55" s="280">
        <v>460</v>
      </c>
      <c r="G55" s="280">
        <v>449</v>
      </c>
      <c r="H55" s="335">
        <v>467</v>
      </c>
      <c r="I55" s="335" t="s">
        <v>943</v>
      </c>
      <c r="J55" s="266" t="s">
        <v>888</v>
      </c>
      <c r="K55" s="274">
        <f t="shared" ref="K55" si="65">H55-F55</f>
        <v>7</v>
      </c>
      <c r="L55" s="285">
        <f t="shared" ref="L55" si="66">(H55*N55)*0.07%</f>
        <v>408.62500000000006</v>
      </c>
      <c r="M55" s="276">
        <f t="shared" si="62"/>
        <v>8341.375</v>
      </c>
      <c r="N55" s="274">
        <v>1250</v>
      </c>
      <c r="O55" s="266" t="s">
        <v>534</v>
      </c>
      <c r="P55" s="267">
        <v>45055</v>
      </c>
      <c r="Q55" s="293"/>
      <c r="R55" s="54" t="s">
        <v>798</v>
      </c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294"/>
      <c r="AG55" s="295"/>
      <c r="AH55" s="293"/>
      <c r="AI55" s="293"/>
      <c r="AJ55" s="294"/>
      <c r="AK55" s="294"/>
      <c r="AL55" s="294"/>
    </row>
    <row r="56" spans="1:38" ht="12.75" customHeight="1">
      <c r="A56" s="280">
        <v>5</v>
      </c>
      <c r="B56" s="298">
        <v>45056</v>
      </c>
      <c r="C56" s="296"/>
      <c r="D56" s="296" t="s">
        <v>942</v>
      </c>
      <c r="E56" s="280" t="s">
        <v>536</v>
      </c>
      <c r="F56" s="280">
        <v>459</v>
      </c>
      <c r="G56" s="280">
        <v>448</v>
      </c>
      <c r="H56" s="335">
        <v>482</v>
      </c>
      <c r="I56" s="335" t="s">
        <v>943</v>
      </c>
      <c r="J56" s="266" t="s">
        <v>951</v>
      </c>
      <c r="K56" s="274">
        <f t="shared" ref="K56:K57" si="67">H56-F56</f>
        <v>23</v>
      </c>
      <c r="L56" s="285">
        <f t="shared" ref="L56:L57" si="68">(H56*N56)*0.07%</f>
        <v>421.75000000000006</v>
      </c>
      <c r="M56" s="276">
        <f t="shared" si="62"/>
        <v>28328.25</v>
      </c>
      <c r="N56" s="274">
        <v>1250</v>
      </c>
      <c r="O56" s="266" t="s">
        <v>534</v>
      </c>
      <c r="P56" s="267">
        <v>45057</v>
      </c>
      <c r="Q56" s="293"/>
      <c r="R56" s="54" t="s">
        <v>798</v>
      </c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294"/>
      <c r="AG56" s="295"/>
      <c r="AH56" s="293"/>
      <c r="AI56" s="293"/>
      <c r="AJ56" s="294"/>
      <c r="AK56" s="294"/>
      <c r="AL56" s="294"/>
    </row>
    <row r="57" spans="1:38" ht="12.75" customHeight="1">
      <c r="A57" s="280">
        <v>6</v>
      </c>
      <c r="B57" s="298">
        <v>45056</v>
      </c>
      <c r="C57" s="296"/>
      <c r="D57" s="296" t="s">
        <v>952</v>
      </c>
      <c r="E57" s="280" t="s">
        <v>536</v>
      </c>
      <c r="F57" s="280">
        <v>569</v>
      </c>
      <c r="G57" s="280">
        <v>559</v>
      </c>
      <c r="H57" s="335">
        <v>576.5</v>
      </c>
      <c r="I57" s="335" t="s">
        <v>953</v>
      </c>
      <c r="J57" s="266" t="s">
        <v>975</v>
      </c>
      <c r="K57" s="274">
        <f t="shared" si="67"/>
        <v>7.5</v>
      </c>
      <c r="L57" s="285">
        <f t="shared" si="68"/>
        <v>605.32500000000005</v>
      </c>
      <c r="M57" s="276">
        <f t="shared" si="62"/>
        <v>10644.674999999999</v>
      </c>
      <c r="N57" s="274">
        <v>1500</v>
      </c>
      <c r="O57" s="266" t="s">
        <v>534</v>
      </c>
      <c r="P57" s="267">
        <v>45057</v>
      </c>
      <c r="Q57" s="293"/>
      <c r="R57" s="54" t="s">
        <v>535</v>
      </c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294"/>
      <c r="AG57" s="295"/>
      <c r="AH57" s="293"/>
      <c r="AI57" s="293"/>
      <c r="AJ57" s="294"/>
      <c r="AK57" s="294"/>
      <c r="AL57" s="294"/>
    </row>
    <row r="58" spans="1:38" ht="12.75" customHeight="1">
      <c r="A58" s="302">
        <v>7</v>
      </c>
      <c r="B58" s="314">
        <v>45062</v>
      </c>
      <c r="C58" s="305"/>
      <c r="D58" s="305" t="s">
        <v>994</v>
      </c>
      <c r="E58" s="302" t="s">
        <v>536</v>
      </c>
      <c r="F58" s="302">
        <v>405</v>
      </c>
      <c r="G58" s="302">
        <v>398.5</v>
      </c>
      <c r="H58" s="374">
        <v>398.5</v>
      </c>
      <c r="I58" s="374" t="s">
        <v>995</v>
      </c>
      <c r="J58" s="284" t="s">
        <v>1016</v>
      </c>
      <c r="K58" s="308">
        <f t="shared" ref="K58:K59" si="69">H58-F58</f>
        <v>-6.5</v>
      </c>
      <c r="L58" s="307">
        <f t="shared" ref="L58:L60" si="70">(H58*N58)*0.07%</f>
        <v>502.11000000000007</v>
      </c>
      <c r="M58" s="310">
        <f t="shared" ref="M58:M60" si="71">(K58*N58)-L58</f>
        <v>-12202.11</v>
      </c>
      <c r="N58" s="308">
        <v>1800</v>
      </c>
      <c r="O58" s="343" t="s">
        <v>546</v>
      </c>
      <c r="P58" s="303">
        <v>45066</v>
      </c>
      <c r="Q58" s="293"/>
      <c r="R58" s="54" t="s">
        <v>535</v>
      </c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294"/>
      <c r="AG58" s="295"/>
      <c r="AH58" s="293"/>
      <c r="AI58" s="293"/>
      <c r="AJ58" s="294"/>
      <c r="AK58" s="294"/>
      <c r="AL58" s="294"/>
    </row>
    <row r="59" spans="1:38" ht="12.75" customHeight="1">
      <c r="A59" s="302">
        <v>8</v>
      </c>
      <c r="B59" s="314">
        <v>45065</v>
      </c>
      <c r="C59" s="305"/>
      <c r="D59" s="305" t="s">
        <v>940</v>
      </c>
      <c r="E59" s="302" t="s">
        <v>536</v>
      </c>
      <c r="F59" s="302">
        <v>1612</v>
      </c>
      <c r="G59" s="302">
        <v>1575</v>
      </c>
      <c r="H59" s="374">
        <v>1580</v>
      </c>
      <c r="I59" s="374" t="s">
        <v>1024</v>
      </c>
      <c r="J59" s="284" t="s">
        <v>1055</v>
      </c>
      <c r="K59" s="308">
        <f t="shared" si="69"/>
        <v>-32</v>
      </c>
      <c r="L59" s="307">
        <f t="shared" si="70"/>
        <v>387.10000000000008</v>
      </c>
      <c r="M59" s="310">
        <f t="shared" si="71"/>
        <v>-11587.1</v>
      </c>
      <c r="N59" s="308">
        <v>350</v>
      </c>
      <c r="O59" s="343" t="s">
        <v>546</v>
      </c>
      <c r="P59" s="303">
        <v>45071</v>
      </c>
      <c r="Q59" s="293"/>
      <c r="R59" s="54" t="s">
        <v>798</v>
      </c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294"/>
      <c r="AG59" s="295"/>
      <c r="AH59" s="293"/>
      <c r="AI59" s="293"/>
      <c r="AJ59" s="294"/>
      <c r="AK59" s="294"/>
      <c r="AL59" s="294"/>
    </row>
    <row r="60" spans="1:38" ht="12.75" customHeight="1">
      <c r="A60" s="280">
        <v>9</v>
      </c>
      <c r="B60" s="298">
        <v>45075</v>
      </c>
      <c r="C60" s="296"/>
      <c r="D60" s="296" t="s">
        <v>1077</v>
      </c>
      <c r="E60" s="280" t="s">
        <v>877</v>
      </c>
      <c r="F60" s="280">
        <v>18710</v>
      </c>
      <c r="G60" s="280">
        <v>18850</v>
      </c>
      <c r="H60" s="335">
        <v>18630</v>
      </c>
      <c r="I60" s="335" t="s">
        <v>1078</v>
      </c>
      <c r="J60" s="266" t="s">
        <v>1105</v>
      </c>
      <c r="K60" s="393">
        <f>F60-H60</f>
        <v>80</v>
      </c>
      <c r="L60" s="285">
        <f t="shared" si="70"/>
        <v>652.05000000000007</v>
      </c>
      <c r="M60" s="276">
        <f t="shared" si="71"/>
        <v>3347.95</v>
      </c>
      <c r="N60" s="274">
        <v>50</v>
      </c>
      <c r="O60" s="266" t="s">
        <v>534</v>
      </c>
      <c r="P60" s="267">
        <v>45077</v>
      </c>
      <c r="Q60" s="293"/>
      <c r="R60" s="54" t="s">
        <v>535</v>
      </c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294"/>
      <c r="AG60" s="295"/>
      <c r="AH60" s="293"/>
      <c r="AI60" s="293"/>
      <c r="AJ60" s="294"/>
      <c r="AK60" s="294"/>
      <c r="AL60" s="294"/>
    </row>
    <row r="61" spans="1:38" ht="12.75" customHeight="1">
      <c r="A61" s="249"/>
      <c r="B61" s="286"/>
      <c r="C61" s="287"/>
      <c r="D61" s="287"/>
      <c r="E61" s="249"/>
      <c r="F61" s="249"/>
      <c r="G61" s="249"/>
      <c r="H61" s="288"/>
      <c r="I61" s="288"/>
      <c r="J61" s="289"/>
      <c r="K61" s="290"/>
      <c r="L61" s="291"/>
      <c r="M61" s="292"/>
      <c r="N61" s="290"/>
      <c r="O61" s="288"/>
      <c r="P61" s="250"/>
      <c r="Q61" s="293"/>
      <c r="R61" s="54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294"/>
      <c r="AG61" s="295"/>
      <c r="AH61" s="293"/>
      <c r="AI61" s="293"/>
      <c r="AJ61" s="294"/>
      <c r="AK61" s="294"/>
      <c r="AL61" s="294"/>
    </row>
    <row r="62" spans="1:38" ht="12.75" customHeight="1">
      <c r="A62" s="249"/>
      <c r="B62" s="286"/>
      <c r="C62" s="287"/>
      <c r="D62" s="287"/>
      <c r="E62" s="249"/>
      <c r="F62" s="249"/>
      <c r="G62" s="249"/>
      <c r="H62" s="288"/>
      <c r="I62" s="288"/>
      <c r="J62" s="289"/>
      <c r="K62" s="290"/>
      <c r="L62" s="291"/>
      <c r="M62" s="292"/>
      <c r="N62" s="290"/>
      <c r="O62" s="288"/>
      <c r="P62" s="250"/>
      <c r="Q62" s="293"/>
      <c r="R62" s="54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294"/>
      <c r="AG62" s="295"/>
      <c r="AH62" s="293"/>
      <c r="AI62" s="293"/>
      <c r="AJ62" s="294"/>
      <c r="AK62" s="294"/>
      <c r="AL62" s="294"/>
    </row>
    <row r="63" spans="1:38" ht="12.75" customHeight="1">
      <c r="A63" s="249"/>
      <c r="B63" s="286"/>
      <c r="C63" s="287"/>
      <c r="D63" s="287"/>
      <c r="E63" s="249"/>
      <c r="F63" s="249"/>
      <c r="G63" s="249"/>
      <c r="H63" s="288"/>
      <c r="I63" s="288"/>
      <c r="J63" s="289"/>
      <c r="K63" s="290"/>
      <c r="L63" s="291"/>
      <c r="M63" s="292"/>
      <c r="N63" s="290"/>
      <c r="O63" s="288"/>
      <c r="P63" s="250"/>
      <c r="Q63" s="293"/>
      <c r="R63" s="54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294"/>
      <c r="AG63" s="295"/>
      <c r="AH63" s="293"/>
      <c r="AI63" s="293"/>
      <c r="AJ63" s="294"/>
      <c r="AK63" s="294"/>
      <c r="AL63" s="294"/>
    </row>
    <row r="64" spans="1:38" s="198" customFormat="1" ht="12.75" customHeight="1">
      <c r="A64" s="294"/>
      <c r="B64" s="311"/>
      <c r="C64" s="200"/>
      <c r="D64" s="200"/>
      <c r="E64" s="229"/>
      <c r="F64" s="229"/>
      <c r="G64" s="229"/>
      <c r="H64" s="312"/>
      <c r="I64" s="312"/>
      <c r="J64" s="313"/>
      <c r="K64" s="200"/>
      <c r="L64" s="229"/>
      <c r="M64" s="229"/>
      <c r="N64" s="229"/>
      <c r="O64" s="312"/>
      <c r="P64" s="312"/>
      <c r="Q64" s="200"/>
      <c r="R64" s="203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29"/>
      <c r="AG64" s="228"/>
      <c r="AH64" s="200"/>
      <c r="AI64" s="200"/>
      <c r="AJ64" s="229"/>
      <c r="AK64" s="229"/>
      <c r="AL64" s="229"/>
    </row>
    <row r="65" spans="1:38" ht="38.25" customHeight="1">
      <c r="A65" s="137" t="s">
        <v>556</v>
      </c>
      <c r="B65" s="137"/>
      <c r="C65" s="137"/>
      <c r="D65" s="137"/>
      <c r="E65" s="138"/>
      <c r="F65" s="102"/>
      <c r="G65" s="102"/>
      <c r="H65" s="102"/>
      <c r="I65" s="102"/>
      <c r="J65" s="1"/>
      <c r="K65" s="6"/>
      <c r="L65" s="6"/>
      <c r="M65" s="6"/>
      <c r="N65" s="1"/>
      <c r="O65" s="1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38.25">
      <c r="A66" s="94" t="s">
        <v>16</v>
      </c>
      <c r="B66" s="94" t="s">
        <v>511</v>
      </c>
      <c r="C66" s="94"/>
      <c r="D66" s="95" t="s">
        <v>522</v>
      </c>
      <c r="E66" s="94" t="s">
        <v>523</v>
      </c>
      <c r="F66" s="94" t="s">
        <v>524</v>
      </c>
      <c r="G66" s="94" t="s">
        <v>544</v>
      </c>
      <c r="H66" s="94" t="s">
        <v>526</v>
      </c>
      <c r="I66" s="94" t="s">
        <v>527</v>
      </c>
      <c r="J66" s="93" t="s">
        <v>528</v>
      </c>
      <c r="K66" s="93" t="s">
        <v>557</v>
      </c>
      <c r="L66" s="96" t="s">
        <v>530</v>
      </c>
      <c r="M66" s="136" t="s">
        <v>553</v>
      </c>
      <c r="N66" s="94" t="s">
        <v>554</v>
      </c>
      <c r="O66" s="94" t="s">
        <v>532</v>
      </c>
      <c r="P66" s="95" t="s">
        <v>533</v>
      </c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s="198" customFormat="1" ht="15.6" customHeight="1">
      <c r="A67" s="280">
        <v>1</v>
      </c>
      <c r="B67" s="298">
        <v>45043</v>
      </c>
      <c r="C67" s="278"/>
      <c r="D67" s="296" t="s">
        <v>893</v>
      </c>
      <c r="E67" s="268" t="s">
        <v>536</v>
      </c>
      <c r="F67" s="268">
        <v>35</v>
      </c>
      <c r="G67" s="268">
        <v>19</v>
      </c>
      <c r="H67" s="277">
        <v>42</v>
      </c>
      <c r="I67" s="285" t="s">
        <v>894</v>
      </c>
      <c r="J67" s="266" t="s">
        <v>888</v>
      </c>
      <c r="K67" s="274">
        <f t="shared" ref="K67" si="72">H67-F67</f>
        <v>7</v>
      </c>
      <c r="L67" s="275">
        <v>100</v>
      </c>
      <c r="M67" s="276">
        <f t="shared" ref="M67" si="73">(K67*N67)-100</f>
        <v>2000</v>
      </c>
      <c r="N67" s="274">
        <v>300</v>
      </c>
      <c r="O67" s="266" t="s">
        <v>534</v>
      </c>
      <c r="P67" s="267">
        <v>45048</v>
      </c>
      <c r="Q67" s="197"/>
      <c r="R67" s="203" t="s">
        <v>798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280">
        <v>2</v>
      </c>
      <c r="B68" s="298">
        <v>45044</v>
      </c>
      <c r="C68" s="278"/>
      <c r="D68" s="296" t="s">
        <v>898</v>
      </c>
      <c r="E68" s="268" t="s">
        <v>536</v>
      </c>
      <c r="F68" s="268">
        <v>127</v>
      </c>
      <c r="G68" s="268">
        <v>78</v>
      </c>
      <c r="H68" s="277">
        <v>147</v>
      </c>
      <c r="I68" s="285" t="s">
        <v>868</v>
      </c>
      <c r="J68" s="266" t="s">
        <v>882</v>
      </c>
      <c r="K68" s="274">
        <f t="shared" ref="K68" si="74">H68-F68</f>
        <v>20</v>
      </c>
      <c r="L68" s="275">
        <v>100</v>
      </c>
      <c r="M68" s="276">
        <f t="shared" ref="M68" si="75">(K68*N68)-100</f>
        <v>1900</v>
      </c>
      <c r="N68" s="274">
        <v>100</v>
      </c>
      <c r="O68" s="266" t="s">
        <v>534</v>
      </c>
      <c r="P68" s="267">
        <v>45048</v>
      </c>
      <c r="Q68" s="197"/>
      <c r="R68" s="203" t="s">
        <v>798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80">
        <v>3</v>
      </c>
      <c r="B69" s="298">
        <v>45044</v>
      </c>
      <c r="C69" s="278"/>
      <c r="D69" s="296" t="s">
        <v>899</v>
      </c>
      <c r="E69" s="268" t="s">
        <v>536</v>
      </c>
      <c r="F69" s="268">
        <v>39</v>
      </c>
      <c r="G69" s="268">
        <v>25</v>
      </c>
      <c r="H69" s="277">
        <v>45.5</v>
      </c>
      <c r="I69" s="285" t="s">
        <v>900</v>
      </c>
      <c r="J69" s="266" t="s">
        <v>897</v>
      </c>
      <c r="K69" s="274">
        <f t="shared" ref="K69" si="76">H69-F69</f>
        <v>6.5</v>
      </c>
      <c r="L69" s="275">
        <v>100</v>
      </c>
      <c r="M69" s="276">
        <f t="shared" ref="M69" si="77">(K69*N69)-100</f>
        <v>2545.5</v>
      </c>
      <c r="N69" s="274">
        <v>407</v>
      </c>
      <c r="O69" s="266" t="s">
        <v>534</v>
      </c>
      <c r="P69" s="267">
        <v>45048</v>
      </c>
      <c r="Q69" s="197"/>
      <c r="R69" s="203" t="s">
        <v>798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02">
        <v>4</v>
      </c>
      <c r="B70" s="314">
        <v>45044</v>
      </c>
      <c r="C70" s="304"/>
      <c r="D70" s="305" t="s">
        <v>901</v>
      </c>
      <c r="E70" s="283" t="s">
        <v>536</v>
      </c>
      <c r="F70" s="283">
        <v>38</v>
      </c>
      <c r="G70" s="283"/>
      <c r="H70" s="306">
        <v>11</v>
      </c>
      <c r="I70" s="307" t="s">
        <v>892</v>
      </c>
      <c r="J70" s="284" t="s">
        <v>907</v>
      </c>
      <c r="K70" s="308">
        <f t="shared" ref="K70" si="78">H70-F70</f>
        <v>-27</v>
      </c>
      <c r="L70" s="309">
        <v>100</v>
      </c>
      <c r="M70" s="310">
        <f t="shared" ref="M70:M73" si="79">(K70*N70)-100</f>
        <v>-1180</v>
      </c>
      <c r="N70" s="308">
        <v>40</v>
      </c>
      <c r="O70" s="284" t="s">
        <v>546</v>
      </c>
      <c r="P70" s="303">
        <v>45048</v>
      </c>
      <c r="Q70" s="197"/>
      <c r="R70" s="203" t="s">
        <v>798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280">
        <v>5</v>
      </c>
      <c r="B71" s="298">
        <v>45048</v>
      </c>
      <c r="C71" s="278"/>
      <c r="D71" s="296" t="s">
        <v>903</v>
      </c>
      <c r="E71" s="268" t="s">
        <v>877</v>
      </c>
      <c r="F71" s="268">
        <v>66</v>
      </c>
      <c r="G71" s="268">
        <v>115</v>
      </c>
      <c r="H71" s="277">
        <v>42.5</v>
      </c>
      <c r="I71" s="285" t="s">
        <v>904</v>
      </c>
      <c r="J71" s="266" t="s">
        <v>914</v>
      </c>
      <c r="K71" s="274">
        <f>F71-H71</f>
        <v>23.5</v>
      </c>
      <c r="L71" s="275">
        <v>100</v>
      </c>
      <c r="M71" s="276">
        <f t="shared" si="79"/>
        <v>1075</v>
      </c>
      <c r="N71" s="274">
        <v>50</v>
      </c>
      <c r="O71" s="266" t="s">
        <v>534</v>
      </c>
      <c r="P71" s="267">
        <v>45049</v>
      </c>
      <c r="Q71" s="197"/>
      <c r="R71" s="203" t="s">
        <v>535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80">
        <v>6</v>
      </c>
      <c r="B72" s="298">
        <v>45048</v>
      </c>
      <c r="C72" s="278"/>
      <c r="D72" s="296" t="s">
        <v>908</v>
      </c>
      <c r="E72" s="268" t="s">
        <v>536</v>
      </c>
      <c r="F72" s="268">
        <v>42</v>
      </c>
      <c r="G72" s="268"/>
      <c r="H72" s="277">
        <v>64</v>
      </c>
      <c r="I72" s="285" t="s">
        <v>909</v>
      </c>
      <c r="J72" s="266" t="s">
        <v>915</v>
      </c>
      <c r="K72" s="274">
        <f t="shared" ref="K72:K73" si="80">H72-F72</f>
        <v>22</v>
      </c>
      <c r="L72" s="275">
        <v>100</v>
      </c>
      <c r="M72" s="276">
        <f t="shared" si="79"/>
        <v>1000</v>
      </c>
      <c r="N72" s="274">
        <v>50</v>
      </c>
      <c r="O72" s="266" t="s">
        <v>534</v>
      </c>
      <c r="P72" s="267">
        <v>45049</v>
      </c>
      <c r="Q72" s="197"/>
      <c r="R72" s="203" t="s">
        <v>535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0">
        <v>7</v>
      </c>
      <c r="B73" s="298">
        <v>45048</v>
      </c>
      <c r="C73" s="278"/>
      <c r="D73" s="296" t="s">
        <v>905</v>
      </c>
      <c r="E73" s="268" t="s">
        <v>536</v>
      </c>
      <c r="F73" s="268">
        <v>110</v>
      </c>
      <c r="G73" s="268"/>
      <c r="H73" s="277">
        <v>180</v>
      </c>
      <c r="I73" s="285" t="s">
        <v>906</v>
      </c>
      <c r="J73" s="266" t="s">
        <v>716</v>
      </c>
      <c r="K73" s="274">
        <f t="shared" si="80"/>
        <v>70</v>
      </c>
      <c r="L73" s="275">
        <v>100</v>
      </c>
      <c r="M73" s="276">
        <f t="shared" si="79"/>
        <v>1650</v>
      </c>
      <c r="N73" s="274">
        <v>25</v>
      </c>
      <c r="O73" s="266" t="s">
        <v>534</v>
      </c>
      <c r="P73" s="267">
        <v>45049</v>
      </c>
      <c r="Q73" s="197"/>
      <c r="R73" s="203" t="s">
        <v>535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80">
        <v>8</v>
      </c>
      <c r="B74" s="298">
        <v>45048</v>
      </c>
      <c r="C74" s="278"/>
      <c r="D74" s="296" t="s">
        <v>899</v>
      </c>
      <c r="E74" s="268" t="s">
        <v>536</v>
      </c>
      <c r="F74" s="268">
        <v>36</v>
      </c>
      <c r="G74" s="268">
        <v>22</v>
      </c>
      <c r="H74" s="277">
        <v>42</v>
      </c>
      <c r="I74" s="285" t="s">
        <v>900</v>
      </c>
      <c r="J74" s="266" t="s">
        <v>930</v>
      </c>
      <c r="K74" s="274">
        <f t="shared" ref="K74" si="81">H74-F74</f>
        <v>6</v>
      </c>
      <c r="L74" s="275">
        <v>100</v>
      </c>
      <c r="M74" s="276">
        <f t="shared" ref="M74" si="82">(K74*N74)-100</f>
        <v>2342</v>
      </c>
      <c r="N74" s="274">
        <v>407</v>
      </c>
      <c r="O74" s="266" t="s">
        <v>534</v>
      </c>
      <c r="P74" s="267">
        <v>45051</v>
      </c>
      <c r="Q74" s="197"/>
      <c r="R74" s="203" t="s">
        <v>798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80">
        <v>9</v>
      </c>
      <c r="B75" s="298">
        <v>45049</v>
      </c>
      <c r="C75" s="318"/>
      <c r="D75" s="296" t="s">
        <v>908</v>
      </c>
      <c r="E75" s="268" t="s">
        <v>536</v>
      </c>
      <c r="F75" s="268">
        <v>47.5</v>
      </c>
      <c r="G75" s="268"/>
      <c r="H75" s="277">
        <v>64</v>
      </c>
      <c r="I75" s="285" t="s">
        <v>918</v>
      </c>
      <c r="J75" s="266" t="s">
        <v>919</v>
      </c>
      <c r="K75" s="274">
        <f t="shared" ref="K75" si="83">H75-F75</f>
        <v>16.5</v>
      </c>
      <c r="L75" s="275">
        <v>100</v>
      </c>
      <c r="M75" s="276">
        <f t="shared" ref="M75:M76" si="84">(K75*N75)-100</f>
        <v>725</v>
      </c>
      <c r="N75" s="274">
        <v>50</v>
      </c>
      <c r="O75" s="266" t="s">
        <v>534</v>
      </c>
      <c r="P75" s="267">
        <v>45049</v>
      </c>
      <c r="Q75" s="197"/>
      <c r="R75" s="203" t="s">
        <v>535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280">
        <v>10</v>
      </c>
      <c r="B76" s="326">
        <v>45050</v>
      </c>
      <c r="C76" s="278"/>
      <c r="D76" s="296" t="s">
        <v>903</v>
      </c>
      <c r="E76" s="268" t="s">
        <v>877</v>
      </c>
      <c r="F76" s="268">
        <v>68</v>
      </c>
      <c r="G76" s="268">
        <v>105</v>
      </c>
      <c r="H76" s="277">
        <v>42</v>
      </c>
      <c r="I76" s="285" t="s">
        <v>904</v>
      </c>
      <c r="J76" s="266" t="s">
        <v>931</v>
      </c>
      <c r="K76" s="274">
        <f>F76-H76</f>
        <v>26</v>
      </c>
      <c r="L76" s="275">
        <v>100</v>
      </c>
      <c r="M76" s="276">
        <f t="shared" si="84"/>
        <v>1200</v>
      </c>
      <c r="N76" s="274">
        <v>50</v>
      </c>
      <c r="O76" s="266" t="s">
        <v>534</v>
      </c>
      <c r="P76" s="267">
        <v>45051</v>
      </c>
      <c r="Q76" s="197"/>
      <c r="R76" s="203" t="s">
        <v>535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02">
        <v>11</v>
      </c>
      <c r="B77" s="336">
        <v>45050</v>
      </c>
      <c r="C77" s="304"/>
      <c r="D77" s="305" t="s">
        <v>922</v>
      </c>
      <c r="E77" s="283" t="s">
        <v>536</v>
      </c>
      <c r="F77" s="283">
        <v>75</v>
      </c>
      <c r="G77" s="283"/>
      <c r="H77" s="306">
        <v>30</v>
      </c>
      <c r="I77" s="307" t="s">
        <v>923</v>
      </c>
      <c r="J77" s="284" t="s">
        <v>924</v>
      </c>
      <c r="K77" s="308">
        <f t="shared" ref="K77:K78" si="85">H77-F77</f>
        <v>-45</v>
      </c>
      <c r="L77" s="309">
        <v>100</v>
      </c>
      <c r="M77" s="310">
        <f t="shared" ref="M77:M78" si="86">(K77*N77)-100</f>
        <v>-1225</v>
      </c>
      <c r="N77" s="308">
        <v>25</v>
      </c>
      <c r="O77" s="284" t="s">
        <v>546</v>
      </c>
      <c r="P77" s="303">
        <v>45050</v>
      </c>
      <c r="Q77" s="197"/>
      <c r="R77" s="203" t="s">
        <v>535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280">
        <v>12</v>
      </c>
      <c r="B78" s="326">
        <v>45050</v>
      </c>
      <c r="C78" s="278"/>
      <c r="D78" s="296" t="s">
        <v>926</v>
      </c>
      <c r="E78" s="268" t="s">
        <v>536</v>
      </c>
      <c r="F78" s="268">
        <v>45</v>
      </c>
      <c r="G78" s="268">
        <v>30</v>
      </c>
      <c r="H78" s="277">
        <v>53.5</v>
      </c>
      <c r="I78" s="285" t="s">
        <v>927</v>
      </c>
      <c r="J78" s="266" t="s">
        <v>933</v>
      </c>
      <c r="K78" s="274">
        <f t="shared" si="85"/>
        <v>8.5</v>
      </c>
      <c r="L78" s="275">
        <v>100</v>
      </c>
      <c r="M78" s="276">
        <f t="shared" si="86"/>
        <v>2025</v>
      </c>
      <c r="N78" s="274">
        <v>250</v>
      </c>
      <c r="O78" s="266" t="s">
        <v>534</v>
      </c>
      <c r="P78" s="267">
        <v>45049</v>
      </c>
      <c r="Q78" s="197"/>
      <c r="R78" s="203" t="s">
        <v>535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302">
        <v>13</v>
      </c>
      <c r="B79" s="336">
        <v>45050</v>
      </c>
      <c r="C79" s="304"/>
      <c r="D79" s="305" t="s">
        <v>928</v>
      </c>
      <c r="E79" s="283" t="s">
        <v>536</v>
      </c>
      <c r="F79" s="283">
        <v>22.5</v>
      </c>
      <c r="G79" s="283">
        <v>14</v>
      </c>
      <c r="H79" s="306">
        <v>5.5</v>
      </c>
      <c r="I79" s="307" t="s">
        <v>929</v>
      </c>
      <c r="J79" s="284" t="s">
        <v>932</v>
      </c>
      <c r="K79" s="308">
        <f t="shared" ref="K79:K80" si="87">H79-F79</f>
        <v>-17</v>
      </c>
      <c r="L79" s="309">
        <v>100</v>
      </c>
      <c r="M79" s="310">
        <f t="shared" ref="M79:M80" si="88">(K79*N79)-100</f>
        <v>-9450</v>
      </c>
      <c r="N79" s="308">
        <v>550</v>
      </c>
      <c r="O79" s="284" t="s">
        <v>546</v>
      </c>
      <c r="P79" s="303">
        <v>45051</v>
      </c>
      <c r="Q79" s="197"/>
      <c r="R79" s="203" t="s">
        <v>535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280">
        <v>14</v>
      </c>
      <c r="B80" s="326">
        <v>45051</v>
      </c>
      <c r="C80" s="278"/>
      <c r="D80" s="296" t="s">
        <v>934</v>
      </c>
      <c r="E80" s="268" t="s">
        <v>536</v>
      </c>
      <c r="F80" s="268">
        <v>6.5</v>
      </c>
      <c r="G80" s="268">
        <v>1.8</v>
      </c>
      <c r="H80" s="277">
        <v>9</v>
      </c>
      <c r="I80" s="285" t="s">
        <v>935</v>
      </c>
      <c r="J80" s="266" t="s">
        <v>939</v>
      </c>
      <c r="K80" s="274">
        <f t="shared" si="87"/>
        <v>2.5</v>
      </c>
      <c r="L80" s="275">
        <v>100</v>
      </c>
      <c r="M80" s="276">
        <f t="shared" si="88"/>
        <v>2275</v>
      </c>
      <c r="N80" s="274">
        <v>950</v>
      </c>
      <c r="O80" s="266" t="s">
        <v>534</v>
      </c>
      <c r="P80" s="267">
        <v>45054</v>
      </c>
      <c r="Q80" s="197"/>
      <c r="R80" s="203" t="s">
        <v>535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280">
        <v>15</v>
      </c>
      <c r="B81" s="326">
        <v>45051</v>
      </c>
      <c r="C81" s="278"/>
      <c r="D81" s="296" t="s">
        <v>936</v>
      </c>
      <c r="E81" s="268" t="s">
        <v>536</v>
      </c>
      <c r="F81" s="268">
        <v>122.5</v>
      </c>
      <c r="G81" s="268">
        <v>75</v>
      </c>
      <c r="H81" s="277">
        <v>142.5</v>
      </c>
      <c r="I81" s="285" t="s">
        <v>868</v>
      </c>
      <c r="J81" s="266" t="s">
        <v>882</v>
      </c>
      <c r="K81" s="274">
        <f t="shared" ref="K81" si="89">H81-F81</f>
        <v>20</v>
      </c>
      <c r="L81" s="275">
        <v>100</v>
      </c>
      <c r="M81" s="276">
        <f t="shared" ref="M81" si="90">(K81*N81)-100</f>
        <v>1900</v>
      </c>
      <c r="N81" s="274">
        <v>100</v>
      </c>
      <c r="O81" s="266" t="s">
        <v>534</v>
      </c>
      <c r="P81" s="267">
        <v>45054</v>
      </c>
      <c r="Q81" s="197"/>
      <c r="R81" s="203" t="s">
        <v>535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280">
        <v>16</v>
      </c>
      <c r="B82" s="326">
        <v>45051</v>
      </c>
      <c r="C82" s="278"/>
      <c r="D82" s="296" t="s">
        <v>926</v>
      </c>
      <c r="E82" s="268" t="s">
        <v>536</v>
      </c>
      <c r="F82" s="268">
        <v>43.5</v>
      </c>
      <c r="G82" s="268">
        <v>29</v>
      </c>
      <c r="H82" s="277">
        <v>51.5</v>
      </c>
      <c r="I82" s="285" t="s">
        <v>927</v>
      </c>
      <c r="J82" s="266" t="s">
        <v>874</v>
      </c>
      <c r="K82" s="274">
        <f t="shared" ref="K82" si="91">H82-F82</f>
        <v>8</v>
      </c>
      <c r="L82" s="275">
        <v>100</v>
      </c>
      <c r="M82" s="276">
        <f t="shared" ref="M82:M83" si="92">(K82*N82)-100</f>
        <v>1900</v>
      </c>
      <c r="N82" s="274">
        <v>250</v>
      </c>
      <c r="O82" s="266" t="s">
        <v>534</v>
      </c>
      <c r="P82" s="267">
        <v>45054</v>
      </c>
      <c r="Q82" s="197"/>
      <c r="R82" s="203" t="s">
        <v>535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280">
        <v>17</v>
      </c>
      <c r="B83" s="326">
        <v>45054</v>
      </c>
      <c r="C83" s="278"/>
      <c r="D83" s="296" t="s">
        <v>903</v>
      </c>
      <c r="E83" s="268" t="s">
        <v>877</v>
      </c>
      <c r="F83" s="268">
        <v>72.5</v>
      </c>
      <c r="G83" s="268">
        <v>110</v>
      </c>
      <c r="H83" s="277">
        <v>48.5</v>
      </c>
      <c r="I83" s="285" t="s">
        <v>904</v>
      </c>
      <c r="J83" s="266" t="s">
        <v>965</v>
      </c>
      <c r="K83" s="274">
        <f>F83-H83</f>
        <v>24</v>
      </c>
      <c r="L83" s="275">
        <v>100</v>
      </c>
      <c r="M83" s="276">
        <f t="shared" si="92"/>
        <v>1100</v>
      </c>
      <c r="N83" s="274">
        <v>50</v>
      </c>
      <c r="O83" s="266" t="s">
        <v>534</v>
      </c>
      <c r="P83" s="267">
        <v>45058</v>
      </c>
      <c r="Q83" s="197"/>
      <c r="R83" s="203" t="s">
        <v>535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280">
        <v>18</v>
      </c>
      <c r="B84" s="326">
        <v>45054</v>
      </c>
      <c r="C84" s="278"/>
      <c r="D84" s="296" t="s">
        <v>899</v>
      </c>
      <c r="E84" s="268" t="s">
        <v>536</v>
      </c>
      <c r="F84" s="268">
        <v>40</v>
      </c>
      <c r="G84" s="268">
        <v>26</v>
      </c>
      <c r="H84" s="277">
        <v>46</v>
      </c>
      <c r="I84" s="285" t="s">
        <v>900</v>
      </c>
      <c r="J84" s="266" t="s">
        <v>930</v>
      </c>
      <c r="K84" s="274">
        <f t="shared" ref="K84:K85" si="93">H84-F84</f>
        <v>6</v>
      </c>
      <c r="L84" s="275">
        <v>100</v>
      </c>
      <c r="M84" s="276">
        <f t="shared" ref="M84:M85" si="94">(K84*N84)-100</f>
        <v>2342</v>
      </c>
      <c r="N84" s="274">
        <v>407</v>
      </c>
      <c r="O84" s="266" t="s">
        <v>534</v>
      </c>
      <c r="P84" s="267">
        <v>45054</v>
      </c>
      <c r="Q84" s="197"/>
      <c r="R84" s="203" t="s">
        <v>798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02">
        <v>19</v>
      </c>
      <c r="B85" s="336">
        <v>45054</v>
      </c>
      <c r="C85" s="304"/>
      <c r="D85" s="305" t="s">
        <v>938</v>
      </c>
      <c r="E85" s="283" t="s">
        <v>536</v>
      </c>
      <c r="F85" s="283">
        <v>34.5</v>
      </c>
      <c r="G85" s="283"/>
      <c r="H85" s="306">
        <v>0</v>
      </c>
      <c r="I85" s="307" t="s">
        <v>937</v>
      </c>
      <c r="J85" s="284" t="s">
        <v>950</v>
      </c>
      <c r="K85" s="308">
        <f t="shared" si="93"/>
        <v>-34.5</v>
      </c>
      <c r="L85" s="309">
        <v>100</v>
      </c>
      <c r="M85" s="310">
        <f t="shared" si="94"/>
        <v>-1480</v>
      </c>
      <c r="N85" s="308">
        <v>40</v>
      </c>
      <c r="O85" s="284" t="s">
        <v>546</v>
      </c>
      <c r="P85" s="303">
        <v>45055</v>
      </c>
      <c r="Q85" s="197"/>
      <c r="R85" s="203" t="s">
        <v>798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280">
        <v>20</v>
      </c>
      <c r="B86" s="326">
        <v>45055</v>
      </c>
      <c r="C86" s="278"/>
      <c r="D86" s="296" t="s">
        <v>946</v>
      </c>
      <c r="E86" s="268" t="s">
        <v>536</v>
      </c>
      <c r="F86" s="268">
        <v>38.5</v>
      </c>
      <c r="G86" s="268"/>
      <c r="H86" s="277">
        <v>62</v>
      </c>
      <c r="I86" s="285" t="s">
        <v>909</v>
      </c>
      <c r="J86" s="266" t="s">
        <v>914</v>
      </c>
      <c r="K86" s="274">
        <f t="shared" ref="K86:K88" si="95">H86-F86</f>
        <v>23.5</v>
      </c>
      <c r="L86" s="275">
        <v>100</v>
      </c>
      <c r="M86" s="276">
        <f t="shared" ref="M86:M88" si="96">(K86*N86)-100</f>
        <v>1075</v>
      </c>
      <c r="N86" s="274">
        <v>50</v>
      </c>
      <c r="O86" s="266" t="s">
        <v>534</v>
      </c>
      <c r="P86" s="267">
        <v>45055</v>
      </c>
      <c r="Q86" s="197"/>
      <c r="R86" s="203" t="s">
        <v>535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280">
        <v>21</v>
      </c>
      <c r="B87" s="326">
        <v>45055</v>
      </c>
      <c r="C87" s="278"/>
      <c r="D87" s="296" t="s">
        <v>899</v>
      </c>
      <c r="E87" s="268" t="s">
        <v>536</v>
      </c>
      <c r="F87" s="268">
        <v>39</v>
      </c>
      <c r="G87" s="268">
        <v>25</v>
      </c>
      <c r="H87" s="277">
        <v>45.5</v>
      </c>
      <c r="I87" s="285" t="s">
        <v>900</v>
      </c>
      <c r="J87" s="266" t="s">
        <v>897</v>
      </c>
      <c r="K87" s="274">
        <f t="shared" si="95"/>
        <v>6.5</v>
      </c>
      <c r="L87" s="275">
        <v>100</v>
      </c>
      <c r="M87" s="276">
        <f t="shared" si="96"/>
        <v>2545.5</v>
      </c>
      <c r="N87" s="274">
        <v>407</v>
      </c>
      <c r="O87" s="266" t="s">
        <v>534</v>
      </c>
      <c r="P87" s="267">
        <v>45055</v>
      </c>
      <c r="Q87" s="197"/>
      <c r="R87" s="203" t="s">
        <v>798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02">
        <v>22</v>
      </c>
      <c r="B88" s="336">
        <v>45055</v>
      </c>
      <c r="C88" s="304"/>
      <c r="D88" s="305" t="s">
        <v>947</v>
      </c>
      <c r="E88" s="283" t="s">
        <v>536</v>
      </c>
      <c r="F88" s="283">
        <v>9</v>
      </c>
      <c r="G88" s="283">
        <v>2</v>
      </c>
      <c r="H88" s="306">
        <v>2</v>
      </c>
      <c r="I88" s="307" t="s">
        <v>948</v>
      </c>
      <c r="J88" s="284" t="s">
        <v>1026</v>
      </c>
      <c r="K88" s="308">
        <f t="shared" si="95"/>
        <v>-7</v>
      </c>
      <c r="L88" s="309">
        <v>100</v>
      </c>
      <c r="M88" s="310">
        <f t="shared" si="96"/>
        <v>-5000</v>
      </c>
      <c r="N88" s="308">
        <v>700</v>
      </c>
      <c r="O88" s="284" t="s">
        <v>546</v>
      </c>
      <c r="P88" s="303">
        <v>45065</v>
      </c>
      <c r="Q88" s="197"/>
      <c r="R88" s="203" t="s">
        <v>535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280">
        <v>23</v>
      </c>
      <c r="B89" s="326">
        <v>45055</v>
      </c>
      <c r="C89" s="278"/>
      <c r="D89" s="296" t="s">
        <v>946</v>
      </c>
      <c r="E89" s="268" t="s">
        <v>536</v>
      </c>
      <c r="F89" s="268">
        <v>46.5</v>
      </c>
      <c r="G89" s="268">
        <v>9</v>
      </c>
      <c r="H89" s="277">
        <v>65</v>
      </c>
      <c r="I89" s="285" t="s">
        <v>949</v>
      </c>
      <c r="J89" s="266" t="s">
        <v>954</v>
      </c>
      <c r="K89" s="274">
        <f t="shared" ref="K89" si="97">H89-F89</f>
        <v>18.5</v>
      </c>
      <c r="L89" s="275">
        <v>100</v>
      </c>
      <c r="M89" s="276">
        <f t="shared" ref="M89" si="98">(K89*N89)-100</f>
        <v>825</v>
      </c>
      <c r="N89" s="274">
        <v>50</v>
      </c>
      <c r="O89" s="266" t="s">
        <v>534</v>
      </c>
      <c r="P89" s="267">
        <v>45056</v>
      </c>
      <c r="Q89" s="197"/>
      <c r="R89" s="203" t="s">
        <v>535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280">
        <v>24</v>
      </c>
      <c r="B90" s="326">
        <v>45056</v>
      </c>
      <c r="C90" s="278"/>
      <c r="D90" s="296" t="s">
        <v>936</v>
      </c>
      <c r="E90" s="268" t="s">
        <v>536</v>
      </c>
      <c r="F90" s="268">
        <v>182.5</v>
      </c>
      <c r="G90" s="268">
        <v>135</v>
      </c>
      <c r="H90" s="277">
        <v>200</v>
      </c>
      <c r="I90" s="285" t="s">
        <v>955</v>
      </c>
      <c r="J90" s="266" t="s">
        <v>919</v>
      </c>
      <c r="K90" s="274">
        <f t="shared" ref="K90:K92" si="99">H90-F90</f>
        <v>17.5</v>
      </c>
      <c r="L90" s="275">
        <v>100</v>
      </c>
      <c r="M90" s="276">
        <f t="shared" ref="M90:M92" si="100">(K90*N90)-100</f>
        <v>1650</v>
      </c>
      <c r="N90" s="274">
        <v>100</v>
      </c>
      <c r="O90" s="266" t="s">
        <v>534</v>
      </c>
      <c r="P90" s="267">
        <v>45056</v>
      </c>
      <c r="Q90" s="197"/>
      <c r="R90" s="203" t="s">
        <v>798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02">
        <v>25</v>
      </c>
      <c r="B91" s="336">
        <v>45056</v>
      </c>
      <c r="C91" s="304"/>
      <c r="D91" s="305" t="s">
        <v>946</v>
      </c>
      <c r="E91" s="283" t="s">
        <v>536</v>
      </c>
      <c r="F91" s="283">
        <v>38</v>
      </c>
      <c r="G91" s="283"/>
      <c r="H91" s="306">
        <v>0</v>
      </c>
      <c r="I91" s="307" t="s">
        <v>949</v>
      </c>
      <c r="J91" s="284" t="s">
        <v>956</v>
      </c>
      <c r="K91" s="308">
        <f t="shared" si="99"/>
        <v>-38</v>
      </c>
      <c r="L91" s="309">
        <v>100</v>
      </c>
      <c r="M91" s="310">
        <f t="shared" si="100"/>
        <v>-2000</v>
      </c>
      <c r="N91" s="308">
        <v>50</v>
      </c>
      <c r="O91" s="284" t="s">
        <v>546</v>
      </c>
      <c r="P91" s="303">
        <v>45057</v>
      </c>
      <c r="Q91" s="197"/>
      <c r="R91" s="203" t="s">
        <v>798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280">
        <v>26</v>
      </c>
      <c r="B92" s="298">
        <v>45057</v>
      </c>
      <c r="C92" s="278"/>
      <c r="D92" s="296" t="s">
        <v>957</v>
      </c>
      <c r="E92" s="268" t="s">
        <v>536</v>
      </c>
      <c r="F92" s="268">
        <v>6.5</v>
      </c>
      <c r="G92" s="268">
        <v>1.8</v>
      </c>
      <c r="H92" s="277">
        <v>9</v>
      </c>
      <c r="I92" s="285" t="s">
        <v>958</v>
      </c>
      <c r="J92" s="266" t="s">
        <v>939</v>
      </c>
      <c r="K92" s="274">
        <f t="shared" si="99"/>
        <v>2.5</v>
      </c>
      <c r="L92" s="275">
        <v>100</v>
      </c>
      <c r="M92" s="276">
        <f t="shared" si="100"/>
        <v>2275</v>
      </c>
      <c r="N92" s="274">
        <v>950</v>
      </c>
      <c r="O92" s="266" t="s">
        <v>534</v>
      </c>
      <c r="P92" s="267">
        <v>45061</v>
      </c>
      <c r="Q92" s="197"/>
      <c r="R92" s="203" t="s">
        <v>798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280">
        <v>27</v>
      </c>
      <c r="B93" s="298">
        <v>45057</v>
      </c>
      <c r="C93" s="278"/>
      <c r="D93" s="296" t="s">
        <v>960</v>
      </c>
      <c r="E93" s="268" t="s">
        <v>536</v>
      </c>
      <c r="F93" s="268">
        <v>37</v>
      </c>
      <c r="G93" s="268">
        <v>23</v>
      </c>
      <c r="H93" s="277">
        <v>43</v>
      </c>
      <c r="I93" s="285" t="s">
        <v>894</v>
      </c>
      <c r="J93" s="266" t="s">
        <v>930</v>
      </c>
      <c r="K93" s="274">
        <f t="shared" ref="K93:K94" si="101">H93-F93</f>
        <v>6</v>
      </c>
      <c r="L93" s="275">
        <v>100</v>
      </c>
      <c r="M93" s="276">
        <f t="shared" ref="M93:M94" si="102">(K93*N93)-100</f>
        <v>2342</v>
      </c>
      <c r="N93" s="274">
        <v>407</v>
      </c>
      <c r="O93" s="266" t="s">
        <v>534</v>
      </c>
      <c r="P93" s="267">
        <v>45058</v>
      </c>
      <c r="Q93" s="197"/>
      <c r="R93" s="203" t="s">
        <v>798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02">
        <v>28</v>
      </c>
      <c r="B94" s="314">
        <v>45057</v>
      </c>
      <c r="C94" s="304"/>
      <c r="D94" s="305" t="s">
        <v>961</v>
      </c>
      <c r="E94" s="283" t="s">
        <v>536</v>
      </c>
      <c r="F94" s="283">
        <v>37</v>
      </c>
      <c r="G94" s="283">
        <v>15</v>
      </c>
      <c r="H94" s="306">
        <v>15</v>
      </c>
      <c r="I94" s="307" t="s">
        <v>962</v>
      </c>
      <c r="J94" s="284" t="s">
        <v>997</v>
      </c>
      <c r="K94" s="308">
        <f t="shared" si="101"/>
        <v>-22</v>
      </c>
      <c r="L94" s="309">
        <v>100</v>
      </c>
      <c r="M94" s="310">
        <f t="shared" si="102"/>
        <v>-3400</v>
      </c>
      <c r="N94" s="308">
        <v>150</v>
      </c>
      <c r="O94" s="284" t="s">
        <v>546</v>
      </c>
      <c r="P94" s="303">
        <v>45063</v>
      </c>
      <c r="Q94" s="197"/>
      <c r="R94" s="203" t="s">
        <v>535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302">
        <v>29</v>
      </c>
      <c r="B95" s="314">
        <v>45058</v>
      </c>
      <c r="C95" s="304"/>
      <c r="D95" s="305" t="s">
        <v>966</v>
      </c>
      <c r="E95" s="283" t="s">
        <v>536</v>
      </c>
      <c r="F95" s="283">
        <v>125</v>
      </c>
      <c r="G95" s="283">
        <v>76</v>
      </c>
      <c r="H95" s="306">
        <v>76</v>
      </c>
      <c r="I95" s="307" t="s">
        <v>967</v>
      </c>
      <c r="J95" s="284" t="s">
        <v>991</v>
      </c>
      <c r="K95" s="308">
        <f t="shared" ref="K95:K96" si="103">H95-F95</f>
        <v>-49</v>
      </c>
      <c r="L95" s="309">
        <v>100</v>
      </c>
      <c r="M95" s="310">
        <f t="shared" ref="M95" si="104">(K95*N95)-100</f>
        <v>-5000</v>
      </c>
      <c r="N95" s="308">
        <v>100</v>
      </c>
      <c r="O95" s="284" t="s">
        <v>546</v>
      </c>
      <c r="P95" s="303">
        <v>45062</v>
      </c>
      <c r="Q95" s="197"/>
      <c r="R95" s="203" t="s">
        <v>798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413">
        <v>30</v>
      </c>
      <c r="B96" s="415">
        <v>45058</v>
      </c>
      <c r="C96" s="304"/>
      <c r="D96" s="305" t="s">
        <v>968</v>
      </c>
      <c r="E96" s="283" t="s">
        <v>536</v>
      </c>
      <c r="F96" s="283">
        <v>265</v>
      </c>
      <c r="G96" s="283"/>
      <c r="H96" s="306">
        <v>0</v>
      </c>
      <c r="I96" s="307"/>
      <c r="J96" s="417" t="s">
        <v>1056</v>
      </c>
      <c r="K96" s="308">
        <f t="shared" si="103"/>
        <v>-265</v>
      </c>
      <c r="L96" s="309">
        <v>100</v>
      </c>
      <c r="M96" s="310">
        <f>K96*25</f>
        <v>-6625</v>
      </c>
      <c r="N96" s="308">
        <v>25</v>
      </c>
      <c r="O96" s="417" t="s">
        <v>546</v>
      </c>
      <c r="P96" s="423">
        <v>146</v>
      </c>
      <c r="Q96" s="197"/>
      <c r="R96" s="203" t="s">
        <v>535</v>
      </c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414"/>
      <c r="B97" s="416"/>
      <c r="C97" s="304"/>
      <c r="D97" s="305" t="s">
        <v>969</v>
      </c>
      <c r="E97" s="283" t="s">
        <v>877</v>
      </c>
      <c r="F97" s="283">
        <v>125</v>
      </c>
      <c r="G97" s="283"/>
      <c r="H97" s="306">
        <v>0</v>
      </c>
      <c r="I97" s="307"/>
      <c r="J97" s="418"/>
      <c r="K97" s="308">
        <v>125</v>
      </c>
      <c r="L97" s="309">
        <v>100</v>
      </c>
      <c r="M97" s="310">
        <f>K97*25</f>
        <v>3125</v>
      </c>
      <c r="N97" s="308">
        <v>25</v>
      </c>
      <c r="O97" s="418"/>
      <c r="P97" s="424"/>
      <c r="Q97" s="197"/>
      <c r="R97" s="203"/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80">
        <v>31</v>
      </c>
      <c r="B98" s="298">
        <v>45058</v>
      </c>
      <c r="C98" s="278"/>
      <c r="D98" s="296" t="s">
        <v>903</v>
      </c>
      <c r="E98" s="268" t="s">
        <v>877</v>
      </c>
      <c r="F98" s="268">
        <v>68</v>
      </c>
      <c r="G98" s="268">
        <v>110</v>
      </c>
      <c r="H98" s="277">
        <v>55</v>
      </c>
      <c r="I98" s="285" t="s">
        <v>970</v>
      </c>
      <c r="J98" s="266" t="s">
        <v>989</v>
      </c>
      <c r="K98" s="274">
        <f>F98-H98</f>
        <v>13</v>
      </c>
      <c r="L98" s="275">
        <v>100</v>
      </c>
      <c r="M98" s="276">
        <f t="shared" ref="M98" si="105">(K98*N98)-100</f>
        <v>550</v>
      </c>
      <c r="N98" s="274">
        <v>50</v>
      </c>
      <c r="O98" s="266" t="s">
        <v>534</v>
      </c>
      <c r="P98" s="267">
        <v>45062</v>
      </c>
      <c r="Q98" s="197"/>
      <c r="R98" s="203" t="s">
        <v>535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02">
        <v>32</v>
      </c>
      <c r="B99" s="314">
        <v>45058</v>
      </c>
      <c r="C99" s="304"/>
      <c r="D99" s="305" t="s">
        <v>971</v>
      </c>
      <c r="E99" s="283" t="s">
        <v>877</v>
      </c>
      <c r="F99" s="283">
        <v>130</v>
      </c>
      <c r="G99" s="283">
        <v>210</v>
      </c>
      <c r="H99" s="306">
        <v>195</v>
      </c>
      <c r="I99" s="307" t="s">
        <v>970</v>
      </c>
      <c r="J99" s="284" t="s">
        <v>977</v>
      </c>
      <c r="K99" s="308">
        <f>F99-H99</f>
        <v>-65</v>
      </c>
      <c r="L99" s="309">
        <v>100</v>
      </c>
      <c r="M99" s="310">
        <f t="shared" ref="M99:M101" si="106">(K99*N99)-100</f>
        <v>-1725</v>
      </c>
      <c r="N99" s="308">
        <v>25</v>
      </c>
      <c r="O99" s="284" t="s">
        <v>546</v>
      </c>
      <c r="P99" s="303">
        <v>45058</v>
      </c>
      <c r="Q99" s="197"/>
      <c r="R99" s="203" t="s">
        <v>535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280">
        <v>33</v>
      </c>
      <c r="B100" s="298">
        <v>45061</v>
      </c>
      <c r="C100" s="278"/>
      <c r="D100" s="296" t="s">
        <v>982</v>
      </c>
      <c r="E100" s="268" t="s">
        <v>536</v>
      </c>
      <c r="F100" s="268">
        <v>29</v>
      </c>
      <c r="G100" s="268">
        <v>12</v>
      </c>
      <c r="H100" s="277">
        <v>35</v>
      </c>
      <c r="I100" s="285" t="s">
        <v>983</v>
      </c>
      <c r="J100" s="266" t="s">
        <v>930</v>
      </c>
      <c r="K100" s="274">
        <f t="shared" ref="K100" si="107">H100-F100</f>
        <v>6</v>
      </c>
      <c r="L100" s="275">
        <v>100</v>
      </c>
      <c r="M100" s="276">
        <f t="shared" si="106"/>
        <v>1700</v>
      </c>
      <c r="N100" s="274">
        <v>300</v>
      </c>
      <c r="O100" s="266" t="s">
        <v>534</v>
      </c>
      <c r="P100" s="267">
        <v>45061</v>
      </c>
      <c r="Q100" s="197"/>
      <c r="R100" s="203" t="s">
        <v>798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358">
        <v>34</v>
      </c>
      <c r="B101" s="359">
        <v>45061</v>
      </c>
      <c r="C101" s="360"/>
      <c r="D101" s="361" t="s">
        <v>984</v>
      </c>
      <c r="E101" s="362" t="s">
        <v>536</v>
      </c>
      <c r="F101" s="362">
        <v>38</v>
      </c>
      <c r="G101" s="362"/>
      <c r="H101" s="363">
        <v>38</v>
      </c>
      <c r="I101" s="364" t="s">
        <v>985</v>
      </c>
      <c r="J101" s="365" t="s">
        <v>990</v>
      </c>
      <c r="K101" s="366">
        <f>F101-H101</f>
        <v>0</v>
      </c>
      <c r="L101" s="367">
        <v>100</v>
      </c>
      <c r="M101" s="368">
        <f t="shared" si="106"/>
        <v>-100</v>
      </c>
      <c r="N101" s="366">
        <v>50</v>
      </c>
      <c r="O101" s="365" t="s">
        <v>655</v>
      </c>
      <c r="P101" s="369">
        <v>45062</v>
      </c>
      <c r="Q101" s="197"/>
      <c r="R101" s="203" t="s">
        <v>798</v>
      </c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421">
        <v>35</v>
      </c>
      <c r="B102" s="419">
        <v>45061</v>
      </c>
      <c r="C102" s="278"/>
      <c r="D102" s="296" t="s">
        <v>986</v>
      </c>
      <c r="E102" s="268" t="s">
        <v>536</v>
      </c>
      <c r="F102" s="268">
        <v>84</v>
      </c>
      <c r="G102" s="268"/>
      <c r="H102" s="277">
        <v>147</v>
      </c>
      <c r="I102" s="285"/>
      <c r="J102" s="409" t="s">
        <v>998</v>
      </c>
      <c r="K102" s="274">
        <f>H102-F102</f>
        <v>63</v>
      </c>
      <c r="L102" s="275">
        <v>100</v>
      </c>
      <c r="M102" s="407">
        <f>(32*50)-200</f>
        <v>1400</v>
      </c>
      <c r="N102" s="274">
        <v>50</v>
      </c>
      <c r="O102" s="409" t="s">
        <v>534</v>
      </c>
      <c r="P102" s="411">
        <v>45063</v>
      </c>
      <c r="Q102" s="197"/>
      <c r="R102" s="203" t="s">
        <v>535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422"/>
      <c r="B103" s="420"/>
      <c r="C103" s="278"/>
      <c r="D103" s="296" t="s">
        <v>987</v>
      </c>
      <c r="E103" s="268" t="s">
        <v>877</v>
      </c>
      <c r="F103" s="268">
        <v>49</v>
      </c>
      <c r="G103" s="268"/>
      <c r="H103" s="277">
        <v>80</v>
      </c>
      <c r="I103" s="285"/>
      <c r="J103" s="410"/>
      <c r="K103" s="274">
        <f>49-80</f>
        <v>-31</v>
      </c>
      <c r="L103" s="275">
        <v>100</v>
      </c>
      <c r="M103" s="408"/>
      <c r="N103" s="274">
        <v>50</v>
      </c>
      <c r="O103" s="410"/>
      <c r="P103" s="412"/>
      <c r="Q103" s="197"/>
      <c r="R103" s="203"/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302">
        <v>36</v>
      </c>
      <c r="B104" s="314">
        <v>45062</v>
      </c>
      <c r="C104" s="304"/>
      <c r="D104" s="305" t="s">
        <v>992</v>
      </c>
      <c r="E104" s="283" t="s">
        <v>536</v>
      </c>
      <c r="F104" s="283">
        <v>33</v>
      </c>
      <c r="G104" s="283">
        <v>16</v>
      </c>
      <c r="H104" s="306">
        <v>16</v>
      </c>
      <c r="I104" s="307" t="s">
        <v>993</v>
      </c>
      <c r="J104" s="284" t="s">
        <v>932</v>
      </c>
      <c r="K104" s="308">
        <f t="shared" ref="K104:K105" si="108">H104-F104</f>
        <v>-17</v>
      </c>
      <c r="L104" s="309">
        <v>100</v>
      </c>
      <c r="M104" s="310">
        <f t="shared" ref="M104:M105" si="109">(K104*N104)-100</f>
        <v>-6050</v>
      </c>
      <c r="N104" s="308">
        <v>350</v>
      </c>
      <c r="O104" s="284" t="s">
        <v>546</v>
      </c>
      <c r="P104" s="303">
        <v>45063</v>
      </c>
      <c r="Q104" s="197"/>
      <c r="R104" s="203" t="s">
        <v>798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80">
        <v>37</v>
      </c>
      <c r="B105" s="298">
        <v>45062</v>
      </c>
      <c r="C105" s="278"/>
      <c r="D105" s="296" t="s">
        <v>999</v>
      </c>
      <c r="E105" s="268" t="s">
        <v>536</v>
      </c>
      <c r="F105" s="268">
        <v>32</v>
      </c>
      <c r="G105" s="268">
        <v>19</v>
      </c>
      <c r="H105" s="277">
        <v>37</v>
      </c>
      <c r="I105" s="285" t="s">
        <v>1000</v>
      </c>
      <c r="J105" s="266" t="s">
        <v>1001</v>
      </c>
      <c r="K105" s="274">
        <f t="shared" si="108"/>
        <v>5</v>
      </c>
      <c r="L105" s="275">
        <v>100</v>
      </c>
      <c r="M105" s="276">
        <f t="shared" si="109"/>
        <v>1935</v>
      </c>
      <c r="N105" s="274">
        <v>407</v>
      </c>
      <c r="O105" s="266" t="s">
        <v>534</v>
      </c>
      <c r="P105" s="267">
        <v>45063</v>
      </c>
      <c r="Q105" s="197"/>
      <c r="R105" s="203" t="s">
        <v>798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280">
        <v>38</v>
      </c>
      <c r="B106" s="298">
        <v>45063</v>
      </c>
      <c r="C106" s="278"/>
      <c r="D106" s="296" t="s">
        <v>1002</v>
      </c>
      <c r="E106" s="268" t="s">
        <v>536</v>
      </c>
      <c r="F106" s="268">
        <v>6.5</v>
      </c>
      <c r="G106" s="268">
        <v>3.4</v>
      </c>
      <c r="H106" s="277">
        <v>7.9</v>
      </c>
      <c r="I106" s="285" t="s">
        <v>1003</v>
      </c>
      <c r="J106" s="266" t="s">
        <v>1007</v>
      </c>
      <c r="K106" s="274">
        <f t="shared" ref="K106" si="110">H106-F106</f>
        <v>1.4000000000000004</v>
      </c>
      <c r="L106" s="275">
        <v>100</v>
      </c>
      <c r="M106" s="276">
        <f t="shared" ref="M106" si="111">(K106*N106)-100</f>
        <v>2000.0000000000005</v>
      </c>
      <c r="N106" s="274">
        <v>1500</v>
      </c>
      <c r="O106" s="266" t="s">
        <v>534</v>
      </c>
      <c r="P106" s="267">
        <v>45064</v>
      </c>
      <c r="Q106" s="197"/>
      <c r="R106" s="203" t="s">
        <v>535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280">
        <v>39</v>
      </c>
      <c r="B107" s="298">
        <v>45063</v>
      </c>
      <c r="C107" s="278"/>
      <c r="D107" s="296" t="s">
        <v>934</v>
      </c>
      <c r="E107" s="268" t="s">
        <v>536</v>
      </c>
      <c r="F107" s="268">
        <v>7.5</v>
      </c>
      <c r="G107" s="268">
        <v>2.8</v>
      </c>
      <c r="H107" s="277">
        <v>9.75</v>
      </c>
      <c r="I107" s="285" t="s">
        <v>1004</v>
      </c>
      <c r="J107" s="266" t="s">
        <v>1008</v>
      </c>
      <c r="K107" s="274">
        <f t="shared" ref="K107" si="112">H107-F107</f>
        <v>2.25</v>
      </c>
      <c r="L107" s="275">
        <v>100</v>
      </c>
      <c r="M107" s="276">
        <f t="shared" ref="M107" si="113">(K107*N107)-100</f>
        <v>2037.5</v>
      </c>
      <c r="N107" s="274">
        <v>950</v>
      </c>
      <c r="O107" s="266" t="s">
        <v>534</v>
      </c>
      <c r="P107" s="267">
        <v>45064</v>
      </c>
      <c r="Q107" s="197"/>
      <c r="R107" s="203" t="s">
        <v>798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280">
        <v>40</v>
      </c>
      <c r="B108" s="298">
        <v>45063</v>
      </c>
      <c r="C108" s="278"/>
      <c r="D108" s="296" t="s">
        <v>1005</v>
      </c>
      <c r="E108" s="268" t="s">
        <v>536</v>
      </c>
      <c r="F108" s="268">
        <v>48</v>
      </c>
      <c r="G108" s="268">
        <v>14</v>
      </c>
      <c r="H108" s="277">
        <v>69</v>
      </c>
      <c r="I108" s="285" t="s">
        <v>1006</v>
      </c>
      <c r="J108" s="266" t="s">
        <v>547</v>
      </c>
      <c r="K108" s="274">
        <f t="shared" ref="K108:K109" si="114">H108-F108</f>
        <v>21</v>
      </c>
      <c r="L108" s="275">
        <v>100</v>
      </c>
      <c r="M108" s="276">
        <f t="shared" ref="M108:M109" si="115">(K108*N108)-100</f>
        <v>950</v>
      </c>
      <c r="N108" s="274">
        <v>50</v>
      </c>
      <c r="O108" s="266" t="s">
        <v>534</v>
      </c>
      <c r="P108" s="267">
        <v>45063</v>
      </c>
      <c r="Q108" s="197"/>
      <c r="R108" s="203" t="s">
        <v>535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302">
        <v>41</v>
      </c>
      <c r="B109" s="314">
        <v>45064</v>
      </c>
      <c r="C109" s="304"/>
      <c r="D109" s="305" t="s">
        <v>1009</v>
      </c>
      <c r="E109" s="283" t="s">
        <v>536</v>
      </c>
      <c r="F109" s="283">
        <v>23.5</v>
      </c>
      <c r="G109" s="283">
        <v>8</v>
      </c>
      <c r="H109" s="306">
        <v>7</v>
      </c>
      <c r="I109" s="307" t="s">
        <v>1010</v>
      </c>
      <c r="J109" s="284" t="s">
        <v>1017</v>
      </c>
      <c r="K109" s="308">
        <f t="shared" si="114"/>
        <v>-16.5</v>
      </c>
      <c r="L109" s="309">
        <v>100</v>
      </c>
      <c r="M109" s="310">
        <f t="shared" si="115"/>
        <v>-5050</v>
      </c>
      <c r="N109" s="308">
        <v>300</v>
      </c>
      <c r="O109" s="284" t="s">
        <v>546</v>
      </c>
      <c r="P109" s="303">
        <v>45065</v>
      </c>
      <c r="Q109" s="197"/>
      <c r="R109" s="203" t="s">
        <v>798</v>
      </c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280">
        <v>42</v>
      </c>
      <c r="B110" s="298">
        <v>45064</v>
      </c>
      <c r="C110" s="278"/>
      <c r="D110" s="296" t="s">
        <v>1011</v>
      </c>
      <c r="E110" s="268" t="s">
        <v>536</v>
      </c>
      <c r="F110" s="268">
        <v>21</v>
      </c>
      <c r="G110" s="268">
        <v>0</v>
      </c>
      <c r="H110" s="277">
        <v>31</v>
      </c>
      <c r="I110" s="285" t="s">
        <v>1012</v>
      </c>
      <c r="J110" s="266" t="s">
        <v>978</v>
      </c>
      <c r="K110" s="274">
        <f t="shared" ref="K110" si="116">H110-F110</f>
        <v>10</v>
      </c>
      <c r="L110" s="275">
        <v>100</v>
      </c>
      <c r="M110" s="276">
        <f t="shared" ref="M110" si="117">(K110*N110)-100</f>
        <v>400</v>
      </c>
      <c r="N110" s="274">
        <v>50</v>
      </c>
      <c r="O110" s="266" t="s">
        <v>534</v>
      </c>
      <c r="P110" s="267">
        <v>45064</v>
      </c>
      <c r="Q110" s="197"/>
      <c r="R110" s="203" t="s">
        <v>798</v>
      </c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280">
        <v>43</v>
      </c>
      <c r="B111" s="326">
        <v>45065</v>
      </c>
      <c r="C111" s="278"/>
      <c r="D111" s="296" t="s">
        <v>1018</v>
      </c>
      <c r="E111" s="268" t="s">
        <v>536</v>
      </c>
      <c r="F111" s="268">
        <v>28</v>
      </c>
      <c r="G111" s="268">
        <v>10</v>
      </c>
      <c r="H111" s="277">
        <v>31.5</v>
      </c>
      <c r="I111" s="285" t="s">
        <v>993</v>
      </c>
      <c r="J111" s="266" t="s">
        <v>1029</v>
      </c>
      <c r="K111" s="274">
        <f t="shared" ref="K111" si="118">H111-F111</f>
        <v>3.5</v>
      </c>
      <c r="L111" s="275">
        <v>100</v>
      </c>
      <c r="M111" s="276">
        <f t="shared" ref="M111" si="119">(K111*N111)-100</f>
        <v>512.5</v>
      </c>
      <c r="N111" s="274">
        <v>175</v>
      </c>
      <c r="O111" s="266" t="s">
        <v>534</v>
      </c>
      <c r="P111" s="267">
        <v>45068</v>
      </c>
      <c r="Q111" s="197"/>
      <c r="R111" s="203" t="s">
        <v>798</v>
      </c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280">
        <v>44</v>
      </c>
      <c r="B112" s="298">
        <v>45065</v>
      </c>
      <c r="C112" s="278"/>
      <c r="D112" s="296" t="s">
        <v>934</v>
      </c>
      <c r="E112" s="268" t="s">
        <v>536</v>
      </c>
      <c r="F112" s="268">
        <v>4.5</v>
      </c>
      <c r="G112" s="268"/>
      <c r="H112" s="277">
        <v>6.75</v>
      </c>
      <c r="I112" s="285" t="s">
        <v>1023</v>
      </c>
      <c r="J112" s="266" t="s">
        <v>1008</v>
      </c>
      <c r="K112" s="274">
        <f t="shared" ref="K112" si="120">H112-F112</f>
        <v>2.25</v>
      </c>
      <c r="L112" s="275">
        <v>100</v>
      </c>
      <c r="M112" s="276">
        <f t="shared" ref="M112:M113" si="121">(K112*N112)-100</f>
        <v>2037.5</v>
      </c>
      <c r="N112" s="274">
        <v>950</v>
      </c>
      <c r="O112" s="266" t="s">
        <v>534</v>
      </c>
      <c r="P112" s="267">
        <v>45065</v>
      </c>
      <c r="Q112" s="197"/>
      <c r="R112" s="203" t="s">
        <v>798</v>
      </c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358">
        <v>45</v>
      </c>
      <c r="B113" s="359">
        <v>45069</v>
      </c>
      <c r="C113" s="360"/>
      <c r="D113" s="361" t="s">
        <v>934</v>
      </c>
      <c r="E113" s="358" t="s">
        <v>536</v>
      </c>
      <c r="F113" s="358">
        <v>3.25</v>
      </c>
      <c r="G113" s="358"/>
      <c r="H113" s="375">
        <v>3.25</v>
      </c>
      <c r="I113" s="377" t="s">
        <v>1038</v>
      </c>
      <c r="J113" s="365" t="s">
        <v>990</v>
      </c>
      <c r="K113" s="366">
        <f>F113-H113</f>
        <v>0</v>
      </c>
      <c r="L113" s="367">
        <v>100</v>
      </c>
      <c r="M113" s="368">
        <f t="shared" si="121"/>
        <v>-100</v>
      </c>
      <c r="N113" s="366">
        <v>50</v>
      </c>
      <c r="O113" s="365" t="s">
        <v>655</v>
      </c>
      <c r="P113" s="369">
        <v>45070</v>
      </c>
      <c r="Q113" s="197"/>
      <c r="R113" s="203" t="s">
        <v>798</v>
      </c>
      <c r="S113" s="197"/>
      <c r="T113" s="197"/>
      <c r="U113" s="197"/>
      <c r="V113" s="197"/>
      <c r="W113" s="197"/>
      <c r="X113" s="203"/>
      <c r="Y113" s="197"/>
      <c r="Z113" s="197"/>
      <c r="AA113" s="197"/>
      <c r="AB113" s="197"/>
      <c r="AC113" s="197"/>
      <c r="AD113" s="203"/>
      <c r="AE113" s="197"/>
      <c r="AF113" s="197"/>
      <c r="AG113" s="197"/>
      <c r="AH113" s="197"/>
      <c r="AI113" s="197"/>
      <c r="AJ113" s="203"/>
      <c r="AK113" s="197"/>
      <c r="AL113" s="197"/>
    </row>
    <row r="114" spans="1:38" s="198" customFormat="1" ht="15.6" customHeight="1">
      <c r="A114" s="302">
        <v>46</v>
      </c>
      <c r="B114" s="314">
        <v>45069</v>
      </c>
      <c r="C114" s="304"/>
      <c r="D114" s="305" t="s">
        <v>1039</v>
      </c>
      <c r="E114" s="302" t="s">
        <v>536</v>
      </c>
      <c r="F114" s="302">
        <v>26</v>
      </c>
      <c r="G114" s="302"/>
      <c r="H114" s="374">
        <v>0</v>
      </c>
      <c r="I114" s="374" t="s">
        <v>962</v>
      </c>
      <c r="J114" s="284" t="s">
        <v>1040</v>
      </c>
      <c r="K114" s="308">
        <f t="shared" ref="K114:K115" si="122">H114-F114</f>
        <v>-26</v>
      </c>
      <c r="L114" s="309">
        <v>100</v>
      </c>
      <c r="M114" s="310">
        <f t="shared" ref="M114:M115" si="123">(K114*N114)-100</f>
        <v>-1140</v>
      </c>
      <c r="N114" s="308">
        <v>40</v>
      </c>
      <c r="O114" s="284" t="s">
        <v>546</v>
      </c>
      <c r="P114" s="303">
        <v>45069</v>
      </c>
      <c r="Q114" s="197"/>
      <c r="R114" s="203" t="s">
        <v>798</v>
      </c>
      <c r="S114" s="197"/>
      <c r="T114" s="197"/>
      <c r="U114" s="197"/>
      <c r="V114" s="197"/>
      <c r="W114" s="197"/>
      <c r="X114" s="203"/>
      <c r="Y114" s="197"/>
      <c r="Z114" s="197"/>
      <c r="AA114" s="197"/>
      <c r="AB114" s="197"/>
      <c r="AC114" s="197"/>
      <c r="AD114" s="203"/>
      <c r="AE114" s="197"/>
      <c r="AF114" s="197"/>
      <c r="AG114" s="197"/>
      <c r="AH114" s="197"/>
      <c r="AI114" s="197"/>
      <c r="AJ114" s="203"/>
      <c r="AK114" s="197"/>
      <c r="AL114" s="197"/>
    </row>
    <row r="115" spans="1:38" s="198" customFormat="1" ht="15.6" customHeight="1">
      <c r="A115" s="280">
        <v>47</v>
      </c>
      <c r="B115" s="298">
        <v>45069</v>
      </c>
      <c r="C115" s="278"/>
      <c r="D115" s="296" t="s">
        <v>1041</v>
      </c>
      <c r="E115" s="280" t="s">
        <v>536</v>
      </c>
      <c r="F115" s="280">
        <v>41.5</v>
      </c>
      <c r="G115" s="280"/>
      <c r="H115" s="335">
        <v>77.5</v>
      </c>
      <c r="I115" s="335" t="s">
        <v>985</v>
      </c>
      <c r="J115" s="266" t="s">
        <v>1046</v>
      </c>
      <c r="K115" s="274">
        <f t="shared" si="122"/>
        <v>36</v>
      </c>
      <c r="L115" s="275">
        <v>100</v>
      </c>
      <c r="M115" s="276">
        <f t="shared" si="123"/>
        <v>1700</v>
      </c>
      <c r="N115" s="274">
        <v>50</v>
      </c>
      <c r="O115" s="266" t="s">
        <v>534</v>
      </c>
      <c r="P115" s="267">
        <v>45070</v>
      </c>
      <c r="Q115" s="197"/>
      <c r="R115" s="203" t="s">
        <v>798</v>
      </c>
      <c r="S115" s="197"/>
      <c r="T115" s="197"/>
      <c r="U115" s="197"/>
      <c r="V115" s="197"/>
      <c r="W115" s="197"/>
      <c r="X115" s="203"/>
      <c r="Y115" s="197"/>
      <c r="Z115" s="197"/>
      <c r="AA115" s="197"/>
      <c r="AB115" s="197"/>
      <c r="AC115" s="197"/>
      <c r="AD115" s="203"/>
      <c r="AE115" s="197"/>
      <c r="AF115" s="197"/>
      <c r="AG115" s="197"/>
      <c r="AH115" s="197"/>
      <c r="AI115" s="197"/>
      <c r="AJ115" s="203"/>
      <c r="AK115" s="197"/>
      <c r="AL115" s="197"/>
    </row>
    <row r="116" spans="1:38" s="198" customFormat="1" ht="15.6" customHeight="1">
      <c r="A116" s="280">
        <v>48</v>
      </c>
      <c r="B116" s="298">
        <v>45069</v>
      </c>
      <c r="C116" s="278"/>
      <c r="D116" s="296" t="s">
        <v>1042</v>
      </c>
      <c r="E116" s="280" t="s">
        <v>877</v>
      </c>
      <c r="F116" s="280">
        <v>45</v>
      </c>
      <c r="G116" s="280">
        <v>85</v>
      </c>
      <c r="H116" s="335">
        <v>25</v>
      </c>
      <c r="I116" s="376" t="s">
        <v>1043</v>
      </c>
      <c r="J116" s="266" t="s">
        <v>882</v>
      </c>
      <c r="K116" s="274">
        <f>F116-H116</f>
        <v>20</v>
      </c>
      <c r="L116" s="275">
        <v>100</v>
      </c>
      <c r="M116" s="276">
        <f t="shared" ref="M116:M119" si="124">(K116*N116)-100</f>
        <v>900</v>
      </c>
      <c r="N116" s="274">
        <v>50</v>
      </c>
      <c r="O116" s="266" t="s">
        <v>534</v>
      </c>
      <c r="P116" s="267">
        <v>45069</v>
      </c>
      <c r="Q116" s="197"/>
      <c r="R116" s="203" t="s">
        <v>535</v>
      </c>
      <c r="S116" s="197"/>
      <c r="T116" s="197"/>
      <c r="U116" s="197"/>
      <c r="V116" s="197"/>
      <c r="W116" s="197"/>
      <c r="X116" s="203"/>
      <c r="Y116" s="197"/>
      <c r="Z116" s="197"/>
      <c r="AA116" s="197"/>
      <c r="AB116" s="197"/>
      <c r="AC116" s="197"/>
      <c r="AD116" s="203"/>
      <c r="AE116" s="197"/>
      <c r="AF116" s="197"/>
      <c r="AG116" s="197"/>
      <c r="AH116" s="197"/>
      <c r="AI116" s="197"/>
      <c r="AJ116" s="203"/>
      <c r="AK116" s="197"/>
      <c r="AL116" s="197"/>
    </row>
    <row r="117" spans="1:38" s="198" customFormat="1" ht="15.6" customHeight="1">
      <c r="A117" s="302">
        <v>49</v>
      </c>
      <c r="B117" s="314">
        <v>45069</v>
      </c>
      <c r="C117" s="304"/>
      <c r="D117" s="305" t="s">
        <v>1044</v>
      </c>
      <c r="E117" s="302" t="s">
        <v>536</v>
      </c>
      <c r="F117" s="302">
        <v>15.5</v>
      </c>
      <c r="G117" s="302"/>
      <c r="H117" s="374">
        <v>5.5</v>
      </c>
      <c r="I117" s="374" t="s">
        <v>1045</v>
      </c>
      <c r="J117" s="284" t="s">
        <v>945</v>
      </c>
      <c r="K117" s="308">
        <f t="shared" ref="K117:K119" si="125">H117-F117</f>
        <v>-10</v>
      </c>
      <c r="L117" s="309">
        <v>100</v>
      </c>
      <c r="M117" s="310">
        <f t="shared" si="124"/>
        <v>-3100</v>
      </c>
      <c r="N117" s="308">
        <v>300</v>
      </c>
      <c r="O117" s="284" t="s">
        <v>546</v>
      </c>
      <c r="P117" s="303">
        <v>45070</v>
      </c>
      <c r="Q117" s="197"/>
      <c r="R117" s="203" t="s">
        <v>535</v>
      </c>
      <c r="S117" s="197"/>
      <c r="T117" s="197"/>
      <c r="U117" s="197"/>
      <c r="V117" s="197"/>
      <c r="W117" s="197"/>
      <c r="X117" s="203"/>
      <c r="Y117" s="197"/>
      <c r="Z117" s="197"/>
      <c r="AA117" s="197"/>
      <c r="AB117" s="197"/>
      <c r="AC117" s="197"/>
      <c r="AD117" s="203"/>
      <c r="AE117" s="197"/>
      <c r="AF117" s="197"/>
      <c r="AG117" s="197"/>
      <c r="AH117" s="197"/>
      <c r="AI117" s="197"/>
      <c r="AJ117" s="203"/>
      <c r="AK117" s="197"/>
      <c r="AL117" s="197"/>
    </row>
    <row r="118" spans="1:38" s="198" customFormat="1" ht="15.6" customHeight="1">
      <c r="A118" s="280">
        <v>50</v>
      </c>
      <c r="B118" s="298">
        <v>45070</v>
      </c>
      <c r="C118" s="278"/>
      <c r="D118" s="296" t="s">
        <v>1041</v>
      </c>
      <c r="E118" s="280" t="s">
        <v>536</v>
      </c>
      <c r="F118" s="280">
        <v>37</v>
      </c>
      <c r="G118" s="280"/>
      <c r="H118" s="335">
        <v>54.5</v>
      </c>
      <c r="I118" s="335" t="s">
        <v>985</v>
      </c>
      <c r="J118" s="266" t="s">
        <v>1047</v>
      </c>
      <c r="K118" s="274">
        <f t="shared" si="125"/>
        <v>17.5</v>
      </c>
      <c r="L118" s="275">
        <v>100</v>
      </c>
      <c r="M118" s="276">
        <f t="shared" si="124"/>
        <v>775</v>
      </c>
      <c r="N118" s="274">
        <v>50</v>
      </c>
      <c r="O118" s="266" t="s">
        <v>534</v>
      </c>
      <c r="P118" s="267">
        <v>45070</v>
      </c>
      <c r="Q118" s="197"/>
      <c r="R118" s="203" t="s">
        <v>535</v>
      </c>
      <c r="S118" s="197"/>
      <c r="T118" s="197"/>
      <c r="U118" s="197"/>
      <c r="V118" s="197"/>
      <c r="W118" s="197"/>
      <c r="X118" s="203"/>
      <c r="Y118" s="197"/>
      <c r="Z118" s="197"/>
      <c r="AA118" s="197"/>
      <c r="AB118" s="197"/>
      <c r="AC118" s="197"/>
      <c r="AD118" s="203"/>
      <c r="AE118" s="197"/>
      <c r="AF118" s="197"/>
      <c r="AG118" s="197"/>
      <c r="AH118" s="197"/>
      <c r="AI118" s="197"/>
      <c r="AJ118" s="203"/>
      <c r="AK118" s="197"/>
      <c r="AL118" s="197"/>
    </row>
    <row r="119" spans="1:38" s="198" customFormat="1" ht="15.6" customHeight="1">
      <c r="A119" s="280">
        <v>51</v>
      </c>
      <c r="B119" s="298">
        <v>45070</v>
      </c>
      <c r="C119" s="278"/>
      <c r="D119" s="296" t="s">
        <v>1090</v>
      </c>
      <c r="E119" s="280" t="s">
        <v>536</v>
      </c>
      <c r="F119" s="280">
        <v>14</v>
      </c>
      <c r="G119" s="280">
        <v>8.5</v>
      </c>
      <c r="H119" s="335">
        <v>16.75</v>
      </c>
      <c r="I119" s="335" t="s">
        <v>1081</v>
      </c>
      <c r="J119" s="266" t="s">
        <v>1082</v>
      </c>
      <c r="K119" s="274">
        <f t="shared" si="125"/>
        <v>2.75</v>
      </c>
      <c r="L119" s="275">
        <v>100</v>
      </c>
      <c r="M119" s="276">
        <f t="shared" si="124"/>
        <v>2237.5</v>
      </c>
      <c r="N119" s="274">
        <v>850</v>
      </c>
      <c r="O119" s="266" t="s">
        <v>534</v>
      </c>
      <c r="P119" s="267">
        <v>45075</v>
      </c>
      <c r="Q119" s="197"/>
      <c r="R119" s="203" t="s">
        <v>798</v>
      </c>
      <c r="S119" s="197"/>
      <c r="T119" s="197"/>
      <c r="U119" s="197"/>
      <c r="V119" s="197"/>
      <c r="W119" s="197"/>
      <c r="X119" s="203"/>
      <c r="Y119" s="197"/>
      <c r="Z119" s="197"/>
      <c r="AA119" s="197"/>
      <c r="AB119" s="197"/>
      <c r="AC119" s="197"/>
      <c r="AD119" s="203"/>
      <c r="AE119" s="197"/>
      <c r="AF119" s="197"/>
      <c r="AG119" s="197"/>
      <c r="AH119" s="197"/>
      <c r="AI119" s="197"/>
      <c r="AJ119" s="203"/>
      <c r="AK119" s="197"/>
      <c r="AL119" s="197"/>
    </row>
    <row r="120" spans="1:38" s="198" customFormat="1" ht="15.6" customHeight="1">
      <c r="A120" s="280">
        <v>51</v>
      </c>
      <c r="B120" s="298">
        <v>45071</v>
      </c>
      <c r="C120" s="278"/>
      <c r="D120" s="296" t="s">
        <v>1058</v>
      </c>
      <c r="E120" s="268" t="s">
        <v>536</v>
      </c>
      <c r="F120" s="268">
        <v>78</v>
      </c>
      <c r="G120" s="268">
        <v>30</v>
      </c>
      <c r="H120" s="277">
        <v>99</v>
      </c>
      <c r="I120" s="285" t="s">
        <v>1057</v>
      </c>
      <c r="J120" s="266" t="s">
        <v>547</v>
      </c>
      <c r="K120" s="274">
        <f t="shared" ref="K120:K122" si="126">H120-F120</f>
        <v>21</v>
      </c>
      <c r="L120" s="275">
        <v>100</v>
      </c>
      <c r="M120" s="276">
        <f t="shared" ref="M120:M124" si="127">(K120*N120)-100</f>
        <v>740</v>
      </c>
      <c r="N120" s="274">
        <v>40</v>
      </c>
      <c r="O120" s="266" t="s">
        <v>534</v>
      </c>
      <c r="P120" s="267">
        <v>45071</v>
      </c>
      <c r="Q120" s="197"/>
      <c r="R120" s="203" t="s">
        <v>535</v>
      </c>
      <c r="S120" s="197"/>
      <c r="T120" s="197"/>
      <c r="U120" s="197"/>
      <c r="V120" s="197"/>
      <c r="W120" s="197"/>
      <c r="X120" s="203"/>
      <c r="Y120" s="197"/>
      <c r="Z120" s="197"/>
      <c r="AA120" s="197"/>
      <c r="AB120" s="197"/>
      <c r="AC120" s="197"/>
      <c r="AD120" s="203"/>
      <c r="AE120" s="197"/>
      <c r="AF120" s="197"/>
      <c r="AG120" s="197"/>
      <c r="AH120" s="197"/>
      <c r="AI120" s="197"/>
      <c r="AJ120" s="203"/>
      <c r="AK120" s="197"/>
      <c r="AL120" s="197"/>
    </row>
    <row r="121" spans="1:38" s="198" customFormat="1" ht="15.6" customHeight="1">
      <c r="A121" s="302">
        <v>52</v>
      </c>
      <c r="B121" s="314">
        <v>45071</v>
      </c>
      <c r="C121" s="304"/>
      <c r="D121" s="305" t="s">
        <v>1019</v>
      </c>
      <c r="E121" s="283" t="s">
        <v>536</v>
      </c>
      <c r="F121" s="283">
        <v>10</v>
      </c>
      <c r="G121" s="283"/>
      <c r="H121" s="306">
        <v>0</v>
      </c>
      <c r="I121" s="307" t="s">
        <v>1059</v>
      </c>
      <c r="J121" s="284" t="s">
        <v>945</v>
      </c>
      <c r="K121" s="308">
        <f t="shared" si="126"/>
        <v>-10</v>
      </c>
      <c r="L121" s="309">
        <v>100</v>
      </c>
      <c r="M121" s="310">
        <f t="shared" si="127"/>
        <v>-500</v>
      </c>
      <c r="N121" s="308">
        <v>40</v>
      </c>
      <c r="O121" s="284" t="s">
        <v>546</v>
      </c>
      <c r="P121" s="303">
        <v>45071</v>
      </c>
      <c r="Q121" s="197"/>
      <c r="R121" s="203" t="s">
        <v>535</v>
      </c>
      <c r="S121" s="197"/>
      <c r="T121" s="197"/>
      <c r="U121" s="197"/>
      <c r="V121" s="197"/>
      <c r="W121" s="197"/>
      <c r="X121" s="203"/>
      <c r="Y121" s="197"/>
      <c r="Z121" s="197"/>
      <c r="AA121" s="197"/>
      <c r="AB121" s="197"/>
      <c r="AC121" s="197"/>
      <c r="AD121" s="203"/>
      <c r="AE121" s="197"/>
      <c r="AF121" s="197"/>
      <c r="AG121" s="197"/>
      <c r="AH121" s="197"/>
      <c r="AI121" s="197"/>
      <c r="AJ121" s="203"/>
      <c r="AK121" s="197"/>
      <c r="AL121" s="197"/>
    </row>
    <row r="122" spans="1:38" s="198" customFormat="1" ht="15.6" customHeight="1">
      <c r="A122" s="280">
        <v>53</v>
      </c>
      <c r="B122" s="298">
        <v>45072</v>
      </c>
      <c r="C122" s="278"/>
      <c r="D122" s="296" t="s">
        <v>1068</v>
      </c>
      <c r="E122" s="268" t="s">
        <v>536</v>
      </c>
      <c r="F122" s="268">
        <v>8.5</v>
      </c>
      <c r="G122" s="268">
        <v>3.5</v>
      </c>
      <c r="H122" s="277">
        <v>11.5</v>
      </c>
      <c r="I122" s="285" t="s">
        <v>1069</v>
      </c>
      <c r="J122" s="266" t="s">
        <v>1074</v>
      </c>
      <c r="K122" s="274">
        <f t="shared" si="126"/>
        <v>3</v>
      </c>
      <c r="L122" s="275">
        <v>100</v>
      </c>
      <c r="M122" s="276">
        <f t="shared" si="127"/>
        <v>2750</v>
      </c>
      <c r="N122" s="274">
        <v>950</v>
      </c>
      <c r="O122" s="266" t="s">
        <v>534</v>
      </c>
      <c r="P122" s="267">
        <v>45075</v>
      </c>
      <c r="Q122" s="197"/>
      <c r="R122" s="203" t="s">
        <v>535</v>
      </c>
      <c r="S122" s="197"/>
      <c r="T122" s="197"/>
      <c r="U122" s="197"/>
      <c r="V122" s="197"/>
      <c r="W122" s="197"/>
      <c r="X122" s="203"/>
      <c r="Y122" s="197"/>
      <c r="Z122" s="197"/>
      <c r="AA122" s="197"/>
      <c r="AB122" s="197"/>
      <c r="AC122" s="197"/>
      <c r="AD122" s="203"/>
      <c r="AE122" s="197"/>
      <c r="AF122" s="197"/>
      <c r="AG122" s="197"/>
      <c r="AH122" s="197"/>
      <c r="AI122" s="197"/>
      <c r="AJ122" s="203"/>
      <c r="AK122" s="197"/>
      <c r="AL122" s="197"/>
    </row>
    <row r="123" spans="1:38" s="198" customFormat="1" ht="15.6" customHeight="1">
      <c r="A123" s="302">
        <v>54</v>
      </c>
      <c r="B123" s="314">
        <v>45072</v>
      </c>
      <c r="C123" s="304"/>
      <c r="D123" s="305" t="s">
        <v>1070</v>
      </c>
      <c r="E123" s="283" t="s">
        <v>877</v>
      </c>
      <c r="F123" s="283">
        <v>79</v>
      </c>
      <c r="G123" s="283">
        <v>115</v>
      </c>
      <c r="H123" s="306">
        <v>115</v>
      </c>
      <c r="I123" s="307" t="s">
        <v>1071</v>
      </c>
      <c r="J123" s="284" t="s">
        <v>1079</v>
      </c>
      <c r="K123" s="308">
        <f>F123-H123</f>
        <v>-36</v>
      </c>
      <c r="L123" s="309">
        <v>100</v>
      </c>
      <c r="M123" s="310">
        <f t="shared" si="127"/>
        <v>-1900</v>
      </c>
      <c r="N123" s="308">
        <v>50</v>
      </c>
      <c r="O123" s="284" t="s">
        <v>546</v>
      </c>
      <c r="P123" s="303">
        <v>45075</v>
      </c>
      <c r="Q123" s="197"/>
      <c r="R123" s="203" t="s">
        <v>535</v>
      </c>
      <c r="S123" s="197"/>
      <c r="T123" s="197"/>
      <c r="U123" s="197"/>
      <c r="V123" s="197"/>
      <c r="W123" s="197"/>
      <c r="X123" s="203"/>
      <c r="Y123" s="197"/>
      <c r="Z123" s="197"/>
      <c r="AA123" s="197"/>
      <c r="AB123" s="197"/>
      <c r="AC123" s="197"/>
      <c r="AD123" s="203"/>
      <c r="AE123" s="197"/>
      <c r="AF123" s="197"/>
      <c r="AG123" s="197"/>
      <c r="AH123" s="197"/>
      <c r="AI123" s="197"/>
      <c r="AJ123" s="203"/>
      <c r="AK123" s="197"/>
      <c r="AL123" s="197"/>
    </row>
    <row r="124" spans="1:38" s="198" customFormat="1" ht="15.6" customHeight="1">
      <c r="A124" s="280">
        <v>55</v>
      </c>
      <c r="B124" s="298">
        <v>45075</v>
      </c>
      <c r="C124" s="278"/>
      <c r="D124" s="296" t="s">
        <v>1075</v>
      </c>
      <c r="E124" s="268" t="s">
        <v>877</v>
      </c>
      <c r="F124" s="268">
        <v>89</v>
      </c>
      <c r="G124" s="268">
        <v>135</v>
      </c>
      <c r="H124" s="277">
        <v>69</v>
      </c>
      <c r="I124" s="285" t="s">
        <v>1076</v>
      </c>
      <c r="J124" s="266" t="s">
        <v>882</v>
      </c>
      <c r="K124" s="274">
        <f>F124-H124</f>
        <v>20</v>
      </c>
      <c r="L124" s="275">
        <v>100</v>
      </c>
      <c r="M124" s="276">
        <f t="shared" si="127"/>
        <v>900</v>
      </c>
      <c r="N124" s="274">
        <v>50</v>
      </c>
      <c r="O124" s="266" t="s">
        <v>534</v>
      </c>
      <c r="P124" s="267">
        <v>45077</v>
      </c>
      <c r="Q124" s="197"/>
      <c r="R124" s="203" t="s">
        <v>535</v>
      </c>
      <c r="S124" s="197"/>
      <c r="T124" s="197"/>
      <c r="U124" s="197"/>
      <c r="V124" s="197"/>
      <c r="W124" s="197"/>
      <c r="X124" s="203"/>
      <c r="Y124" s="197"/>
      <c r="Z124" s="197"/>
      <c r="AA124" s="197"/>
      <c r="AB124" s="197"/>
      <c r="AC124" s="197"/>
      <c r="AD124" s="203"/>
      <c r="AE124" s="197"/>
      <c r="AF124" s="197"/>
      <c r="AG124" s="197"/>
      <c r="AH124" s="197"/>
      <c r="AI124" s="197"/>
      <c r="AJ124" s="203"/>
      <c r="AK124" s="197"/>
      <c r="AL124" s="197"/>
    </row>
    <row r="125" spans="1:38" s="198" customFormat="1" ht="15.6" customHeight="1">
      <c r="A125" s="280">
        <v>56</v>
      </c>
      <c r="B125" s="267">
        <v>45076</v>
      </c>
      <c r="C125" s="278"/>
      <c r="D125" s="296" t="s">
        <v>1091</v>
      </c>
      <c r="E125" s="268" t="s">
        <v>536</v>
      </c>
      <c r="F125" s="268">
        <v>125</v>
      </c>
      <c r="G125" s="268">
        <v>35</v>
      </c>
      <c r="H125" s="277">
        <v>172.5</v>
      </c>
      <c r="I125" s="285" t="s">
        <v>1092</v>
      </c>
      <c r="J125" s="266" t="s">
        <v>688</v>
      </c>
      <c r="K125" s="274">
        <f t="shared" ref="K125:K126" si="128">H125-F125</f>
        <v>47.5</v>
      </c>
      <c r="L125" s="275">
        <v>100</v>
      </c>
      <c r="M125" s="276">
        <f t="shared" ref="M125:M126" si="129">(K125*N125)-100</f>
        <v>1087.5</v>
      </c>
      <c r="N125" s="274">
        <v>25</v>
      </c>
      <c r="O125" s="266" t="s">
        <v>534</v>
      </c>
      <c r="P125" s="267">
        <v>45076</v>
      </c>
      <c r="Q125" s="197"/>
      <c r="R125" s="203" t="s">
        <v>535</v>
      </c>
      <c r="S125" s="197"/>
      <c r="T125" s="197"/>
      <c r="U125" s="197"/>
      <c r="V125" s="197"/>
      <c r="W125" s="197"/>
      <c r="X125" s="203"/>
      <c r="Y125" s="197"/>
      <c r="Z125" s="197"/>
      <c r="AA125" s="197"/>
      <c r="AB125" s="197"/>
      <c r="AC125" s="197"/>
      <c r="AD125" s="203"/>
      <c r="AE125" s="197"/>
      <c r="AF125" s="197"/>
      <c r="AG125" s="197"/>
      <c r="AH125" s="197"/>
      <c r="AI125" s="197"/>
      <c r="AJ125" s="203"/>
      <c r="AK125" s="197"/>
      <c r="AL125" s="197"/>
    </row>
    <row r="126" spans="1:38" s="198" customFormat="1" ht="15.6" customHeight="1">
      <c r="A126" s="280">
        <v>57</v>
      </c>
      <c r="B126" s="267">
        <v>45076</v>
      </c>
      <c r="C126" s="278"/>
      <c r="D126" s="296" t="s">
        <v>1068</v>
      </c>
      <c r="E126" s="268" t="s">
        <v>536</v>
      </c>
      <c r="F126" s="268">
        <v>7.5</v>
      </c>
      <c r="G126" s="268">
        <v>2.5</v>
      </c>
      <c r="H126" s="277">
        <v>10</v>
      </c>
      <c r="I126" s="285" t="s">
        <v>1069</v>
      </c>
      <c r="J126" s="266" t="s">
        <v>939</v>
      </c>
      <c r="K126" s="274">
        <f t="shared" si="128"/>
        <v>2.5</v>
      </c>
      <c r="L126" s="275">
        <v>100</v>
      </c>
      <c r="M126" s="276">
        <f t="shared" si="129"/>
        <v>2275</v>
      </c>
      <c r="N126" s="274">
        <v>950</v>
      </c>
      <c r="O126" s="266" t="s">
        <v>534</v>
      </c>
      <c r="P126" s="267">
        <v>45076</v>
      </c>
      <c r="Q126" s="197"/>
      <c r="R126" s="203" t="s">
        <v>535</v>
      </c>
      <c r="S126" s="197"/>
      <c r="T126" s="197"/>
      <c r="U126" s="197"/>
      <c r="V126" s="197"/>
      <c r="W126" s="197"/>
      <c r="X126" s="203"/>
      <c r="Y126" s="197"/>
      <c r="Z126" s="197"/>
      <c r="AA126" s="197"/>
      <c r="AB126" s="197"/>
      <c r="AC126" s="197"/>
      <c r="AD126" s="203"/>
      <c r="AE126" s="197"/>
      <c r="AF126" s="197"/>
      <c r="AG126" s="197"/>
      <c r="AH126" s="197"/>
      <c r="AI126" s="197"/>
      <c r="AJ126" s="203"/>
      <c r="AK126" s="197"/>
      <c r="AL126" s="197"/>
    </row>
    <row r="127" spans="1:38" s="198" customFormat="1" ht="15.6" customHeight="1">
      <c r="A127" s="280">
        <v>58</v>
      </c>
      <c r="B127" s="298">
        <v>45076</v>
      </c>
      <c r="C127" s="278"/>
      <c r="D127" s="296" t="s">
        <v>1093</v>
      </c>
      <c r="E127" s="268" t="s">
        <v>536</v>
      </c>
      <c r="F127" s="268">
        <v>125</v>
      </c>
      <c r="G127" s="268">
        <v>35</v>
      </c>
      <c r="H127" s="277">
        <v>175</v>
      </c>
      <c r="I127" s="285" t="s">
        <v>1092</v>
      </c>
      <c r="J127" s="266" t="s">
        <v>1033</v>
      </c>
      <c r="K127" s="274">
        <f t="shared" ref="K127" si="130">H127-F127</f>
        <v>50</v>
      </c>
      <c r="L127" s="275">
        <v>100</v>
      </c>
      <c r="M127" s="276">
        <f t="shared" ref="M127" si="131">(K127*N127)-100</f>
        <v>1150</v>
      </c>
      <c r="N127" s="274">
        <v>25</v>
      </c>
      <c r="O127" s="266" t="s">
        <v>534</v>
      </c>
      <c r="P127" s="267">
        <v>45077</v>
      </c>
      <c r="Q127" s="197"/>
      <c r="R127" s="203" t="s">
        <v>535</v>
      </c>
      <c r="S127" s="197"/>
      <c r="T127" s="197"/>
      <c r="U127" s="197"/>
      <c r="V127" s="197"/>
      <c r="W127" s="197"/>
      <c r="X127" s="203"/>
      <c r="Y127" s="197"/>
      <c r="Z127" s="197"/>
      <c r="AA127" s="197"/>
      <c r="AB127" s="197"/>
      <c r="AC127" s="197"/>
      <c r="AD127" s="203"/>
      <c r="AE127" s="197"/>
      <c r="AF127" s="197"/>
      <c r="AG127" s="197"/>
      <c r="AH127" s="197"/>
      <c r="AI127" s="197"/>
      <c r="AJ127" s="203"/>
      <c r="AK127" s="197"/>
      <c r="AL127" s="197"/>
    </row>
    <row r="128" spans="1:38" s="198" customFormat="1" ht="15.6" customHeight="1">
      <c r="A128" s="280">
        <v>59</v>
      </c>
      <c r="B128" s="298">
        <v>45077</v>
      </c>
      <c r="C128" s="278"/>
      <c r="D128" s="296" t="s">
        <v>1108</v>
      </c>
      <c r="E128" s="268" t="s">
        <v>536</v>
      </c>
      <c r="F128" s="268">
        <v>49</v>
      </c>
      <c r="G128" s="268">
        <v>18</v>
      </c>
      <c r="H128" s="277">
        <v>71</v>
      </c>
      <c r="I128" s="285" t="s">
        <v>1109</v>
      </c>
      <c r="J128" s="266" t="s">
        <v>915</v>
      </c>
      <c r="K128" s="274">
        <f t="shared" ref="K128" si="132">H128-F128</f>
        <v>22</v>
      </c>
      <c r="L128" s="275">
        <v>100</v>
      </c>
      <c r="M128" s="276">
        <f t="shared" ref="M128" si="133">(K128*N128)-100</f>
        <v>1000</v>
      </c>
      <c r="N128" s="274">
        <v>50</v>
      </c>
      <c r="O128" s="266" t="s">
        <v>534</v>
      </c>
      <c r="P128" s="267">
        <v>45077</v>
      </c>
      <c r="Q128" s="197"/>
      <c r="R128" s="203" t="s">
        <v>535</v>
      </c>
      <c r="S128" s="197"/>
      <c r="T128" s="197"/>
      <c r="U128" s="197"/>
      <c r="V128" s="197"/>
      <c r="W128" s="197"/>
      <c r="X128" s="203"/>
      <c r="Y128" s="197"/>
      <c r="Z128" s="197"/>
      <c r="AA128" s="197"/>
      <c r="AB128" s="197"/>
      <c r="AC128" s="197"/>
      <c r="AD128" s="203"/>
      <c r="AE128" s="197"/>
      <c r="AF128" s="197"/>
      <c r="AG128" s="197"/>
      <c r="AH128" s="197"/>
      <c r="AI128" s="197"/>
      <c r="AJ128" s="203"/>
      <c r="AK128" s="197"/>
      <c r="AL128" s="197"/>
    </row>
    <row r="129" spans="1:38" s="198" customFormat="1" ht="15.6" customHeight="1">
      <c r="A129" s="316"/>
      <c r="B129" s="317"/>
      <c r="C129" s="318"/>
      <c r="D129" s="319"/>
      <c r="E129" s="201"/>
      <c r="F129" s="201"/>
      <c r="G129" s="201"/>
      <c r="H129" s="202"/>
      <c r="I129" s="217"/>
      <c r="J129" s="225"/>
      <c r="K129" s="248"/>
      <c r="L129" s="320"/>
      <c r="M129" s="321"/>
      <c r="N129" s="248"/>
      <c r="O129" s="225"/>
      <c r="P129" s="199"/>
      <c r="Q129" s="197"/>
      <c r="R129" s="203"/>
      <c r="S129" s="197"/>
      <c r="T129" s="197"/>
      <c r="U129" s="197"/>
      <c r="V129" s="197"/>
      <c r="W129" s="197"/>
      <c r="X129" s="203"/>
      <c r="Y129" s="197"/>
      <c r="Z129" s="197"/>
      <c r="AA129" s="197"/>
      <c r="AB129" s="197"/>
      <c r="AC129" s="197"/>
      <c r="AD129" s="203"/>
      <c r="AE129" s="197"/>
      <c r="AF129" s="197"/>
      <c r="AG129" s="197"/>
      <c r="AH129" s="197"/>
      <c r="AI129" s="197"/>
      <c r="AJ129" s="203"/>
      <c r="AK129" s="197"/>
      <c r="AL129" s="197"/>
    </row>
    <row r="130" spans="1:38" s="198" customFormat="1" ht="15.6" customHeight="1">
      <c r="A130" s="316"/>
      <c r="B130" s="317"/>
      <c r="C130" s="318"/>
      <c r="D130" s="319"/>
      <c r="E130" s="201"/>
      <c r="F130" s="201"/>
      <c r="G130" s="201"/>
      <c r="H130" s="202"/>
      <c r="I130" s="217"/>
      <c r="J130" s="225"/>
      <c r="K130" s="248"/>
      <c r="L130" s="320"/>
      <c r="M130" s="321"/>
      <c r="N130" s="248"/>
      <c r="O130" s="225"/>
      <c r="P130" s="199"/>
      <c r="Q130" s="197"/>
      <c r="R130" s="203"/>
      <c r="S130" s="197"/>
      <c r="T130" s="197"/>
      <c r="U130" s="197"/>
      <c r="V130" s="197"/>
      <c r="W130" s="197"/>
      <c r="X130" s="203"/>
      <c r="Y130" s="197"/>
      <c r="Z130" s="197"/>
      <c r="AA130" s="197"/>
      <c r="AB130" s="197"/>
      <c r="AC130" s="197"/>
      <c r="AD130" s="203"/>
      <c r="AE130" s="197"/>
      <c r="AF130" s="197"/>
      <c r="AG130" s="197"/>
      <c r="AH130" s="197"/>
      <c r="AI130" s="197"/>
      <c r="AJ130" s="203"/>
      <c r="AK130" s="197"/>
      <c r="AL130" s="197"/>
    </row>
    <row r="131" spans="1:38" s="198" customFormat="1" ht="15.6" customHeight="1">
      <c r="A131" s="297"/>
      <c r="B131" s="297"/>
      <c r="C131" s="297"/>
      <c r="D131" s="297"/>
      <c r="E131" s="297"/>
      <c r="F131" s="297"/>
      <c r="G131" s="297"/>
      <c r="H131" s="297"/>
      <c r="I131" s="297"/>
      <c r="J131" s="225"/>
      <c r="K131" s="202"/>
      <c r="L131" s="217"/>
      <c r="M131" s="218"/>
      <c r="N131" s="202"/>
      <c r="O131" s="225"/>
      <c r="P131" s="199"/>
      <c r="Q131" s="1"/>
      <c r="R131" s="6"/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97"/>
      <c r="AI131" s="197"/>
      <c r="AJ131" s="203"/>
      <c r="AK131" s="197"/>
      <c r="AL131" s="197"/>
    </row>
    <row r="132" spans="1:38" ht="38.25" customHeight="1">
      <c r="A132" s="92" t="s">
        <v>558</v>
      </c>
      <c r="B132" s="139"/>
      <c r="C132" s="139"/>
      <c r="D132" s="140"/>
      <c r="E132" s="124"/>
      <c r="F132" s="6"/>
      <c r="G132" s="6"/>
      <c r="H132" s="125"/>
      <c r="I132" s="141"/>
      <c r="J132" s="1"/>
      <c r="K132" s="6"/>
      <c r="L132" s="6"/>
      <c r="M132" s="6"/>
      <c r="N132" s="1"/>
      <c r="O132" s="1"/>
      <c r="Q132" s="1"/>
      <c r="R132" s="6"/>
      <c r="S132" s="1"/>
      <c r="T132" s="1"/>
      <c r="U132" s="1"/>
      <c r="V132" s="1"/>
      <c r="W132" s="1"/>
      <c r="X132" s="6"/>
      <c r="Y132" s="1"/>
      <c r="Z132" s="1"/>
      <c r="AA132" s="1"/>
      <c r="AB132" s="1"/>
      <c r="AC132" s="1"/>
      <c r="AD132" s="6"/>
      <c r="AE132" s="1"/>
      <c r="AF132" s="1"/>
      <c r="AG132" s="1"/>
      <c r="AH132" s="1"/>
      <c r="AI132" s="1"/>
      <c r="AJ132" s="6"/>
      <c r="AK132" s="1"/>
    </row>
    <row r="133" spans="1:38" s="198" customFormat="1" ht="38.25">
      <c r="A133" s="93" t="s">
        <v>16</v>
      </c>
      <c r="B133" s="94" t="s">
        <v>511</v>
      </c>
      <c r="C133" s="94"/>
      <c r="D133" s="95" t="s">
        <v>522</v>
      </c>
      <c r="E133" s="94" t="s">
        <v>523</v>
      </c>
      <c r="F133" s="94" t="s">
        <v>524</v>
      </c>
      <c r="G133" s="94" t="s">
        <v>525</v>
      </c>
      <c r="H133" s="94" t="s">
        <v>526</v>
      </c>
      <c r="I133" s="94" t="s">
        <v>527</v>
      </c>
      <c r="J133" s="93" t="s">
        <v>528</v>
      </c>
      <c r="K133" s="128" t="s">
        <v>545</v>
      </c>
      <c r="L133" s="129" t="s">
        <v>530</v>
      </c>
      <c r="M133" s="96" t="s">
        <v>531</v>
      </c>
      <c r="N133" s="94" t="s">
        <v>532</v>
      </c>
      <c r="O133" s="95" t="s">
        <v>533</v>
      </c>
      <c r="P133" s="94" t="s">
        <v>762</v>
      </c>
      <c r="Q133" s="197"/>
      <c r="R133" s="6"/>
      <c r="S133" s="197"/>
      <c r="T133" s="197"/>
      <c r="U133" s="197"/>
      <c r="V133" s="197"/>
      <c r="W133" s="197"/>
      <c r="X133" s="197"/>
      <c r="Y133" s="197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</row>
    <row r="134" spans="1:38" ht="14.25" customHeight="1">
      <c r="A134" s="249">
        <v>1</v>
      </c>
      <c r="B134" s="250">
        <v>44840</v>
      </c>
      <c r="C134" s="247"/>
      <c r="D134" s="247" t="s">
        <v>834</v>
      </c>
      <c r="E134" s="248" t="s">
        <v>536</v>
      </c>
      <c r="F134" s="248" t="s">
        <v>835</v>
      </c>
      <c r="G134" s="248">
        <v>1220</v>
      </c>
      <c r="H134" s="248"/>
      <c r="I134" s="248" t="s">
        <v>836</v>
      </c>
      <c r="J134" s="225" t="s">
        <v>537</v>
      </c>
      <c r="K134" s="202"/>
      <c r="L134" s="217"/>
      <c r="M134" s="218"/>
      <c r="N134" s="202"/>
      <c r="O134" s="225"/>
      <c r="P134" s="271" t="e">
        <f>VLOOKUP(D134,'MidCap Intra'!B98:C598,2,0)</f>
        <v>#N/A</v>
      </c>
      <c r="Q134" s="197"/>
      <c r="R134" s="197" t="s">
        <v>535</v>
      </c>
      <c r="S134" s="41"/>
      <c r="T134" s="1"/>
      <c r="U134" s="1"/>
      <c r="V134" s="1"/>
      <c r="W134" s="1"/>
      <c r="X134" s="1"/>
      <c r="Y134" s="1"/>
      <c r="Z134" s="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</row>
    <row r="135" spans="1:38" ht="14.25" customHeight="1">
      <c r="A135" s="280">
        <v>2</v>
      </c>
      <c r="B135" s="323">
        <v>45019</v>
      </c>
      <c r="C135" s="324"/>
      <c r="D135" s="324" t="s">
        <v>71</v>
      </c>
      <c r="E135" s="274" t="s">
        <v>536</v>
      </c>
      <c r="F135" s="274">
        <v>96.5</v>
      </c>
      <c r="G135" s="274">
        <v>88</v>
      </c>
      <c r="H135" s="274">
        <v>104.5</v>
      </c>
      <c r="I135" s="274" t="s">
        <v>876</v>
      </c>
      <c r="J135" s="266" t="s">
        <v>874</v>
      </c>
      <c r="K135" s="266">
        <f t="shared" ref="K135" si="134">H135-F135</f>
        <v>8</v>
      </c>
      <c r="L135" s="281">
        <f t="shared" ref="L135" si="135">(F135*-0.7)/100</f>
        <v>-0.67549999999999999</v>
      </c>
      <c r="M135" s="282">
        <f t="shared" ref="M135" si="136">(K135+L135)/F135</f>
        <v>7.5901554404145088E-2</v>
      </c>
      <c r="N135" s="322" t="s">
        <v>534</v>
      </c>
      <c r="O135" s="299">
        <v>45048</v>
      </c>
      <c r="P135" s="267"/>
      <c r="Q135" s="197"/>
      <c r="R135" s="197" t="s">
        <v>535</v>
      </c>
      <c r="S135" s="41"/>
      <c r="T135" s="1"/>
      <c r="U135" s="1"/>
      <c r="V135" s="1"/>
      <c r="W135" s="1"/>
      <c r="X135" s="1"/>
      <c r="Y135" s="1"/>
      <c r="Z135" s="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</row>
    <row r="136" spans="1:38" s="198" customFormat="1" ht="14.25" customHeight="1">
      <c r="A136" s="378">
        <v>3</v>
      </c>
      <c r="B136" s="379">
        <v>45050</v>
      </c>
      <c r="C136" s="380"/>
      <c r="D136" s="380" t="s">
        <v>135</v>
      </c>
      <c r="E136" s="381" t="s">
        <v>536</v>
      </c>
      <c r="F136" s="381">
        <v>84</v>
      </c>
      <c r="G136" s="381">
        <v>74.900000000000006</v>
      </c>
      <c r="H136" s="381">
        <v>89.75</v>
      </c>
      <c r="I136" s="381" t="s">
        <v>572</v>
      </c>
      <c r="J136" s="382" t="s">
        <v>1052</v>
      </c>
      <c r="K136" s="382">
        <f t="shared" ref="K136" si="137">H136-F136</f>
        <v>5.75</v>
      </c>
      <c r="L136" s="383">
        <f t="shared" ref="L136" si="138">(F136*-0.7)/100</f>
        <v>-0.58799999999999997</v>
      </c>
      <c r="M136" s="384">
        <f t="shared" ref="M136" si="139">(K136+L136)/F136</f>
        <v>6.1452380952380953E-2</v>
      </c>
      <c r="N136" s="385" t="s">
        <v>534</v>
      </c>
      <c r="O136" s="386">
        <v>45070</v>
      </c>
      <c r="P136" s="387"/>
      <c r="Q136" s="197"/>
      <c r="R136" s="197" t="s">
        <v>535</v>
      </c>
      <c r="S136" s="259"/>
      <c r="T136" s="197"/>
      <c r="U136" s="197"/>
      <c r="V136" s="197"/>
      <c r="W136" s="197"/>
      <c r="X136" s="197"/>
      <c r="Y136" s="197"/>
      <c r="Z136" s="197"/>
      <c r="AA136" s="259"/>
      <c r="AB136" s="259"/>
      <c r="AC136" s="259"/>
      <c r="AD136" s="259"/>
      <c r="AE136" s="259"/>
      <c r="AF136" s="259"/>
      <c r="AG136" s="259"/>
      <c r="AH136" s="259"/>
      <c r="AI136" s="259"/>
      <c r="AJ136" s="259"/>
      <c r="AK136" s="259"/>
      <c r="AL136" s="259"/>
    </row>
    <row r="137" spans="1:38" s="198" customFormat="1" ht="14.25" customHeight="1">
      <c r="A137" s="316">
        <v>4</v>
      </c>
      <c r="B137" s="388">
        <v>45071</v>
      </c>
      <c r="C137" s="247"/>
      <c r="D137" s="247" t="s">
        <v>255</v>
      </c>
      <c r="E137" s="248" t="s">
        <v>536</v>
      </c>
      <c r="F137" s="248" t="s">
        <v>1060</v>
      </c>
      <c r="G137" s="248">
        <v>267</v>
      </c>
      <c r="H137" s="248"/>
      <c r="I137" s="248" t="s">
        <v>1061</v>
      </c>
      <c r="J137" s="225" t="s">
        <v>537</v>
      </c>
      <c r="K137" s="225"/>
      <c r="L137" s="271"/>
      <c r="M137" s="272"/>
      <c r="N137" s="243"/>
      <c r="O137" s="245"/>
      <c r="P137" s="199"/>
      <c r="Q137" s="197"/>
      <c r="R137" s="197" t="s">
        <v>535</v>
      </c>
      <c r="S137" s="259"/>
      <c r="T137" s="197"/>
      <c r="U137" s="197"/>
      <c r="V137" s="197"/>
      <c r="W137" s="197"/>
      <c r="X137" s="197"/>
      <c r="Y137" s="197"/>
      <c r="Z137" s="197"/>
      <c r="AA137" s="259"/>
      <c r="AB137" s="259"/>
      <c r="AC137" s="259"/>
      <c r="AD137" s="259"/>
      <c r="AE137" s="259"/>
      <c r="AF137" s="259"/>
      <c r="AG137" s="259"/>
      <c r="AH137" s="259"/>
      <c r="AI137" s="259"/>
      <c r="AJ137" s="259"/>
      <c r="AK137" s="259"/>
      <c r="AL137" s="259"/>
    </row>
    <row r="138" spans="1:38" s="198" customFormat="1" ht="14.25" customHeight="1">
      <c r="A138" s="316">
        <v>5</v>
      </c>
      <c r="B138" s="388">
        <v>45077</v>
      </c>
      <c r="C138" s="247"/>
      <c r="D138" s="247" t="s">
        <v>455</v>
      </c>
      <c r="E138" s="248" t="s">
        <v>536</v>
      </c>
      <c r="F138" s="248" t="s">
        <v>1106</v>
      </c>
      <c r="G138" s="248">
        <v>1240</v>
      </c>
      <c r="H138" s="248"/>
      <c r="I138" s="248" t="s">
        <v>1107</v>
      </c>
      <c r="J138" s="225" t="s">
        <v>537</v>
      </c>
      <c r="K138" s="225"/>
      <c r="L138" s="271"/>
      <c r="M138" s="272"/>
      <c r="N138" s="243"/>
      <c r="O138" s="245"/>
      <c r="P138" s="199"/>
      <c r="Q138" s="197"/>
      <c r="R138" s="197" t="s">
        <v>535</v>
      </c>
      <c r="S138" s="259"/>
      <c r="T138" s="197"/>
      <c r="U138" s="197"/>
      <c r="V138" s="197"/>
      <c r="W138" s="197"/>
      <c r="X138" s="197"/>
      <c r="Y138" s="197"/>
      <c r="Z138" s="197"/>
      <c r="AA138" s="259"/>
      <c r="AB138" s="259"/>
      <c r="AC138" s="259"/>
      <c r="AD138" s="259"/>
      <c r="AE138" s="259"/>
      <c r="AF138" s="259"/>
      <c r="AG138" s="259"/>
      <c r="AH138" s="259"/>
      <c r="AI138" s="259"/>
      <c r="AJ138" s="259"/>
      <c r="AK138" s="259"/>
      <c r="AL138" s="259"/>
    </row>
    <row r="139" spans="1:38" ht="12.75" customHeight="1">
      <c r="A139" s="248"/>
      <c r="B139" s="246"/>
      <c r="C139" s="247"/>
      <c r="D139" s="247"/>
      <c r="E139" s="248"/>
      <c r="F139" s="248"/>
      <c r="G139" s="248"/>
      <c r="H139" s="248"/>
      <c r="I139" s="248"/>
      <c r="J139" s="225"/>
      <c r="K139" s="202"/>
      <c r="L139" s="217"/>
      <c r="M139" s="218"/>
      <c r="N139" s="202"/>
      <c r="O139" s="225"/>
      <c r="P139" s="199"/>
      <c r="R139" s="6"/>
      <c r="S139" s="1"/>
      <c r="T139" s="1"/>
      <c r="U139" s="1"/>
      <c r="V139" s="1"/>
      <c r="W139" s="1"/>
      <c r="X139" s="1"/>
      <c r="Y139" s="1"/>
    </row>
    <row r="140" spans="1:38" ht="12.75" customHeight="1">
      <c r="A140" s="109" t="s">
        <v>538</v>
      </c>
      <c r="B140" s="109"/>
      <c r="C140" s="109"/>
      <c r="D140" s="109"/>
      <c r="E140" s="41"/>
      <c r="F140" s="116" t="s">
        <v>540</v>
      </c>
      <c r="G140" s="54"/>
      <c r="H140" s="54"/>
      <c r="I140" s="54"/>
      <c r="J140" s="6"/>
      <c r="K140" s="132"/>
      <c r="L140" s="133"/>
      <c r="M140" s="6"/>
      <c r="N140" s="99"/>
      <c r="O140" s="142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115" t="s">
        <v>539</v>
      </c>
      <c r="B141" s="109"/>
      <c r="C141" s="109"/>
      <c r="D141" s="109"/>
      <c r="E141" s="6"/>
      <c r="F141" s="116" t="s">
        <v>542</v>
      </c>
      <c r="G141" s="6"/>
      <c r="H141" s="6" t="s">
        <v>758</v>
      </c>
      <c r="I141" s="6"/>
      <c r="J141" s="1"/>
      <c r="K141" s="6"/>
      <c r="L141" s="6"/>
      <c r="M141" s="6"/>
      <c r="N141" s="1"/>
      <c r="O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15"/>
      <c r="B142" s="109"/>
      <c r="C142" s="109"/>
      <c r="D142" s="109"/>
      <c r="E142" s="6"/>
      <c r="F142" s="116"/>
      <c r="G142" s="6"/>
      <c r="H142" s="6"/>
      <c r="I142" s="6"/>
      <c r="J142" s="1"/>
      <c r="K142" s="6"/>
      <c r="L142" s="6"/>
      <c r="M142" s="6"/>
      <c r="N142" s="1"/>
      <c r="O142" s="1"/>
      <c r="Q142" s="1"/>
      <c r="R142" s="54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15"/>
      <c r="B143" s="109"/>
      <c r="C143" s="109"/>
      <c r="D143" s="109"/>
      <c r="E143" s="6"/>
      <c r="F143" s="116"/>
      <c r="G143" s="54"/>
      <c r="H143" s="41"/>
      <c r="I143" s="54"/>
      <c r="J143" s="6"/>
      <c r="K143" s="132"/>
      <c r="L143" s="133"/>
      <c r="M143" s="6"/>
      <c r="N143" s="99"/>
      <c r="O143" s="134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35" t="s">
        <v>1013</v>
      </c>
      <c r="B144" s="109"/>
      <c r="C144" s="109"/>
      <c r="D144" s="109"/>
      <c r="E144" s="6"/>
      <c r="F144" s="116"/>
      <c r="G144" s="54"/>
      <c r="H144" s="41"/>
      <c r="I144" s="54"/>
      <c r="J144" s="6"/>
      <c r="K144" s="132"/>
      <c r="L144" s="133"/>
      <c r="M144" s="6"/>
      <c r="N144" s="99"/>
      <c r="O144" s="134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38" ht="38.25" customHeight="1">
      <c r="A145" s="94" t="s">
        <v>16</v>
      </c>
      <c r="B145" s="94" t="s">
        <v>511</v>
      </c>
      <c r="C145" s="94"/>
      <c r="D145" s="95" t="s">
        <v>522</v>
      </c>
      <c r="E145" s="94" t="s">
        <v>523</v>
      </c>
      <c r="F145" s="94" t="s">
        <v>524</v>
      </c>
      <c r="G145" s="94" t="s">
        <v>544</v>
      </c>
      <c r="H145" s="94" t="s">
        <v>526</v>
      </c>
      <c r="I145" s="94" t="s">
        <v>527</v>
      </c>
      <c r="J145" s="93" t="s">
        <v>528</v>
      </c>
      <c r="K145" s="136" t="s">
        <v>552</v>
      </c>
      <c r="L145" s="96" t="s">
        <v>530</v>
      </c>
      <c r="M145" s="136" t="s">
        <v>553</v>
      </c>
      <c r="N145" s="94" t="s">
        <v>554</v>
      </c>
      <c r="O145" s="93" t="s">
        <v>532</v>
      </c>
      <c r="P145" s="95" t="s">
        <v>533</v>
      </c>
      <c r="Q145" s="41"/>
      <c r="R145" s="6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</row>
    <row r="146" spans="1:38" ht="12.75" customHeight="1">
      <c r="A146" s="280">
        <v>1</v>
      </c>
      <c r="B146" s="298">
        <v>45064</v>
      </c>
      <c r="C146" s="296"/>
      <c r="D146" s="296" t="s">
        <v>36</v>
      </c>
      <c r="E146" s="280" t="s">
        <v>877</v>
      </c>
      <c r="F146" s="280">
        <v>43980</v>
      </c>
      <c r="G146" s="280">
        <v>44089</v>
      </c>
      <c r="H146" s="335">
        <v>43800</v>
      </c>
      <c r="I146" s="335" t="s">
        <v>1014</v>
      </c>
      <c r="J146" s="266" t="s">
        <v>1015</v>
      </c>
      <c r="K146" s="274">
        <f>F146-H146</f>
        <v>180</v>
      </c>
      <c r="L146" s="285">
        <f t="shared" ref="L146" si="140">(H146*N146)*0.07%</f>
        <v>766.50000000000011</v>
      </c>
      <c r="M146" s="276">
        <f t="shared" ref="M146" si="141">(K146*N146)-L146</f>
        <v>3733.5</v>
      </c>
      <c r="N146" s="274">
        <v>25</v>
      </c>
      <c r="O146" s="266" t="s">
        <v>534</v>
      </c>
      <c r="P146" s="267">
        <v>45064</v>
      </c>
      <c r="Q146" s="293"/>
      <c r="R146" s="54" t="s">
        <v>1072</v>
      </c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294"/>
      <c r="AG146" s="295"/>
      <c r="AH146" s="293"/>
      <c r="AI146" s="293"/>
      <c r="AJ146" s="294"/>
      <c r="AK146" s="294"/>
      <c r="AL146" s="294"/>
    </row>
    <row r="147" spans="1:38" s="198" customFormat="1" ht="12.75" customHeight="1">
      <c r="A147" s="280">
        <v>2</v>
      </c>
      <c r="B147" s="298">
        <v>45065</v>
      </c>
      <c r="C147" s="296"/>
      <c r="D147" s="296" t="s">
        <v>1025</v>
      </c>
      <c r="E147" s="268" t="s">
        <v>536</v>
      </c>
      <c r="F147" s="268">
        <v>10.25</v>
      </c>
      <c r="G147" s="268">
        <v>7.7</v>
      </c>
      <c r="H147" s="277">
        <v>14</v>
      </c>
      <c r="I147" s="285">
        <v>17</v>
      </c>
      <c r="J147" s="266" t="s">
        <v>1021</v>
      </c>
      <c r="K147" s="274">
        <f t="shared" ref="K147:K152" si="142">H147-F147</f>
        <v>3.75</v>
      </c>
      <c r="L147" s="285">
        <v>100</v>
      </c>
      <c r="M147" s="276">
        <f t="shared" ref="M147" si="143">(K147*N147)-L147</f>
        <v>2150</v>
      </c>
      <c r="N147" s="274">
        <v>600</v>
      </c>
      <c r="O147" s="266" t="s">
        <v>534</v>
      </c>
      <c r="P147" s="267">
        <v>45065</v>
      </c>
      <c r="Q147" s="371"/>
      <c r="R147" s="54" t="s">
        <v>1072</v>
      </c>
      <c r="S147" s="259"/>
      <c r="T147" s="259"/>
      <c r="U147" s="259"/>
      <c r="V147" s="259"/>
      <c r="W147" s="259"/>
      <c r="X147" s="259"/>
      <c r="Y147" s="259"/>
      <c r="Z147" s="259"/>
      <c r="AA147" s="259"/>
      <c r="AB147" s="259"/>
      <c r="AC147" s="259"/>
      <c r="AD147" s="259"/>
      <c r="AE147" s="259"/>
      <c r="AF147" s="372"/>
      <c r="AG147" s="373"/>
      <c r="AH147" s="371"/>
      <c r="AI147" s="371"/>
      <c r="AJ147" s="372"/>
      <c r="AK147" s="372"/>
      <c r="AL147" s="372"/>
    </row>
    <row r="148" spans="1:38" s="198" customFormat="1" ht="12.75" customHeight="1">
      <c r="A148" s="302">
        <v>3</v>
      </c>
      <c r="B148" s="314">
        <v>45065</v>
      </c>
      <c r="C148" s="305"/>
      <c r="D148" s="305" t="s">
        <v>1019</v>
      </c>
      <c r="E148" s="302" t="s">
        <v>536</v>
      </c>
      <c r="F148" s="302">
        <v>71</v>
      </c>
      <c r="G148" s="302">
        <v>58</v>
      </c>
      <c r="H148" s="374">
        <v>69.5</v>
      </c>
      <c r="I148" s="374" t="s">
        <v>1020</v>
      </c>
      <c r="J148" s="284" t="s">
        <v>1022</v>
      </c>
      <c r="K148" s="308">
        <f t="shared" si="142"/>
        <v>-1.5</v>
      </c>
      <c r="L148" s="307">
        <v>100</v>
      </c>
      <c r="M148" s="310">
        <f t="shared" ref="M148:M149" si="144">(K148*N148)-L148</f>
        <v>-175</v>
      </c>
      <c r="N148" s="308">
        <v>50</v>
      </c>
      <c r="O148" s="284" t="s">
        <v>546</v>
      </c>
      <c r="P148" s="303">
        <v>45065</v>
      </c>
      <c r="Q148" s="197"/>
      <c r="R148" s="54" t="s">
        <v>1072</v>
      </c>
      <c r="S148" s="197"/>
      <c r="T148" s="197"/>
      <c r="U148" s="197"/>
      <c r="V148" s="197"/>
      <c r="W148" s="197"/>
      <c r="X148" s="197"/>
      <c r="Y148" s="197"/>
      <c r="Z148" s="197"/>
    </row>
    <row r="149" spans="1:38" s="198" customFormat="1" ht="12.75" customHeight="1">
      <c r="A149" s="302">
        <v>4</v>
      </c>
      <c r="B149" s="314">
        <v>45068</v>
      </c>
      <c r="C149" s="305"/>
      <c r="D149" s="305" t="s">
        <v>1030</v>
      </c>
      <c r="E149" s="302" t="s">
        <v>536</v>
      </c>
      <c r="F149" s="302">
        <v>70</v>
      </c>
      <c r="G149" s="302">
        <v>55</v>
      </c>
      <c r="H149" s="374">
        <v>55</v>
      </c>
      <c r="I149" s="374" t="s">
        <v>1020</v>
      </c>
      <c r="J149" s="284" t="s">
        <v>1031</v>
      </c>
      <c r="K149" s="308">
        <f t="shared" si="142"/>
        <v>-15</v>
      </c>
      <c r="L149" s="307">
        <v>100</v>
      </c>
      <c r="M149" s="310">
        <f t="shared" si="144"/>
        <v>-850</v>
      </c>
      <c r="N149" s="308">
        <v>50</v>
      </c>
      <c r="O149" s="284" t="s">
        <v>546</v>
      </c>
      <c r="P149" s="303">
        <v>45068</v>
      </c>
      <c r="Q149" s="197"/>
      <c r="R149" s="54" t="s">
        <v>1072</v>
      </c>
      <c r="S149" s="197"/>
      <c r="T149" s="197"/>
      <c r="U149" s="197"/>
      <c r="V149" s="197"/>
      <c r="W149" s="197"/>
      <c r="X149" s="197"/>
      <c r="Y149" s="197"/>
      <c r="Z149" s="197"/>
    </row>
    <row r="150" spans="1:38" s="198" customFormat="1" ht="12.75" customHeight="1">
      <c r="A150" s="302">
        <v>5</v>
      </c>
      <c r="B150" s="314">
        <v>45069</v>
      </c>
      <c r="C150" s="305"/>
      <c r="D150" s="305" t="s">
        <v>1035</v>
      </c>
      <c r="E150" s="302" t="s">
        <v>536</v>
      </c>
      <c r="F150" s="302">
        <v>26</v>
      </c>
      <c r="G150" s="302">
        <v>10</v>
      </c>
      <c r="H150" s="374">
        <v>25.5</v>
      </c>
      <c r="I150" s="374" t="s">
        <v>1036</v>
      </c>
      <c r="J150" s="284" t="s">
        <v>1037</v>
      </c>
      <c r="K150" s="308">
        <f t="shared" si="142"/>
        <v>-0.5</v>
      </c>
      <c r="L150" s="307">
        <v>100</v>
      </c>
      <c r="M150" s="310">
        <f t="shared" ref="M150:M153" si="145">(K150*N150)-L150</f>
        <v>-187.5</v>
      </c>
      <c r="N150" s="308">
        <v>175</v>
      </c>
      <c r="O150" s="284" t="s">
        <v>546</v>
      </c>
      <c r="P150" s="303">
        <v>45069</v>
      </c>
      <c r="Q150" s="197"/>
      <c r="R150" s="54" t="s">
        <v>1072</v>
      </c>
      <c r="S150" s="197"/>
      <c r="T150" s="197"/>
      <c r="U150" s="197"/>
      <c r="V150" s="197"/>
      <c r="W150" s="197"/>
      <c r="X150" s="197"/>
      <c r="Y150" s="197"/>
      <c r="Z150" s="197"/>
    </row>
    <row r="151" spans="1:38" s="198" customFormat="1" ht="12.75" customHeight="1">
      <c r="A151" s="302">
        <v>6</v>
      </c>
      <c r="B151" s="314">
        <v>45070</v>
      </c>
      <c r="C151" s="305"/>
      <c r="D151" s="305" t="s">
        <v>37</v>
      </c>
      <c r="E151" s="302" t="s">
        <v>536</v>
      </c>
      <c r="F151" s="302">
        <v>18310</v>
      </c>
      <c r="G151" s="302">
        <v>18263</v>
      </c>
      <c r="H151" s="374">
        <v>18300</v>
      </c>
      <c r="I151" s="374" t="s">
        <v>1049</v>
      </c>
      <c r="J151" s="284" t="s">
        <v>945</v>
      </c>
      <c r="K151" s="308">
        <f t="shared" si="142"/>
        <v>-10</v>
      </c>
      <c r="L151" s="307">
        <f t="shared" ref="L151:L153" si="146">(H151*N151)*0.07%</f>
        <v>640.50000000000011</v>
      </c>
      <c r="M151" s="310">
        <f>(K151*N151)-L151</f>
        <v>-1140.5</v>
      </c>
      <c r="N151" s="308">
        <v>50</v>
      </c>
      <c r="O151" s="284" t="s">
        <v>546</v>
      </c>
      <c r="P151" s="303">
        <v>45070</v>
      </c>
      <c r="Q151" s="197"/>
      <c r="R151" s="54" t="s">
        <v>1072</v>
      </c>
      <c r="S151" s="197"/>
      <c r="T151" s="197"/>
      <c r="U151" s="197"/>
      <c r="V151" s="197"/>
      <c r="W151" s="197"/>
      <c r="X151" s="197"/>
      <c r="Y151" s="197"/>
      <c r="Z151" s="197"/>
    </row>
    <row r="152" spans="1:38" s="198" customFormat="1" ht="12.75" customHeight="1">
      <c r="A152" s="302">
        <v>7</v>
      </c>
      <c r="B152" s="314">
        <v>45070</v>
      </c>
      <c r="C152" s="305"/>
      <c r="D152" s="305" t="s">
        <v>1048</v>
      </c>
      <c r="E152" s="302" t="s">
        <v>536</v>
      </c>
      <c r="F152" s="302">
        <v>81</v>
      </c>
      <c r="G152" s="302">
        <v>70</v>
      </c>
      <c r="H152" s="374">
        <v>79</v>
      </c>
      <c r="I152" s="374">
        <v>118</v>
      </c>
      <c r="J152" s="284" t="s">
        <v>1051</v>
      </c>
      <c r="K152" s="308">
        <f t="shared" si="142"/>
        <v>-2</v>
      </c>
      <c r="L152" s="307">
        <v>100</v>
      </c>
      <c r="M152" s="310">
        <f t="shared" si="145"/>
        <v>-900</v>
      </c>
      <c r="N152" s="308">
        <v>400</v>
      </c>
      <c r="O152" s="284" t="s">
        <v>546</v>
      </c>
      <c r="P152" s="303">
        <v>45070</v>
      </c>
      <c r="Q152" s="197"/>
      <c r="R152" s="54" t="s">
        <v>1072</v>
      </c>
      <c r="S152" s="197"/>
      <c r="T152" s="197"/>
      <c r="U152" s="197"/>
      <c r="V152" s="197"/>
      <c r="W152" s="197"/>
      <c r="X152" s="197"/>
      <c r="Y152" s="197"/>
      <c r="Z152" s="197"/>
    </row>
    <row r="153" spans="1:38" s="198" customFormat="1" ht="12.75" customHeight="1">
      <c r="A153" s="302">
        <v>8</v>
      </c>
      <c r="B153" s="314">
        <v>45070</v>
      </c>
      <c r="C153" s="305"/>
      <c r="D153" s="305" t="s">
        <v>37</v>
      </c>
      <c r="E153" s="302" t="s">
        <v>877</v>
      </c>
      <c r="F153" s="302">
        <v>18285</v>
      </c>
      <c r="G153" s="302">
        <v>18325</v>
      </c>
      <c r="H153" s="374">
        <v>18295</v>
      </c>
      <c r="I153" s="374" t="s">
        <v>1050</v>
      </c>
      <c r="J153" s="284" t="s">
        <v>945</v>
      </c>
      <c r="K153" s="308">
        <f>F153-H153</f>
        <v>-10</v>
      </c>
      <c r="L153" s="307">
        <f t="shared" si="146"/>
        <v>320.16250000000002</v>
      </c>
      <c r="M153" s="310">
        <f t="shared" si="145"/>
        <v>-570.16250000000002</v>
      </c>
      <c r="N153" s="308">
        <v>25</v>
      </c>
      <c r="O153" s="284" t="s">
        <v>546</v>
      </c>
      <c r="P153" s="303">
        <v>45070</v>
      </c>
      <c r="Q153" s="197"/>
      <c r="R153" s="54" t="s">
        <v>1072</v>
      </c>
      <c r="S153" s="197"/>
      <c r="T153" s="197"/>
      <c r="U153" s="197"/>
      <c r="V153" s="197"/>
      <c r="W153" s="197"/>
      <c r="X153" s="197"/>
      <c r="Y153" s="197"/>
      <c r="Z153" s="197"/>
    </row>
    <row r="154" spans="1:38" s="198" customFormat="1" ht="12.75" customHeight="1">
      <c r="A154" s="316"/>
      <c r="B154" s="317"/>
      <c r="C154" s="319"/>
      <c r="D154" s="319"/>
      <c r="E154" s="316"/>
      <c r="F154" s="316"/>
      <c r="G154" s="316"/>
      <c r="H154" s="370"/>
      <c r="I154" s="370"/>
      <c r="J154" s="225"/>
      <c r="K154" s="248"/>
      <c r="L154" s="217"/>
      <c r="M154" s="321"/>
      <c r="N154" s="248"/>
      <c r="O154" s="225"/>
      <c r="P154" s="199"/>
      <c r="Q154" s="197"/>
      <c r="R154" s="203"/>
      <c r="S154" s="197"/>
      <c r="T154" s="197"/>
      <c r="U154" s="197"/>
      <c r="V154" s="197"/>
      <c r="W154" s="197"/>
      <c r="X154" s="197"/>
      <c r="Y154" s="197"/>
      <c r="Z154" s="197"/>
    </row>
    <row r="155" spans="1:38" ht="12.75" customHeight="1">
      <c r="A155" s="115"/>
      <c r="B155" s="109"/>
      <c r="C155" s="109"/>
      <c r="D155" s="109"/>
      <c r="E155" s="6"/>
      <c r="F155" s="116"/>
      <c r="G155" s="54"/>
      <c r="H155" s="41"/>
      <c r="I155" s="54"/>
      <c r="J155" s="6"/>
      <c r="K155" s="132"/>
      <c r="L155" s="133"/>
      <c r="M155" s="6"/>
      <c r="N155" s="99"/>
      <c r="O155" s="134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15"/>
      <c r="B156" s="109"/>
      <c r="C156" s="109"/>
      <c r="D156" s="109"/>
      <c r="E156" s="6"/>
      <c r="F156" s="116"/>
      <c r="G156" s="54"/>
      <c r="H156" s="41"/>
      <c r="I156" s="54"/>
      <c r="J156" s="6"/>
      <c r="K156" s="132"/>
      <c r="L156" s="133"/>
      <c r="M156" s="6"/>
      <c r="N156" s="99"/>
      <c r="O156" s="134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15"/>
      <c r="B157" s="109"/>
      <c r="C157" s="109"/>
      <c r="D157" s="109"/>
      <c r="E157" s="6"/>
      <c r="F157" s="116"/>
      <c r="G157" s="54"/>
      <c r="H157" s="41"/>
      <c r="I157" s="54"/>
      <c r="J157" s="6"/>
      <c r="K157" s="132"/>
      <c r="L157" s="133"/>
      <c r="M157" s="6"/>
      <c r="N157" s="99"/>
      <c r="O157" s="134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15"/>
      <c r="B158" s="109"/>
      <c r="C158" s="109"/>
      <c r="D158" s="109"/>
      <c r="E158" s="6"/>
      <c r="F158" s="116"/>
      <c r="G158" s="54"/>
      <c r="H158" s="41"/>
      <c r="I158" s="54"/>
      <c r="J158" s="6"/>
      <c r="K158" s="132"/>
      <c r="L158" s="133"/>
      <c r="M158" s="6"/>
      <c r="N158" s="99"/>
      <c r="O158" s="134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115"/>
      <c r="B159" s="109"/>
      <c r="C159" s="109"/>
      <c r="D159" s="109"/>
      <c r="E159" s="6"/>
      <c r="F159" s="116"/>
      <c r="G159" s="54"/>
      <c r="H159" s="41"/>
      <c r="I159" s="54"/>
      <c r="J159" s="6"/>
      <c r="K159" s="132"/>
      <c r="L159" s="133"/>
      <c r="M159" s="6"/>
      <c r="N159" s="99"/>
      <c r="O159" s="134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54"/>
      <c r="B160" s="98"/>
      <c r="C160" s="98"/>
      <c r="D160" s="41"/>
      <c r="E160" s="54"/>
      <c r="F160" s="54"/>
      <c r="G160" s="54"/>
      <c r="H160" s="41"/>
      <c r="I160" s="54"/>
      <c r="J160" s="6"/>
      <c r="K160" s="132"/>
      <c r="L160" s="133"/>
      <c r="M160" s="6"/>
      <c r="N160" s="99"/>
      <c r="O160" s="134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38.25" customHeight="1">
      <c r="A161" s="41"/>
      <c r="B161" s="143" t="s">
        <v>559</v>
      </c>
      <c r="C161" s="143"/>
      <c r="D161" s="143"/>
      <c r="E161" s="143"/>
      <c r="F161" s="6"/>
      <c r="G161" s="6"/>
      <c r="H161" s="126"/>
      <c r="I161" s="6"/>
      <c r="J161" s="126"/>
      <c r="K161" s="127"/>
      <c r="L161" s="6"/>
      <c r="M161" s="6"/>
      <c r="N161" s="1"/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93" t="s">
        <v>16</v>
      </c>
      <c r="B162" s="94" t="s">
        <v>511</v>
      </c>
      <c r="C162" s="94"/>
      <c r="D162" s="95" t="s">
        <v>522</v>
      </c>
      <c r="E162" s="94" t="s">
        <v>523</v>
      </c>
      <c r="F162" s="94" t="s">
        <v>524</v>
      </c>
      <c r="G162" s="94" t="s">
        <v>560</v>
      </c>
      <c r="H162" s="94" t="s">
        <v>561</v>
      </c>
      <c r="I162" s="94" t="s">
        <v>527</v>
      </c>
      <c r="J162" s="144" t="s">
        <v>528</v>
      </c>
      <c r="K162" s="94" t="s">
        <v>529</v>
      </c>
      <c r="L162" s="94" t="s">
        <v>562</v>
      </c>
      <c r="M162" s="94" t="s">
        <v>532</v>
      </c>
      <c r="N162" s="95" t="s">
        <v>533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1</v>
      </c>
      <c r="B163" s="146">
        <v>41579</v>
      </c>
      <c r="C163" s="146"/>
      <c r="D163" s="147" t="s">
        <v>563</v>
      </c>
      <c r="E163" s="148" t="s">
        <v>564</v>
      </c>
      <c r="F163" s="149">
        <v>82</v>
      </c>
      <c r="G163" s="148" t="s">
        <v>565</v>
      </c>
      <c r="H163" s="148">
        <v>100</v>
      </c>
      <c r="I163" s="150">
        <v>100</v>
      </c>
      <c r="J163" s="151" t="s">
        <v>566</v>
      </c>
      <c r="K163" s="152">
        <f t="shared" ref="K163:K194" si="147">H163-F163</f>
        <v>18</v>
      </c>
      <c r="L163" s="153">
        <f t="shared" ref="L163:L194" si="148">K163/F163</f>
        <v>0.21951219512195122</v>
      </c>
      <c r="M163" s="148" t="s">
        <v>534</v>
      </c>
      <c r="N163" s="154">
        <v>42657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2</v>
      </c>
      <c r="B164" s="146">
        <v>41794</v>
      </c>
      <c r="C164" s="146"/>
      <c r="D164" s="147" t="s">
        <v>567</v>
      </c>
      <c r="E164" s="148" t="s">
        <v>536</v>
      </c>
      <c r="F164" s="149">
        <v>257</v>
      </c>
      <c r="G164" s="148" t="s">
        <v>565</v>
      </c>
      <c r="H164" s="148">
        <v>300</v>
      </c>
      <c r="I164" s="150">
        <v>300</v>
      </c>
      <c r="J164" s="151" t="s">
        <v>566</v>
      </c>
      <c r="K164" s="152">
        <f t="shared" si="147"/>
        <v>43</v>
      </c>
      <c r="L164" s="153">
        <f t="shared" si="148"/>
        <v>0.16731517509727625</v>
      </c>
      <c r="M164" s="148" t="s">
        <v>534</v>
      </c>
      <c r="N164" s="154">
        <v>41822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3</v>
      </c>
      <c r="B165" s="146">
        <v>41828</v>
      </c>
      <c r="C165" s="146"/>
      <c r="D165" s="147" t="s">
        <v>568</v>
      </c>
      <c r="E165" s="148" t="s">
        <v>536</v>
      </c>
      <c r="F165" s="149">
        <v>393</v>
      </c>
      <c r="G165" s="148" t="s">
        <v>565</v>
      </c>
      <c r="H165" s="148">
        <v>468</v>
      </c>
      <c r="I165" s="150">
        <v>468</v>
      </c>
      <c r="J165" s="151" t="s">
        <v>566</v>
      </c>
      <c r="K165" s="152">
        <f t="shared" si="147"/>
        <v>75</v>
      </c>
      <c r="L165" s="153">
        <f t="shared" si="148"/>
        <v>0.19083969465648856</v>
      </c>
      <c r="M165" s="148" t="s">
        <v>534</v>
      </c>
      <c r="N165" s="154">
        <v>41863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4</v>
      </c>
      <c r="B166" s="146">
        <v>41857</v>
      </c>
      <c r="C166" s="146"/>
      <c r="D166" s="147" t="s">
        <v>569</v>
      </c>
      <c r="E166" s="148" t="s">
        <v>536</v>
      </c>
      <c r="F166" s="149">
        <v>205</v>
      </c>
      <c r="G166" s="148" t="s">
        <v>565</v>
      </c>
      <c r="H166" s="148">
        <v>275</v>
      </c>
      <c r="I166" s="150">
        <v>250</v>
      </c>
      <c r="J166" s="151" t="s">
        <v>566</v>
      </c>
      <c r="K166" s="152">
        <f t="shared" si="147"/>
        <v>70</v>
      </c>
      <c r="L166" s="153">
        <f t="shared" si="148"/>
        <v>0.34146341463414637</v>
      </c>
      <c r="M166" s="148" t="s">
        <v>534</v>
      </c>
      <c r="N166" s="154">
        <v>41962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5</v>
      </c>
      <c r="B167" s="146">
        <v>41886</v>
      </c>
      <c r="C167" s="146"/>
      <c r="D167" s="147" t="s">
        <v>570</v>
      </c>
      <c r="E167" s="148" t="s">
        <v>536</v>
      </c>
      <c r="F167" s="149">
        <v>162</v>
      </c>
      <c r="G167" s="148" t="s">
        <v>565</v>
      </c>
      <c r="H167" s="148">
        <v>190</v>
      </c>
      <c r="I167" s="150">
        <v>190</v>
      </c>
      <c r="J167" s="151" t="s">
        <v>566</v>
      </c>
      <c r="K167" s="152">
        <f t="shared" si="147"/>
        <v>28</v>
      </c>
      <c r="L167" s="153">
        <f t="shared" si="148"/>
        <v>0.1728395061728395</v>
      </c>
      <c r="M167" s="148" t="s">
        <v>534</v>
      </c>
      <c r="N167" s="154">
        <v>42006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6</v>
      </c>
      <c r="B168" s="146">
        <v>41886</v>
      </c>
      <c r="C168" s="146"/>
      <c r="D168" s="147" t="s">
        <v>571</v>
      </c>
      <c r="E168" s="148" t="s">
        <v>536</v>
      </c>
      <c r="F168" s="149">
        <v>75</v>
      </c>
      <c r="G168" s="148" t="s">
        <v>565</v>
      </c>
      <c r="H168" s="148">
        <v>91.5</v>
      </c>
      <c r="I168" s="150" t="s">
        <v>572</v>
      </c>
      <c r="J168" s="151" t="s">
        <v>573</v>
      </c>
      <c r="K168" s="152">
        <f t="shared" si="147"/>
        <v>16.5</v>
      </c>
      <c r="L168" s="153">
        <f t="shared" si="148"/>
        <v>0.22</v>
      </c>
      <c r="M168" s="148" t="s">
        <v>534</v>
      </c>
      <c r="N168" s="154">
        <v>41954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7</v>
      </c>
      <c r="B169" s="146">
        <v>41913</v>
      </c>
      <c r="C169" s="146"/>
      <c r="D169" s="147" t="s">
        <v>574</v>
      </c>
      <c r="E169" s="148" t="s">
        <v>536</v>
      </c>
      <c r="F169" s="149">
        <v>850</v>
      </c>
      <c r="G169" s="148" t="s">
        <v>565</v>
      </c>
      <c r="H169" s="148">
        <v>982.5</v>
      </c>
      <c r="I169" s="150">
        <v>1050</v>
      </c>
      <c r="J169" s="151" t="s">
        <v>575</v>
      </c>
      <c r="K169" s="152">
        <f t="shared" si="147"/>
        <v>132.5</v>
      </c>
      <c r="L169" s="153">
        <f t="shared" si="148"/>
        <v>0.15588235294117647</v>
      </c>
      <c r="M169" s="148" t="s">
        <v>534</v>
      </c>
      <c r="N169" s="154">
        <v>42039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8</v>
      </c>
      <c r="B170" s="146">
        <v>41913</v>
      </c>
      <c r="C170" s="146"/>
      <c r="D170" s="147" t="s">
        <v>576</v>
      </c>
      <c r="E170" s="148" t="s">
        <v>536</v>
      </c>
      <c r="F170" s="149">
        <v>475</v>
      </c>
      <c r="G170" s="148" t="s">
        <v>565</v>
      </c>
      <c r="H170" s="148">
        <v>515</v>
      </c>
      <c r="I170" s="150">
        <v>600</v>
      </c>
      <c r="J170" s="151" t="s">
        <v>577</v>
      </c>
      <c r="K170" s="152">
        <f t="shared" si="147"/>
        <v>40</v>
      </c>
      <c r="L170" s="153">
        <f t="shared" si="148"/>
        <v>8.4210526315789472E-2</v>
      </c>
      <c r="M170" s="148" t="s">
        <v>534</v>
      </c>
      <c r="N170" s="154">
        <v>41939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9</v>
      </c>
      <c r="B171" s="146">
        <v>41913</v>
      </c>
      <c r="C171" s="146"/>
      <c r="D171" s="147" t="s">
        <v>578</v>
      </c>
      <c r="E171" s="148" t="s">
        <v>536</v>
      </c>
      <c r="F171" s="149">
        <v>86</v>
      </c>
      <c r="G171" s="148" t="s">
        <v>565</v>
      </c>
      <c r="H171" s="148">
        <v>99</v>
      </c>
      <c r="I171" s="150">
        <v>140</v>
      </c>
      <c r="J171" s="151" t="s">
        <v>579</v>
      </c>
      <c r="K171" s="152">
        <f t="shared" si="147"/>
        <v>13</v>
      </c>
      <c r="L171" s="153">
        <f t="shared" si="148"/>
        <v>0.15116279069767441</v>
      </c>
      <c r="M171" s="148" t="s">
        <v>534</v>
      </c>
      <c r="N171" s="154">
        <v>41939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10</v>
      </c>
      <c r="B172" s="146">
        <v>41926</v>
      </c>
      <c r="C172" s="146"/>
      <c r="D172" s="147" t="s">
        <v>580</v>
      </c>
      <c r="E172" s="148" t="s">
        <v>536</v>
      </c>
      <c r="F172" s="149">
        <v>496.6</v>
      </c>
      <c r="G172" s="148" t="s">
        <v>565</v>
      </c>
      <c r="H172" s="148">
        <v>621</v>
      </c>
      <c r="I172" s="150">
        <v>580</v>
      </c>
      <c r="J172" s="151" t="s">
        <v>566</v>
      </c>
      <c r="K172" s="152">
        <f t="shared" si="147"/>
        <v>124.39999999999998</v>
      </c>
      <c r="L172" s="153">
        <f t="shared" si="148"/>
        <v>0.25050342327829234</v>
      </c>
      <c r="M172" s="148" t="s">
        <v>534</v>
      </c>
      <c r="N172" s="154">
        <v>42605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11</v>
      </c>
      <c r="B173" s="146">
        <v>41926</v>
      </c>
      <c r="C173" s="146"/>
      <c r="D173" s="147" t="s">
        <v>581</v>
      </c>
      <c r="E173" s="148" t="s">
        <v>536</v>
      </c>
      <c r="F173" s="149">
        <v>2481.9</v>
      </c>
      <c r="G173" s="148" t="s">
        <v>565</v>
      </c>
      <c r="H173" s="148">
        <v>2840</v>
      </c>
      <c r="I173" s="150">
        <v>2870</v>
      </c>
      <c r="J173" s="151" t="s">
        <v>582</v>
      </c>
      <c r="K173" s="152">
        <f t="shared" si="147"/>
        <v>358.09999999999991</v>
      </c>
      <c r="L173" s="153">
        <f t="shared" si="148"/>
        <v>0.14428462065353154</v>
      </c>
      <c r="M173" s="148" t="s">
        <v>534</v>
      </c>
      <c r="N173" s="154">
        <v>42017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12</v>
      </c>
      <c r="B174" s="146">
        <v>41928</v>
      </c>
      <c r="C174" s="146"/>
      <c r="D174" s="147" t="s">
        <v>583</v>
      </c>
      <c r="E174" s="148" t="s">
        <v>536</v>
      </c>
      <c r="F174" s="149">
        <v>84.5</v>
      </c>
      <c r="G174" s="148" t="s">
        <v>565</v>
      </c>
      <c r="H174" s="148">
        <v>93</v>
      </c>
      <c r="I174" s="150">
        <v>110</v>
      </c>
      <c r="J174" s="151" t="s">
        <v>584</v>
      </c>
      <c r="K174" s="152">
        <f t="shared" si="147"/>
        <v>8.5</v>
      </c>
      <c r="L174" s="153">
        <f t="shared" si="148"/>
        <v>0.10059171597633136</v>
      </c>
      <c r="M174" s="148" t="s">
        <v>534</v>
      </c>
      <c r="N174" s="154">
        <v>41939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13</v>
      </c>
      <c r="B175" s="146">
        <v>41928</v>
      </c>
      <c r="C175" s="146"/>
      <c r="D175" s="147" t="s">
        <v>585</v>
      </c>
      <c r="E175" s="148" t="s">
        <v>536</v>
      </c>
      <c r="F175" s="149">
        <v>401</v>
      </c>
      <c r="G175" s="148" t="s">
        <v>565</v>
      </c>
      <c r="H175" s="148">
        <v>428</v>
      </c>
      <c r="I175" s="150">
        <v>450</v>
      </c>
      <c r="J175" s="151" t="s">
        <v>586</v>
      </c>
      <c r="K175" s="152">
        <f t="shared" si="147"/>
        <v>27</v>
      </c>
      <c r="L175" s="153">
        <f t="shared" si="148"/>
        <v>6.7331670822942641E-2</v>
      </c>
      <c r="M175" s="148" t="s">
        <v>534</v>
      </c>
      <c r="N175" s="154">
        <v>42020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14</v>
      </c>
      <c r="B176" s="146">
        <v>41928</v>
      </c>
      <c r="C176" s="146"/>
      <c r="D176" s="147" t="s">
        <v>587</v>
      </c>
      <c r="E176" s="148" t="s">
        <v>536</v>
      </c>
      <c r="F176" s="149">
        <v>101</v>
      </c>
      <c r="G176" s="148" t="s">
        <v>565</v>
      </c>
      <c r="H176" s="148">
        <v>112</v>
      </c>
      <c r="I176" s="150">
        <v>120</v>
      </c>
      <c r="J176" s="151" t="s">
        <v>588</v>
      </c>
      <c r="K176" s="152">
        <f t="shared" si="147"/>
        <v>11</v>
      </c>
      <c r="L176" s="153">
        <f t="shared" si="148"/>
        <v>0.10891089108910891</v>
      </c>
      <c r="M176" s="148" t="s">
        <v>534</v>
      </c>
      <c r="N176" s="154">
        <v>41939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15</v>
      </c>
      <c r="B177" s="146">
        <v>41954</v>
      </c>
      <c r="C177" s="146"/>
      <c r="D177" s="147" t="s">
        <v>589</v>
      </c>
      <c r="E177" s="148" t="s">
        <v>536</v>
      </c>
      <c r="F177" s="149">
        <v>59</v>
      </c>
      <c r="G177" s="148" t="s">
        <v>565</v>
      </c>
      <c r="H177" s="148">
        <v>76</v>
      </c>
      <c r="I177" s="150">
        <v>76</v>
      </c>
      <c r="J177" s="151" t="s">
        <v>566</v>
      </c>
      <c r="K177" s="152">
        <f t="shared" si="147"/>
        <v>17</v>
      </c>
      <c r="L177" s="153">
        <f t="shared" si="148"/>
        <v>0.28813559322033899</v>
      </c>
      <c r="M177" s="148" t="s">
        <v>534</v>
      </c>
      <c r="N177" s="154">
        <v>43032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16</v>
      </c>
      <c r="B178" s="146">
        <v>41954</v>
      </c>
      <c r="C178" s="146"/>
      <c r="D178" s="147" t="s">
        <v>578</v>
      </c>
      <c r="E178" s="148" t="s">
        <v>536</v>
      </c>
      <c r="F178" s="149">
        <v>99</v>
      </c>
      <c r="G178" s="148" t="s">
        <v>565</v>
      </c>
      <c r="H178" s="148">
        <v>120</v>
      </c>
      <c r="I178" s="150">
        <v>120</v>
      </c>
      <c r="J178" s="151" t="s">
        <v>547</v>
      </c>
      <c r="K178" s="152">
        <f t="shared" si="147"/>
        <v>21</v>
      </c>
      <c r="L178" s="153">
        <f t="shared" si="148"/>
        <v>0.21212121212121213</v>
      </c>
      <c r="M178" s="148" t="s">
        <v>534</v>
      </c>
      <c r="N178" s="154">
        <v>41960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17</v>
      </c>
      <c r="B179" s="146">
        <v>41956</v>
      </c>
      <c r="C179" s="146"/>
      <c r="D179" s="147" t="s">
        <v>590</v>
      </c>
      <c r="E179" s="148" t="s">
        <v>536</v>
      </c>
      <c r="F179" s="149">
        <v>22</v>
      </c>
      <c r="G179" s="148" t="s">
        <v>565</v>
      </c>
      <c r="H179" s="148">
        <v>33.549999999999997</v>
      </c>
      <c r="I179" s="150">
        <v>32</v>
      </c>
      <c r="J179" s="151" t="s">
        <v>591</v>
      </c>
      <c r="K179" s="152">
        <f t="shared" si="147"/>
        <v>11.549999999999997</v>
      </c>
      <c r="L179" s="153">
        <f t="shared" si="148"/>
        <v>0.52499999999999991</v>
      </c>
      <c r="M179" s="148" t="s">
        <v>534</v>
      </c>
      <c r="N179" s="154">
        <v>42188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18</v>
      </c>
      <c r="B180" s="146">
        <v>41976</v>
      </c>
      <c r="C180" s="146"/>
      <c r="D180" s="147" t="s">
        <v>592</v>
      </c>
      <c r="E180" s="148" t="s">
        <v>536</v>
      </c>
      <c r="F180" s="149">
        <v>440</v>
      </c>
      <c r="G180" s="148" t="s">
        <v>565</v>
      </c>
      <c r="H180" s="148">
        <v>520</v>
      </c>
      <c r="I180" s="150">
        <v>520</v>
      </c>
      <c r="J180" s="151" t="s">
        <v>593</v>
      </c>
      <c r="K180" s="152">
        <f t="shared" si="147"/>
        <v>80</v>
      </c>
      <c r="L180" s="153">
        <f t="shared" si="148"/>
        <v>0.18181818181818182</v>
      </c>
      <c r="M180" s="148" t="s">
        <v>534</v>
      </c>
      <c r="N180" s="154">
        <v>42208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19</v>
      </c>
      <c r="B181" s="146">
        <v>41976</v>
      </c>
      <c r="C181" s="146"/>
      <c r="D181" s="147" t="s">
        <v>594</v>
      </c>
      <c r="E181" s="148" t="s">
        <v>536</v>
      </c>
      <c r="F181" s="149">
        <v>360</v>
      </c>
      <c r="G181" s="148" t="s">
        <v>565</v>
      </c>
      <c r="H181" s="148">
        <v>427</v>
      </c>
      <c r="I181" s="150">
        <v>425</v>
      </c>
      <c r="J181" s="151" t="s">
        <v>595</v>
      </c>
      <c r="K181" s="152">
        <f t="shared" si="147"/>
        <v>67</v>
      </c>
      <c r="L181" s="153">
        <f t="shared" si="148"/>
        <v>0.18611111111111112</v>
      </c>
      <c r="M181" s="148" t="s">
        <v>534</v>
      </c>
      <c r="N181" s="154">
        <v>42058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20</v>
      </c>
      <c r="B182" s="146">
        <v>42012</v>
      </c>
      <c r="C182" s="146"/>
      <c r="D182" s="147" t="s">
        <v>596</v>
      </c>
      <c r="E182" s="148" t="s">
        <v>536</v>
      </c>
      <c r="F182" s="149">
        <v>360</v>
      </c>
      <c r="G182" s="148" t="s">
        <v>565</v>
      </c>
      <c r="H182" s="148">
        <v>455</v>
      </c>
      <c r="I182" s="150">
        <v>420</v>
      </c>
      <c r="J182" s="151" t="s">
        <v>597</v>
      </c>
      <c r="K182" s="152">
        <f t="shared" si="147"/>
        <v>95</v>
      </c>
      <c r="L182" s="153">
        <f t="shared" si="148"/>
        <v>0.2638888888888889</v>
      </c>
      <c r="M182" s="148" t="s">
        <v>534</v>
      </c>
      <c r="N182" s="154">
        <v>42024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21</v>
      </c>
      <c r="B183" s="146">
        <v>42012</v>
      </c>
      <c r="C183" s="146"/>
      <c r="D183" s="147" t="s">
        <v>598</v>
      </c>
      <c r="E183" s="148" t="s">
        <v>536</v>
      </c>
      <c r="F183" s="149">
        <v>130</v>
      </c>
      <c r="G183" s="148"/>
      <c r="H183" s="148">
        <v>175.5</v>
      </c>
      <c r="I183" s="150">
        <v>165</v>
      </c>
      <c r="J183" s="151" t="s">
        <v>599</v>
      </c>
      <c r="K183" s="152">
        <f t="shared" si="147"/>
        <v>45.5</v>
      </c>
      <c r="L183" s="153">
        <f t="shared" si="148"/>
        <v>0.35</v>
      </c>
      <c r="M183" s="148" t="s">
        <v>534</v>
      </c>
      <c r="N183" s="154">
        <v>43088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22</v>
      </c>
      <c r="B184" s="146">
        <v>42040</v>
      </c>
      <c r="C184" s="146"/>
      <c r="D184" s="147" t="s">
        <v>364</v>
      </c>
      <c r="E184" s="148" t="s">
        <v>564</v>
      </c>
      <c r="F184" s="149">
        <v>98</v>
      </c>
      <c r="G184" s="148"/>
      <c r="H184" s="148">
        <v>120</v>
      </c>
      <c r="I184" s="150">
        <v>120</v>
      </c>
      <c r="J184" s="151" t="s">
        <v>566</v>
      </c>
      <c r="K184" s="152">
        <f t="shared" si="147"/>
        <v>22</v>
      </c>
      <c r="L184" s="153">
        <f t="shared" si="148"/>
        <v>0.22448979591836735</v>
      </c>
      <c r="M184" s="148" t="s">
        <v>534</v>
      </c>
      <c r="N184" s="154">
        <v>42753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23</v>
      </c>
      <c r="B185" s="146">
        <v>42040</v>
      </c>
      <c r="C185" s="146"/>
      <c r="D185" s="147" t="s">
        <v>600</v>
      </c>
      <c r="E185" s="148" t="s">
        <v>564</v>
      </c>
      <c r="F185" s="149">
        <v>196</v>
      </c>
      <c r="G185" s="148"/>
      <c r="H185" s="148">
        <v>262</v>
      </c>
      <c r="I185" s="150">
        <v>255</v>
      </c>
      <c r="J185" s="151" t="s">
        <v>566</v>
      </c>
      <c r="K185" s="152">
        <f t="shared" si="147"/>
        <v>66</v>
      </c>
      <c r="L185" s="153">
        <f t="shared" si="148"/>
        <v>0.33673469387755101</v>
      </c>
      <c r="M185" s="148" t="s">
        <v>534</v>
      </c>
      <c r="N185" s="154">
        <v>42599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5">
        <v>24</v>
      </c>
      <c r="B186" s="156">
        <v>42067</v>
      </c>
      <c r="C186" s="156"/>
      <c r="D186" s="157" t="s">
        <v>363</v>
      </c>
      <c r="E186" s="158" t="s">
        <v>564</v>
      </c>
      <c r="F186" s="159">
        <v>235</v>
      </c>
      <c r="G186" s="159"/>
      <c r="H186" s="160">
        <v>77</v>
      </c>
      <c r="I186" s="160" t="s">
        <v>601</v>
      </c>
      <c r="J186" s="161" t="s">
        <v>602</v>
      </c>
      <c r="K186" s="162">
        <f t="shared" si="147"/>
        <v>-158</v>
      </c>
      <c r="L186" s="163">
        <f t="shared" si="148"/>
        <v>-0.67234042553191486</v>
      </c>
      <c r="M186" s="159" t="s">
        <v>546</v>
      </c>
      <c r="N186" s="156">
        <v>43522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25</v>
      </c>
      <c r="B187" s="146">
        <v>42067</v>
      </c>
      <c r="C187" s="146"/>
      <c r="D187" s="147" t="s">
        <v>603</v>
      </c>
      <c r="E187" s="148" t="s">
        <v>564</v>
      </c>
      <c r="F187" s="149">
        <v>185</v>
      </c>
      <c r="G187" s="148"/>
      <c r="H187" s="148">
        <v>224</v>
      </c>
      <c r="I187" s="150" t="s">
        <v>604</v>
      </c>
      <c r="J187" s="151" t="s">
        <v>566</v>
      </c>
      <c r="K187" s="152">
        <f t="shared" si="147"/>
        <v>39</v>
      </c>
      <c r="L187" s="153">
        <f t="shared" si="148"/>
        <v>0.21081081081081082</v>
      </c>
      <c r="M187" s="148" t="s">
        <v>534</v>
      </c>
      <c r="N187" s="154">
        <v>42647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26</v>
      </c>
      <c r="B188" s="156">
        <v>42090</v>
      </c>
      <c r="C188" s="156"/>
      <c r="D188" s="164" t="s">
        <v>605</v>
      </c>
      <c r="E188" s="159" t="s">
        <v>564</v>
      </c>
      <c r="F188" s="159">
        <v>49.5</v>
      </c>
      <c r="G188" s="160"/>
      <c r="H188" s="160">
        <v>15.85</v>
      </c>
      <c r="I188" s="160">
        <v>67</v>
      </c>
      <c r="J188" s="161" t="s">
        <v>606</v>
      </c>
      <c r="K188" s="160">
        <f t="shared" si="147"/>
        <v>-33.65</v>
      </c>
      <c r="L188" s="165">
        <f t="shared" si="148"/>
        <v>-0.67979797979797973</v>
      </c>
      <c r="M188" s="159" t="s">
        <v>546</v>
      </c>
      <c r="N188" s="166">
        <v>43627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27</v>
      </c>
      <c r="B189" s="146">
        <v>42093</v>
      </c>
      <c r="C189" s="146"/>
      <c r="D189" s="147" t="s">
        <v>607</v>
      </c>
      <c r="E189" s="148" t="s">
        <v>564</v>
      </c>
      <c r="F189" s="149">
        <v>183.5</v>
      </c>
      <c r="G189" s="148"/>
      <c r="H189" s="148">
        <v>219</v>
      </c>
      <c r="I189" s="150">
        <v>218</v>
      </c>
      <c r="J189" s="151" t="s">
        <v>608</v>
      </c>
      <c r="K189" s="152">
        <f t="shared" si="147"/>
        <v>35.5</v>
      </c>
      <c r="L189" s="153">
        <f t="shared" si="148"/>
        <v>0.19346049046321526</v>
      </c>
      <c r="M189" s="148" t="s">
        <v>534</v>
      </c>
      <c r="N189" s="154">
        <v>42103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28</v>
      </c>
      <c r="B190" s="146">
        <v>42114</v>
      </c>
      <c r="C190" s="146"/>
      <c r="D190" s="147" t="s">
        <v>609</v>
      </c>
      <c r="E190" s="148" t="s">
        <v>564</v>
      </c>
      <c r="F190" s="149">
        <f>(227+237)/2</f>
        <v>232</v>
      </c>
      <c r="G190" s="148"/>
      <c r="H190" s="148">
        <v>298</v>
      </c>
      <c r="I190" s="150">
        <v>298</v>
      </c>
      <c r="J190" s="151" t="s">
        <v>566</v>
      </c>
      <c r="K190" s="152">
        <f t="shared" si="147"/>
        <v>66</v>
      </c>
      <c r="L190" s="153">
        <f t="shared" si="148"/>
        <v>0.28448275862068967</v>
      </c>
      <c r="M190" s="148" t="s">
        <v>534</v>
      </c>
      <c r="N190" s="154">
        <v>42823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29</v>
      </c>
      <c r="B191" s="146">
        <v>42128</v>
      </c>
      <c r="C191" s="146"/>
      <c r="D191" s="147" t="s">
        <v>610</v>
      </c>
      <c r="E191" s="148" t="s">
        <v>536</v>
      </c>
      <c r="F191" s="149">
        <v>385</v>
      </c>
      <c r="G191" s="148"/>
      <c r="H191" s="148">
        <f>212.5+331</f>
        <v>543.5</v>
      </c>
      <c r="I191" s="150">
        <v>510</v>
      </c>
      <c r="J191" s="151" t="s">
        <v>611</v>
      </c>
      <c r="K191" s="152">
        <f t="shared" si="147"/>
        <v>158.5</v>
      </c>
      <c r="L191" s="153">
        <f t="shared" si="148"/>
        <v>0.41168831168831171</v>
      </c>
      <c r="M191" s="148" t="s">
        <v>534</v>
      </c>
      <c r="N191" s="154">
        <v>42235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30</v>
      </c>
      <c r="B192" s="146">
        <v>42128</v>
      </c>
      <c r="C192" s="146"/>
      <c r="D192" s="147" t="s">
        <v>612</v>
      </c>
      <c r="E192" s="148" t="s">
        <v>536</v>
      </c>
      <c r="F192" s="149">
        <v>115.5</v>
      </c>
      <c r="G192" s="148"/>
      <c r="H192" s="148">
        <v>146</v>
      </c>
      <c r="I192" s="150">
        <v>142</v>
      </c>
      <c r="J192" s="151" t="s">
        <v>613</v>
      </c>
      <c r="K192" s="152">
        <f t="shared" si="147"/>
        <v>30.5</v>
      </c>
      <c r="L192" s="153">
        <f t="shared" si="148"/>
        <v>0.26406926406926406</v>
      </c>
      <c r="M192" s="148" t="s">
        <v>534</v>
      </c>
      <c r="N192" s="154">
        <v>42202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31</v>
      </c>
      <c r="B193" s="146">
        <v>42151</v>
      </c>
      <c r="C193" s="146"/>
      <c r="D193" s="147" t="s">
        <v>614</v>
      </c>
      <c r="E193" s="148" t="s">
        <v>536</v>
      </c>
      <c r="F193" s="149">
        <v>237.5</v>
      </c>
      <c r="G193" s="148"/>
      <c r="H193" s="148">
        <v>279.5</v>
      </c>
      <c r="I193" s="150">
        <v>278</v>
      </c>
      <c r="J193" s="151" t="s">
        <v>566</v>
      </c>
      <c r="K193" s="152">
        <f t="shared" si="147"/>
        <v>42</v>
      </c>
      <c r="L193" s="153">
        <f t="shared" si="148"/>
        <v>0.17684210526315788</v>
      </c>
      <c r="M193" s="148" t="s">
        <v>534</v>
      </c>
      <c r="N193" s="154">
        <v>42222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32</v>
      </c>
      <c r="B194" s="146">
        <v>42174</v>
      </c>
      <c r="C194" s="146"/>
      <c r="D194" s="147" t="s">
        <v>585</v>
      </c>
      <c r="E194" s="148" t="s">
        <v>564</v>
      </c>
      <c r="F194" s="149">
        <v>340</v>
      </c>
      <c r="G194" s="148"/>
      <c r="H194" s="148">
        <v>448</v>
      </c>
      <c r="I194" s="150">
        <v>448</v>
      </c>
      <c r="J194" s="151" t="s">
        <v>566</v>
      </c>
      <c r="K194" s="152">
        <f t="shared" si="147"/>
        <v>108</v>
      </c>
      <c r="L194" s="153">
        <f t="shared" si="148"/>
        <v>0.31764705882352939</v>
      </c>
      <c r="M194" s="148" t="s">
        <v>534</v>
      </c>
      <c r="N194" s="154">
        <v>43018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33</v>
      </c>
      <c r="B195" s="146">
        <v>42191</v>
      </c>
      <c r="C195" s="146"/>
      <c r="D195" s="147" t="s">
        <v>615</v>
      </c>
      <c r="E195" s="148" t="s">
        <v>564</v>
      </c>
      <c r="F195" s="149">
        <v>390</v>
      </c>
      <c r="G195" s="148"/>
      <c r="H195" s="148">
        <v>460</v>
      </c>
      <c r="I195" s="150">
        <v>460</v>
      </c>
      <c r="J195" s="151" t="s">
        <v>566</v>
      </c>
      <c r="K195" s="152">
        <f t="shared" ref="K195:K215" si="149">H195-F195</f>
        <v>70</v>
      </c>
      <c r="L195" s="153">
        <f t="shared" ref="L195:L215" si="150">K195/F195</f>
        <v>0.17948717948717949</v>
      </c>
      <c r="M195" s="148" t="s">
        <v>534</v>
      </c>
      <c r="N195" s="154">
        <v>42478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5">
        <v>34</v>
      </c>
      <c r="B196" s="156">
        <v>42195</v>
      </c>
      <c r="C196" s="156"/>
      <c r="D196" s="157" t="s">
        <v>616</v>
      </c>
      <c r="E196" s="158" t="s">
        <v>564</v>
      </c>
      <c r="F196" s="159">
        <v>122.5</v>
      </c>
      <c r="G196" s="159"/>
      <c r="H196" s="160">
        <v>61</v>
      </c>
      <c r="I196" s="160">
        <v>172</v>
      </c>
      <c r="J196" s="161" t="s">
        <v>617</v>
      </c>
      <c r="K196" s="162">
        <f t="shared" si="149"/>
        <v>-61.5</v>
      </c>
      <c r="L196" s="163">
        <f t="shared" si="150"/>
        <v>-0.50204081632653064</v>
      </c>
      <c r="M196" s="159" t="s">
        <v>546</v>
      </c>
      <c r="N196" s="156">
        <v>43333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35</v>
      </c>
      <c r="B197" s="146">
        <v>42219</v>
      </c>
      <c r="C197" s="146"/>
      <c r="D197" s="147" t="s">
        <v>618</v>
      </c>
      <c r="E197" s="148" t="s">
        <v>564</v>
      </c>
      <c r="F197" s="149">
        <v>297.5</v>
      </c>
      <c r="G197" s="148"/>
      <c r="H197" s="148">
        <v>350</v>
      </c>
      <c r="I197" s="150">
        <v>360</v>
      </c>
      <c r="J197" s="151" t="s">
        <v>619</v>
      </c>
      <c r="K197" s="152">
        <f t="shared" si="149"/>
        <v>52.5</v>
      </c>
      <c r="L197" s="153">
        <f t="shared" si="150"/>
        <v>0.17647058823529413</v>
      </c>
      <c r="M197" s="148" t="s">
        <v>534</v>
      </c>
      <c r="N197" s="154">
        <v>42232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36</v>
      </c>
      <c r="B198" s="146">
        <v>42219</v>
      </c>
      <c r="C198" s="146"/>
      <c r="D198" s="147" t="s">
        <v>620</v>
      </c>
      <c r="E198" s="148" t="s">
        <v>564</v>
      </c>
      <c r="F198" s="149">
        <v>115.5</v>
      </c>
      <c r="G198" s="148"/>
      <c r="H198" s="148">
        <v>149</v>
      </c>
      <c r="I198" s="150">
        <v>140</v>
      </c>
      <c r="J198" s="151" t="s">
        <v>621</v>
      </c>
      <c r="K198" s="152">
        <f t="shared" si="149"/>
        <v>33.5</v>
      </c>
      <c r="L198" s="153">
        <f t="shared" si="150"/>
        <v>0.29004329004329005</v>
      </c>
      <c r="M198" s="148" t="s">
        <v>534</v>
      </c>
      <c r="N198" s="154">
        <v>42740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37</v>
      </c>
      <c r="B199" s="146">
        <v>42251</v>
      </c>
      <c r="C199" s="146"/>
      <c r="D199" s="147" t="s">
        <v>614</v>
      </c>
      <c r="E199" s="148" t="s">
        <v>564</v>
      </c>
      <c r="F199" s="149">
        <v>226</v>
      </c>
      <c r="G199" s="148"/>
      <c r="H199" s="148">
        <v>292</v>
      </c>
      <c r="I199" s="150">
        <v>292</v>
      </c>
      <c r="J199" s="151" t="s">
        <v>622</v>
      </c>
      <c r="K199" s="152">
        <f t="shared" si="149"/>
        <v>66</v>
      </c>
      <c r="L199" s="153">
        <f t="shared" si="150"/>
        <v>0.29203539823008851</v>
      </c>
      <c r="M199" s="148" t="s">
        <v>534</v>
      </c>
      <c r="N199" s="154">
        <v>42286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38</v>
      </c>
      <c r="B200" s="146">
        <v>42254</v>
      </c>
      <c r="C200" s="146"/>
      <c r="D200" s="147" t="s">
        <v>609</v>
      </c>
      <c r="E200" s="148" t="s">
        <v>564</v>
      </c>
      <c r="F200" s="149">
        <v>232.5</v>
      </c>
      <c r="G200" s="148"/>
      <c r="H200" s="148">
        <v>312.5</v>
      </c>
      <c r="I200" s="150">
        <v>310</v>
      </c>
      <c r="J200" s="151" t="s">
        <v>566</v>
      </c>
      <c r="K200" s="152">
        <f t="shared" si="149"/>
        <v>80</v>
      </c>
      <c r="L200" s="153">
        <f t="shared" si="150"/>
        <v>0.34408602150537637</v>
      </c>
      <c r="M200" s="148" t="s">
        <v>534</v>
      </c>
      <c r="N200" s="154">
        <v>42823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39</v>
      </c>
      <c r="B201" s="146">
        <v>42268</v>
      </c>
      <c r="C201" s="146"/>
      <c r="D201" s="147" t="s">
        <v>623</v>
      </c>
      <c r="E201" s="148" t="s">
        <v>564</v>
      </c>
      <c r="F201" s="149">
        <v>196.5</v>
      </c>
      <c r="G201" s="148"/>
      <c r="H201" s="148">
        <v>238</v>
      </c>
      <c r="I201" s="150">
        <v>238</v>
      </c>
      <c r="J201" s="151" t="s">
        <v>622</v>
      </c>
      <c r="K201" s="152">
        <f t="shared" si="149"/>
        <v>41.5</v>
      </c>
      <c r="L201" s="153">
        <f t="shared" si="150"/>
        <v>0.21119592875318066</v>
      </c>
      <c r="M201" s="148" t="s">
        <v>534</v>
      </c>
      <c r="N201" s="154">
        <v>42291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40</v>
      </c>
      <c r="B202" s="146">
        <v>42271</v>
      </c>
      <c r="C202" s="146"/>
      <c r="D202" s="147" t="s">
        <v>563</v>
      </c>
      <c r="E202" s="148" t="s">
        <v>564</v>
      </c>
      <c r="F202" s="149">
        <v>65</v>
      </c>
      <c r="G202" s="148"/>
      <c r="H202" s="148">
        <v>82</v>
      </c>
      <c r="I202" s="150">
        <v>82</v>
      </c>
      <c r="J202" s="151" t="s">
        <v>622</v>
      </c>
      <c r="K202" s="152">
        <f t="shared" si="149"/>
        <v>17</v>
      </c>
      <c r="L202" s="153">
        <f t="shared" si="150"/>
        <v>0.26153846153846155</v>
      </c>
      <c r="M202" s="148" t="s">
        <v>534</v>
      </c>
      <c r="N202" s="154">
        <v>42578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41</v>
      </c>
      <c r="B203" s="146">
        <v>42291</v>
      </c>
      <c r="C203" s="146"/>
      <c r="D203" s="147" t="s">
        <v>624</v>
      </c>
      <c r="E203" s="148" t="s">
        <v>564</v>
      </c>
      <c r="F203" s="149">
        <v>144</v>
      </c>
      <c r="G203" s="148"/>
      <c r="H203" s="148">
        <v>182.5</v>
      </c>
      <c r="I203" s="150">
        <v>181</v>
      </c>
      <c r="J203" s="151" t="s">
        <v>622</v>
      </c>
      <c r="K203" s="152">
        <f t="shared" si="149"/>
        <v>38.5</v>
      </c>
      <c r="L203" s="153">
        <f t="shared" si="150"/>
        <v>0.2673611111111111</v>
      </c>
      <c r="M203" s="148" t="s">
        <v>534</v>
      </c>
      <c r="N203" s="154">
        <v>42817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42</v>
      </c>
      <c r="B204" s="146">
        <v>42291</v>
      </c>
      <c r="C204" s="146"/>
      <c r="D204" s="147" t="s">
        <v>625</v>
      </c>
      <c r="E204" s="148" t="s">
        <v>564</v>
      </c>
      <c r="F204" s="149">
        <v>264</v>
      </c>
      <c r="G204" s="148"/>
      <c r="H204" s="148">
        <v>311</v>
      </c>
      <c r="I204" s="150">
        <v>311</v>
      </c>
      <c r="J204" s="151" t="s">
        <v>622</v>
      </c>
      <c r="K204" s="152">
        <f t="shared" si="149"/>
        <v>47</v>
      </c>
      <c r="L204" s="153">
        <f t="shared" si="150"/>
        <v>0.17803030303030304</v>
      </c>
      <c r="M204" s="148" t="s">
        <v>534</v>
      </c>
      <c r="N204" s="154">
        <v>42604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43</v>
      </c>
      <c r="B205" s="146">
        <v>42318</v>
      </c>
      <c r="C205" s="146"/>
      <c r="D205" s="147" t="s">
        <v>626</v>
      </c>
      <c r="E205" s="148" t="s">
        <v>536</v>
      </c>
      <c r="F205" s="149">
        <v>549.5</v>
      </c>
      <c r="G205" s="148"/>
      <c r="H205" s="148">
        <v>630</v>
      </c>
      <c r="I205" s="150">
        <v>630</v>
      </c>
      <c r="J205" s="151" t="s">
        <v>622</v>
      </c>
      <c r="K205" s="152">
        <f t="shared" si="149"/>
        <v>80.5</v>
      </c>
      <c r="L205" s="153">
        <f t="shared" si="150"/>
        <v>0.1464968152866242</v>
      </c>
      <c r="M205" s="148" t="s">
        <v>534</v>
      </c>
      <c r="N205" s="154">
        <v>42419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44</v>
      </c>
      <c r="B206" s="146">
        <v>42342</v>
      </c>
      <c r="C206" s="146"/>
      <c r="D206" s="147" t="s">
        <v>627</v>
      </c>
      <c r="E206" s="148" t="s">
        <v>564</v>
      </c>
      <c r="F206" s="149">
        <v>1027.5</v>
      </c>
      <c r="G206" s="148"/>
      <c r="H206" s="148">
        <v>1315</v>
      </c>
      <c r="I206" s="150">
        <v>1250</v>
      </c>
      <c r="J206" s="151" t="s">
        <v>622</v>
      </c>
      <c r="K206" s="152">
        <f t="shared" si="149"/>
        <v>287.5</v>
      </c>
      <c r="L206" s="153">
        <f t="shared" si="150"/>
        <v>0.27980535279805352</v>
      </c>
      <c r="M206" s="148" t="s">
        <v>534</v>
      </c>
      <c r="N206" s="154">
        <v>43244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45</v>
      </c>
      <c r="B207" s="146">
        <v>42367</v>
      </c>
      <c r="C207" s="146"/>
      <c r="D207" s="147" t="s">
        <v>628</v>
      </c>
      <c r="E207" s="148" t="s">
        <v>564</v>
      </c>
      <c r="F207" s="149">
        <v>465</v>
      </c>
      <c r="G207" s="148"/>
      <c r="H207" s="148">
        <v>540</v>
      </c>
      <c r="I207" s="150">
        <v>540</v>
      </c>
      <c r="J207" s="151" t="s">
        <v>622</v>
      </c>
      <c r="K207" s="152">
        <f t="shared" si="149"/>
        <v>75</v>
      </c>
      <c r="L207" s="153">
        <f t="shared" si="150"/>
        <v>0.16129032258064516</v>
      </c>
      <c r="M207" s="148" t="s">
        <v>534</v>
      </c>
      <c r="N207" s="154">
        <v>42530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46</v>
      </c>
      <c r="B208" s="146">
        <v>42380</v>
      </c>
      <c r="C208" s="146"/>
      <c r="D208" s="147" t="s">
        <v>364</v>
      </c>
      <c r="E208" s="148" t="s">
        <v>536</v>
      </c>
      <c r="F208" s="149">
        <v>81</v>
      </c>
      <c r="G208" s="148"/>
      <c r="H208" s="148">
        <v>110</v>
      </c>
      <c r="I208" s="150">
        <v>110</v>
      </c>
      <c r="J208" s="151" t="s">
        <v>622</v>
      </c>
      <c r="K208" s="152">
        <f t="shared" si="149"/>
        <v>29</v>
      </c>
      <c r="L208" s="153">
        <f t="shared" si="150"/>
        <v>0.35802469135802467</v>
      </c>
      <c r="M208" s="148" t="s">
        <v>534</v>
      </c>
      <c r="N208" s="154">
        <v>42745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47</v>
      </c>
      <c r="B209" s="146">
        <v>42382</v>
      </c>
      <c r="C209" s="146"/>
      <c r="D209" s="147" t="s">
        <v>629</v>
      </c>
      <c r="E209" s="148" t="s">
        <v>536</v>
      </c>
      <c r="F209" s="149">
        <v>417.5</v>
      </c>
      <c r="G209" s="148"/>
      <c r="H209" s="148">
        <v>547</v>
      </c>
      <c r="I209" s="150">
        <v>535</v>
      </c>
      <c r="J209" s="151" t="s">
        <v>622</v>
      </c>
      <c r="K209" s="152">
        <f t="shared" si="149"/>
        <v>129.5</v>
      </c>
      <c r="L209" s="153">
        <f t="shared" si="150"/>
        <v>0.31017964071856285</v>
      </c>
      <c r="M209" s="148" t="s">
        <v>534</v>
      </c>
      <c r="N209" s="154">
        <v>42578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48</v>
      </c>
      <c r="B210" s="146">
        <v>42408</v>
      </c>
      <c r="C210" s="146"/>
      <c r="D210" s="147" t="s">
        <v>630</v>
      </c>
      <c r="E210" s="148" t="s">
        <v>564</v>
      </c>
      <c r="F210" s="149">
        <v>650</v>
      </c>
      <c r="G210" s="148"/>
      <c r="H210" s="148">
        <v>800</v>
      </c>
      <c r="I210" s="150">
        <v>800</v>
      </c>
      <c r="J210" s="151" t="s">
        <v>622</v>
      </c>
      <c r="K210" s="152">
        <f t="shared" si="149"/>
        <v>150</v>
      </c>
      <c r="L210" s="153">
        <f t="shared" si="150"/>
        <v>0.23076923076923078</v>
      </c>
      <c r="M210" s="148" t="s">
        <v>534</v>
      </c>
      <c r="N210" s="154">
        <v>43154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49</v>
      </c>
      <c r="B211" s="146">
        <v>42433</v>
      </c>
      <c r="C211" s="146"/>
      <c r="D211" s="147" t="s">
        <v>205</v>
      </c>
      <c r="E211" s="148" t="s">
        <v>564</v>
      </c>
      <c r="F211" s="149">
        <v>437.5</v>
      </c>
      <c r="G211" s="148"/>
      <c r="H211" s="148">
        <v>504.5</v>
      </c>
      <c r="I211" s="150">
        <v>522</v>
      </c>
      <c r="J211" s="151" t="s">
        <v>631</v>
      </c>
      <c r="K211" s="152">
        <f t="shared" si="149"/>
        <v>67</v>
      </c>
      <c r="L211" s="153">
        <f t="shared" si="150"/>
        <v>0.15314285714285714</v>
      </c>
      <c r="M211" s="148" t="s">
        <v>534</v>
      </c>
      <c r="N211" s="154">
        <v>42480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50</v>
      </c>
      <c r="B212" s="146">
        <v>42438</v>
      </c>
      <c r="C212" s="146"/>
      <c r="D212" s="147" t="s">
        <v>632</v>
      </c>
      <c r="E212" s="148" t="s">
        <v>564</v>
      </c>
      <c r="F212" s="149">
        <v>189.5</v>
      </c>
      <c r="G212" s="148"/>
      <c r="H212" s="148">
        <v>218</v>
      </c>
      <c r="I212" s="150">
        <v>218</v>
      </c>
      <c r="J212" s="151" t="s">
        <v>622</v>
      </c>
      <c r="K212" s="152">
        <f t="shared" si="149"/>
        <v>28.5</v>
      </c>
      <c r="L212" s="153">
        <f t="shared" si="150"/>
        <v>0.15039577836411611</v>
      </c>
      <c r="M212" s="148" t="s">
        <v>534</v>
      </c>
      <c r="N212" s="154">
        <v>43034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5">
        <v>51</v>
      </c>
      <c r="B213" s="156">
        <v>42471</v>
      </c>
      <c r="C213" s="156"/>
      <c r="D213" s="164" t="s">
        <v>633</v>
      </c>
      <c r="E213" s="159" t="s">
        <v>564</v>
      </c>
      <c r="F213" s="159">
        <v>36.5</v>
      </c>
      <c r="G213" s="160"/>
      <c r="H213" s="160">
        <v>15.85</v>
      </c>
      <c r="I213" s="160">
        <v>60</v>
      </c>
      <c r="J213" s="161" t="s">
        <v>634</v>
      </c>
      <c r="K213" s="162">
        <f t="shared" si="149"/>
        <v>-20.65</v>
      </c>
      <c r="L213" s="163">
        <f t="shared" si="150"/>
        <v>-0.5657534246575342</v>
      </c>
      <c r="M213" s="159" t="s">
        <v>546</v>
      </c>
      <c r="N213" s="167">
        <v>43627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52</v>
      </c>
      <c r="B214" s="146">
        <v>42472</v>
      </c>
      <c r="C214" s="146"/>
      <c r="D214" s="147" t="s">
        <v>635</v>
      </c>
      <c r="E214" s="148" t="s">
        <v>564</v>
      </c>
      <c r="F214" s="149">
        <v>93</v>
      </c>
      <c r="G214" s="148"/>
      <c r="H214" s="148">
        <v>149</v>
      </c>
      <c r="I214" s="150">
        <v>140</v>
      </c>
      <c r="J214" s="151" t="s">
        <v>636</v>
      </c>
      <c r="K214" s="152">
        <f t="shared" si="149"/>
        <v>56</v>
      </c>
      <c r="L214" s="153">
        <f t="shared" si="150"/>
        <v>0.60215053763440862</v>
      </c>
      <c r="M214" s="148" t="s">
        <v>534</v>
      </c>
      <c r="N214" s="154">
        <v>42740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53</v>
      </c>
      <c r="B215" s="146">
        <v>42472</v>
      </c>
      <c r="C215" s="146"/>
      <c r="D215" s="147" t="s">
        <v>637</v>
      </c>
      <c r="E215" s="148" t="s">
        <v>564</v>
      </c>
      <c r="F215" s="149">
        <v>130</v>
      </c>
      <c r="G215" s="148"/>
      <c r="H215" s="148">
        <v>150</v>
      </c>
      <c r="I215" s="150" t="s">
        <v>638</v>
      </c>
      <c r="J215" s="151" t="s">
        <v>622</v>
      </c>
      <c r="K215" s="152">
        <f t="shared" si="149"/>
        <v>20</v>
      </c>
      <c r="L215" s="153">
        <f t="shared" si="150"/>
        <v>0.15384615384615385</v>
      </c>
      <c r="M215" s="148" t="s">
        <v>534</v>
      </c>
      <c r="N215" s="154">
        <v>42564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54</v>
      </c>
      <c r="B216" s="146">
        <v>42473</v>
      </c>
      <c r="C216" s="146"/>
      <c r="D216" s="147" t="s">
        <v>639</v>
      </c>
      <c r="E216" s="148" t="s">
        <v>564</v>
      </c>
      <c r="F216" s="149">
        <v>196</v>
      </c>
      <c r="G216" s="148"/>
      <c r="H216" s="148">
        <v>299</v>
      </c>
      <c r="I216" s="150">
        <v>299</v>
      </c>
      <c r="J216" s="151" t="s">
        <v>622</v>
      </c>
      <c r="K216" s="152">
        <v>103</v>
      </c>
      <c r="L216" s="153">
        <v>0.52551020408163296</v>
      </c>
      <c r="M216" s="148" t="s">
        <v>534</v>
      </c>
      <c r="N216" s="154">
        <v>42620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55</v>
      </c>
      <c r="B217" s="146">
        <v>42473</v>
      </c>
      <c r="C217" s="146"/>
      <c r="D217" s="147" t="s">
        <v>640</v>
      </c>
      <c r="E217" s="148" t="s">
        <v>564</v>
      </c>
      <c r="F217" s="149">
        <v>88</v>
      </c>
      <c r="G217" s="148"/>
      <c r="H217" s="148">
        <v>103</v>
      </c>
      <c r="I217" s="150">
        <v>103</v>
      </c>
      <c r="J217" s="151" t="s">
        <v>622</v>
      </c>
      <c r="K217" s="152">
        <v>15</v>
      </c>
      <c r="L217" s="153">
        <v>0.170454545454545</v>
      </c>
      <c r="M217" s="148" t="s">
        <v>534</v>
      </c>
      <c r="N217" s="154">
        <v>42530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56</v>
      </c>
      <c r="B218" s="146">
        <v>42492</v>
      </c>
      <c r="C218" s="146"/>
      <c r="D218" s="147" t="s">
        <v>641</v>
      </c>
      <c r="E218" s="148" t="s">
        <v>564</v>
      </c>
      <c r="F218" s="149">
        <v>127.5</v>
      </c>
      <c r="G218" s="148"/>
      <c r="H218" s="148">
        <v>148</v>
      </c>
      <c r="I218" s="150" t="s">
        <v>642</v>
      </c>
      <c r="J218" s="151" t="s">
        <v>622</v>
      </c>
      <c r="K218" s="152">
        <f>H218-F218</f>
        <v>20.5</v>
      </c>
      <c r="L218" s="153">
        <f>K218/F218</f>
        <v>0.16078431372549021</v>
      </c>
      <c r="M218" s="148" t="s">
        <v>534</v>
      </c>
      <c r="N218" s="154">
        <v>42564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57</v>
      </c>
      <c r="B219" s="146">
        <v>42493</v>
      </c>
      <c r="C219" s="146"/>
      <c r="D219" s="147" t="s">
        <v>643</v>
      </c>
      <c r="E219" s="148" t="s">
        <v>564</v>
      </c>
      <c r="F219" s="149">
        <v>675</v>
      </c>
      <c r="G219" s="148"/>
      <c r="H219" s="148">
        <v>815</v>
      </c>
      <c r="I219" s="150" t="s">
        <v>644</v>
      </c>
      <c r="J219" s="151" t="s">
        <v>622</v>
      </c>
      <c r="K219" s="152">
        <f>H219-F219</f>
        <v>140</v>
      </c>
      <c r="L219" s="153">
        <f>K219/F219</f>
        <v>0.2074074074074074</v>
      </c>
      <c r="M219" s="148" t="s">
        <v>534</v>
      </c>
      <c r="N219" s="154">
        <v>43154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5">
        <v>58</v>
      </c>
      <c r="B220" s="156">
        <v>42522</v>
      </c>
      <c r="C220" s="156"/>
      <c r="D220" s="157" t="s">
        <v>645</v>
      </c>
      <c r="E220" s="158" t="s">
        <v>564</v>
      </c>
      <c r="F220" s="159">
        <v>500</v>
      </c>
      <c r="G220" s="159"/>
      <c r="H220" s="160">
        <v>232.5</v>
      </c>
      <c r="I220" s="160" t="s">
        <v>646</v>
      </c>
      <c r="J220" s="161" t="s">
        <v>647</v>
      </c>
      <c r="K220" s="162">
        <f>H220-F220</f>
        <v>-267.5</v>
      </c>
      <c r="L220" s="163">
        <f>K220/F220</f>
        <v>-0.53500000000000003</v>
      </c>
      <c r="M220" s="159" t="s">
        <v>546</v>
      </c>
      <c r="N220" s="156">
        <v>43735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59</v>
      </c>
      <c r="B221" s="146">
        <v>42527</v>
      </c>
      <c r="C221" s="146"/>
      <c r="D221" s="147" t="s">
        <v>492</v>
      </c>
      <c r="E221" s="148" t="s">
        <v>564</v>
      </c>
      <c r="F221" s="149">
        <v>110</v>
      </c>
      <c r="G221" s="148"/>
      <c r="H221" s="148">
        <v>126.5</v>
      </c>
      <c r="I221" s="150">
        <v>125</v>
      </c>
      <c r="J221" s="151" t="s">
        <v>573</v>
      </c>
      <c r="K221" s="152">
        <f>H221-F221</f>
        <v>16.5</v>
      </c>
      <c r="L221" s="153">
        <f>K221/F221</f>
        <v>0.15</v>
      </c>
      <c r="M221" s="148" t="s">
        <v>534</v>
      </c>
      <c r="N221" s="154">
        <v>42552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60</v>
      </c>
      <c r="B222" s="146">
        <v>42538</v>
      </c>
      <c r="C222" s="146"/>
      <c r="D222" s="147" t="s">
        <v>648</v>
      </c>
      <c r="E222" s="148" t="s">
        <v>564</v>
      </c>
      <c r="F222" s="149">
        <v>44</v>
      </c>
      <c r="G222" s="148"/>
      <c r="H222" s="148">
        <v>69.5</v>
      </c>
      <c r="I222" s="150">
        <v>69.5</v>
      </c>
      <c r="J222" s="151" t="s">
        <v>649</v>
      </c>
      <c r="K222" s="152">
        <f>H222-F222</f>
        <v>25.5</v>
      </c>
      <c r="L222" s="153">
        <f>K222/F222</f>
        <v>0.57954545454545459</v>
      </c>
      <c r="M222" s="148" t="s">
        <v>534</v>
      </c>
      <c r="N222" s="154">
        <v>42977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61</v>
      </c>
      <c r="B223" s="146">
        <v>42549</v>
      </c>
      <c r="C223" s="146"/>
      <c r="D223" s="147" t="s">
        <v>650</v>
      </c>
      <c r="E223" s="148" t="s">
        <v>564</v>
      </c>
      <c r="F223" s="149">
        <v>262.5</v>
      </c>
      <c r="G223" s="148"/>
      <c r="H223" s="148">
        <v>340</v>
      </c>
      <c r="I223" s="150">
        <v>333</v>
      </c>
      <c r="J223" s="151" t="s">
        <v>651</v>
      </c>
      <c r="K223" s="152">
        <v>77.5</v>
      </c>
      <c r="L223" s="153">
        <v>0.29523809523809502</v>
      </c>
      <c r="M223" s="148" t="s">
        <v>534</v>
      </c>
      <c r="N223" s="154">
        <v>43017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62</v>
      </c>
      <c r="B224" s="146">
        <v>42549</v>
      </c>
      <c r="C224" s="146"/>
      <c r="D224" s="147" t="s">
        <v>652</v>
      </c>
      <c r="E224" s="148" t="s">
        <v>564</v>
      </c>
      <c r="F224" s="149">
        <v>840</v>
      </c>
      <c r="G224" s="148"/>
      <c r="H224" s="148">
        <v>1230</v>
      </c>
      <c r="I224" s="150">
        <v>1230</v>
      </c>
      <c r="J224" s="151" t="s">
        <v>622</v>
      </c>
      <c r="K224" s="152">
        <v>390</v>
      </c>
      <c r="L224" s="153">
        <v>0.46428571428571402</v>
      </c>
      <c r="M224" s="148" t="s">
        <v>534</v>
      </c>
      <c r="N224" s="154">
        <v>42649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68">
        <v>63</v>
      </c>
      <c r="B225" s="169">
        <v>42556</v>
      </c>
      <c r="C225" s="169"/>
      <c r="D225" s="170" t="s">
        <v>653</v>
      </c>
      <c r="E225" s="171" t="s">
        <v>564</v>
      </c>
      <c r="F225" s="171">
        <v>395</v>
      </c>
      <c r="G225" s="172"/>
      <c r="H225" s="172">
        <f>(468.5+342.5)/2</f>
        <v>405.5</v>
      </c>
      <c r="I225" s="172">
        <v>510</v>
      </c>
      <c r="J225" s="173" t="s">
        <v>654</v>
      </c>
      <c r="K225" s="174">
        <f t="shared" ref="K225:K231" si="151">H225-F225</f>
        <v>10.5</v>
      </c>
      <c r="L225" s="175">
        <f t="shared" ref="L225:L231" si="152">K225/F225</f>
        <v>2.6582278481012658E-2</v>
      </c>
      <c r="M225" s="171" t="s">
        <v>655</v>
      </c>
      <c r="N225" s="169">
        <v>43606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5">
        <v>64</v>
      </c>
      <c r="B226" s="156">
        <v>42584</v>
      </c>
      <c r="C226" s="156"/>
      <c r="D226" s="157" t="s">
        <v>656</v>
      </c>
      <c r="E226" s="158" t="s">
        <v>536</v>
      </c>
      <c r="F226" s="159">
        <f>169.5-12.8</f>
        <v>156.69999999999999</v>
      </c>
      <c r="G226" s="159"/>
      <c r="H226" s="160">
        <v>77</v>
      </c>
      <c r="I226" s="160" t="s">
        <v>657</v>
      </c>
      <c r="J226" s="161" t="s">
        <v>658</v>
      </c>
      <c r="K226" s="162">
        <f t="shared" si="151"/>
        <v>-79.699999999999989</v>
      </c>
      <c r="L226" s="163">
        <f t="shared" si="152"/>
        <v>-0.50861518825781749</v>
      </c>
      <c r="M226" s="159" t="s">
        <v>546</v>
      </c>
      <c r="N226" s="156">
        <v>43522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5">
        <v>65</v>
      </c>
      <c r="B227" s="156">
        <v>42586</v>
      </c>
      <c r="C227" s="156"/>
      <c r="D227" s="157" t="s">
        <v>659</v>
      </c>
      <c r="E227" s="158" t="s">
        <v>564</v>
      </c>
      <c r="F227" s="159">
        <v>400</v>
      </c>
      <c r="G227" s="159"/>
      <c r="H227" s="160">
        <v>305</v>
      </c>
      <c r="I227" s="160">
        <v>475</v>
      </c>
      <c r="J227" s="161" t="s">
        <v>660</v>
      </c>
      <c r="K227" s="162">
        <f t="shared" si="151"/>
        <v>-95</v>
      </c>
      <c r="L227" s="163">
        <f t="shared" si="152"/>
        <v>-0.23749999999999999</v>
      </c>
      <c r="M227" s="159" t="s">
        <v>546</v>
      </c>
      <c r="N227" s="156">
        <v>43606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66</v>
      </c>
      <c r="B228" s="146">
        <v>42593</v>
      </c>
      <c r="C228" s="146"/>
      <c r="D228" s="147" t="s">
        <v>661</v>
      </c>
      <c r="E228" s="148" t="s">
        <v>564</v>
      </c>
      <c r="F228" s="149">
        <v>86.5</v>
      </c>
      <c r="G228" s="148"/>
      <c r="H228" s="148">
        <v>130</v>
      </c>
      <c r="I228" s="150">
        <v>130</v>
      </c>
      <c r="J228" s="151" t="s">
        <v>662</v>
      </c>
      <c r="K228" s="152">
        <f t="shared" si="151"/>
        <v>43.5</v>
      </c>
      <c r="L228" s="153">
        <f t="shared" si="152"/>
        <v>0.50289017341040465</v>
      </c>
      <c r="M228" s="148" t="s">
        <v>534</v>
      </c>
      <c r="N228" s="154">
        <v>43091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5">
        <v>67</v>
      </c>
      <c r="B229" s="156">
        <v>42600</v>
      </c>
      <c r="C229" s="156"/>
      <c r="D229" s="157" t="s">
        <v>109</v>
      </c>
      <c r="E229" s="158" t="s">
        <v>564</v>
      </c>
      <c r="F229" s="159">
        <v>133.5</v>
      </c>
      <c r="G229" s="159"/>
      <c r="H229" s="160">
        <v>126.5</v>
      </c>
      <c r="I229" s="160">
        <v>178</v>
      </c>
      <c r="J229" s="161" t="s">
        <v>663</v>
      </c>
      <c r="K229" s="162">
        <f t="shared" si="151"/>
        <v>-7</v>
      </c>
      <c r="L229" s="163">
        <f t="shared" si="152"/>
        <v>-5.2434456928838954E-2</v>
      </c>
      <c r="M229" s="159" t="s">
        <v>546</v>
      </c>
      <c r="N229" s="156">
        <v>42615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68</v>
      </c>
      <c r="B230" s="146">
        <v>42613</v>
      </c>
      <c r="C230" s="146"/>
      <c r="D230" s="147" t="s">
        <v>664</v>
      </c>
      <c r="E230" s="148" t="s">
        <v>564</v>
      </c>
      <c r="F230" s="149">
        <v>560</v>
      </c>
      <c r="G230" s="148"/>
      <c r="H230" s="148">
        <v>725</v>
      </c>
      <c r="I230" s="150">
        <v>725</v>
      </c>
      <c r="J230" s="151" t="s">
        <v>566</v>
      </c>
      <c r="K230" s="152">
        <f t="shared" si="151"/>
        <v>165</v>
      </c>
      <c r="L230" s="153">
        <f t="shared" si="152"/>
        <v>0.29464285714285715</v>
      </c>
      <c r="M230" s="148" t="s">
        <v>534</v>
      </c>
      <c r="N230" s="154">
        <v>42456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69</v>
      </c>
      <c r="B231" s="146">
        <v>42614</v>
      </c>
      <c r="C231" s="146"/>
      <c r="D231" s="147" t="s">
        <v>665</v>
      </c>
      <c r="E231" s="148" t="s">
        <v>564</v>
      </c>
      <c r="F231" s="149">
        <v>160.5</v>
      </c>
      <c r="G231" s="148"/>
      <c r="H231" s="148">
        <v>210</v>
      </c>
      <c r="I231" s="150">
        <v>210</v>
      </c>
      <c r="J231" s="151" t="s">
        <v>566</v>
      </c>
      <c r="K231" s="152">
        <f t="shared" si="151"/>
        <v>49.5</v>
      </c>
      <c r="L231" s="153">
        <f t="shared" si="152"/>
        <v>0.30841121495327101</v>
      </c>
      <c r="M231" s="148" t="s">
        <v>534</v>
      </c>
      <c r="N231" s="154">
        <v>42871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70</v>
      </c>
      <c r="B232" s="146">
        <v>42646</v>
      </c>
      <c r="C232" s="146"/>
      <c r="D232" s="147" t="s">
        <v>377</v>
      </c>
      <c r="E232" s="148" t="s">
        <v>564</v>
      </c>
      <c r="F232" s="149">
        <v>430</v>
      </c>
      <c r="G232" s="148"/>
      <c r="H232" s="148">
        <v>596</v>
      </c>
      <c r="I232" s="150">
        <v>575</v>
      </c>
      <c r="J232" s="151" t="s">
        <v>666</v>
      </c>
      <c r="K232" s="152">
        <v>166</v>
      </c>
      <c r="L232" s="153">
        <v>0.38604651162790699</v>
      </c>
      <c r="M232" s="148" t="s">
        <v>534</v>
      </c>
      <c r="N232" s="154">
        <v>42769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71</v>
      </c>
      <c r="B233" s="146">
        <v>42657</v>
      </c>
      <c r="C233" s="146"/>
      <c r="D233" s="147" t="s">
        <v>667</v>
      </c>
      <c r="E233" s="148" t="s">
        <v>564</v>
      </c>
      <c r="F233" s="149">
        <v>280</v>
      </c>
      <c r="G233" s="148"/>
      <c r="H233" s="148">
        <v>345</v>
      </c>
      <c r="I233" s="150">
        <v>345</v>
      </c>
      <c r="J233" s="151" t="s">
        <v>566</v>
      </c>
      <c r="K233" s="152">
        <f t="shared" ref="K233:K238" si="153">H233-F233</f>
        <v>65</v>
      </c>
      <c r="L233" s="153">
        <f>K233/F233</f>
        <v>0.23214285714285715</v>
      </c>
      <c r="M233" s="148" t="s">
        <v>534</v>
      </c>
      <c r="N233" s="154">
        <v>42814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45">
        <v>72</v>
      </c>
      <c r="B234" s="146">
        <v>42657</v>
      </c>
      <c r="C234" s="146"/>
      <c r="D234" s="147" t="s">
        <v>668</v>
      </c>
      <c r="E234" s="148" t="s">
        <v>564</v>
      </c>
      <c r="F234" s="149">
        <v>245</v>
      </c>
      <c r="G234" s="148"/>
      <c r="H234" s="148">
        <v>325.5</v>
      </c>
      <c r="I234" s="150">
        <v>330</v>
      </c>
      <c r="J234" s="151" t="s">
        <v>669</v>
      </c>
      <c r="K234" s="152">
        <f t="shared" si="153"/>
        <v>80.5</v>
      </c>
      <c r="L234" s="153">
        <f>K234/F234</f>
        <v>0.32857142857142857</v>
      </c>
      <c r="M234" s="148" t="s">
        <v>534</v>
      </c>
      <c r="N234" s="154">
        <v>42769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45">
        <v>73</v>
      </c>
      <c r="B235" s="146">
        <v>42660</v>
      </c>
      <c r="C235" s="146"/>
      <c r="D235" s="147" t="s">
        <v>333</v>
      </c>
      <c r="E235" s="148" t="s">
        <v>564</v>
      </c>
      <c r="F235" s="149">
        <v>125</v>
      </c>
      <c r="G235" s="148"/>
      <c r="H235" s="148">
        <v>160</v>
      </c>
      <c r="I235" s="150">
        <v>160</v>
      </c>
      <c r="J235" s="151" t="s">
        <v>622</v>
      </c>
      <c r="K235" s="152">
        <f t="shared" si="153"/>
        <v>35</v>
      </c>
      <c r="L235" s="153">
        <v>0.28000000000000003</v>
      </c>
      <c r="M235" s="148" t="s">
        <v>534</v>
      </c>
      <c r="N235" s="154">
        <v>42803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74</v>
      </c>
      <c r="B236" s="146">
        <v>42660</v>
      </c>
      <c r="C236" s="146"/>
      <c r="D236" s="147" t="s">
        <v>432</v>
      </c>
      <c r="E236" s="148" t="s">
        <v>564</v>
      </c>
      <c r="F236" s="149">
        <v>114</v>
      </c>
      <c r="G236" s="148"/>
      <c r="H236" s="148">
        <v>145</v>
      </c>
      <c r="I236" s="150">
        <v>145</v>
      </c>
      <c r="J236" s="151" t="s">
        <v>622</v>
      </c>
      <c r="K236" s="152">
        <f t="shared" si="153"/>
        <v>31</v>
      </c>
      <c r="L236" s="153">
        <f>K236/F236</f>
        <v>0.27192982456140352</v>
      </c>
      <c r="M236" s="148" t="s">
        <v>534</v>
      </c>
      <c r="N236" s="154">
        <v>42859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75</v>
      </c>
      <c r="B237" s="146">
        <v>42660</v>
      </c>
      <c r="C237" s="146"/>
      <c r="D237" s="147" t="s">
        <v>670</v>
      </c>
      <c r="E237" s="148" t="s">
        <v>564</v>
      </c>
      <c r="F237" s="149">
        <v>212</v>
      </c>
      <c r="G237" s="148"/>
      <c r="H237" s="148">
        <v>280</v>
      </c>
      <c r="I237" s="150">
        <v>276</v>
      </c>
      <c r="J237" s="151" t="s">
        <v>671</v>
      </c>
      <c r="K237" s="152">
        <f t="shared" si="153"/>
        <v>68</v>
      </c>
      <c r="L237" s="153">
        <f>K237/F237</f>
        <v>0.32075471698113206</v>
      </c>
      <c r="M237" s="148" t="s">
        <v>534</v>
      </c>
      <c r="N237" s="154">
        <v>42858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76</v>
      </c>
      <c r="B238" s="146">
        <v>42678</v>
      </c>
      <c r="C238" s="146"/>
      <c r="D238" s="147" t="s">
        <v>423</v>
      </c>
      <c r="E238" s="148" t="s">
        <v>564</v>
      </c>
      <c r="F238" s="149">
        <v>155</v>
      </c>
      <c r="G238" s="148"/>
      <c r="H238" s="148">
        <v>210</v>
      </c>
      <c r="I238" s="150">
        <v>210</v>
      </c>
      <c r="J238" s="151" t="s">
        <v>672</v>
      </c>
      <c r="K238" s="152">
        <f t="shared" si="153"/>
        <v>55</v>
      </c>
      <c r="L238" s="153">
        <f>K238/F238</f>
        <v>0.35483870967741937</v>
      </c>
      <c r="M238" s="148" t="s">
        <v>534</v>
      </c>
      <c r="N238" s="154">
        <v>42944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5">
        <v>77</v>
      </c>
      <c r="B239" s="156">
        <v>42710</v>
      </c>
      <c r="C239" s="156"/>
      <c r="D239" s="157" t="s">
        <v>673</v>
      </c>
      <c r="E239" s="158" t="s">
        <v>564</v>
      </c>
      <c r="F239" s="159">
        <v>150.5</v>
      </c>
      <c r="G239" s="159"/>
      <c r="H239" s="160">
        <v>72.5</v>
      </c>
      <c r="I239" s="160">
        <v>174</v>
      </c>
      <c r="J239" s="161" t="s">
        <v>674</v>
      </c>
      <c r="K239" s="162">
        <v>-78</v>
      </c>
      <c r="L239" s="163">
        <v>-0.51827242524916906</v>
      </c>
      <c r="M239" s="159" t="s">
        <v>546</v>
      </c>
      <c r="N239" s="156">
        <v>43333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45">
        <v>78</v>
      </c>
      <c r="B240" s="146">
        <v>42712</v>
      </c>
      <c r="C240" s="146"/>
      <c r="D240" s="147" t="s">
        <v>675</v>
      </c>
      <c r="E240" s="148" t="s">
        <v>564</v>
      </c>
      <c r="F240" s="149">
        <v>380</v>
      </c>
      <c r="G240" s="148"/>
      <c r="H240" s="148">
        <v>478</v>
      </c>
      <c r="I240" s="150">
        <v>468</v>
      </c>
      <c r="J240" s="151" t="s">
        <v>622</v>
      </c>
      <c r="K240" s="152">
        <f>H240-F240</f>
        <v>98</v>
      </c>
      <c r="L240" s="153">
        <f>K240/F240</f>
        <v>0.25789473684210529</v>
      </c>
      <c r="M240" s="148" t="s">
        <v>534</v>
      </c>
      <c r="N240" s="154">
        <v>43025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79</v>
      </c>
      <c r="B241" s="146">
        <v>42734</v>
      </c>
      <c r="C241" s="146"/>
      <c r="D241" s="147" t="s">
        <v>108</v>
      </c>
      <c r="E241" s="148" t="s">
        <v>564</v>
      </c>
      <c r="F241" s="149">
        <v>305</v>
      </c>
      <c r="G241" s="148"/>
      <c r="H241" s="148">
        <v>375</v>
      </c>
      <c r="I241" s="150">
        <v>375</v>
      </c>
      <c r="J241" s="151" t="s">
        <v>622</v>
      </c>
      <c r="K241" s="152">
        <f>H241-F241</f>
        <v>70</v>
      </c>
      <c r="L241" s="153">
        <f>K241/F241</f>
        <v>0.22950819672131148</v>
      </c>
      <c r="M241" s="148" t="s">
        <v>534</v>
      </c>
      <c r="N241" s="154">
        <v>42768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80</v>
      </c>
      <c r="B242" s="146">
        <v>42739</v>
      </c>
      <c r="C242" s="146"/>
      <c r="D242" s="147" t="s">
        <v>94</v>
      </c>
      <c r="E242" s="148" t="s">
        <v>564</v>
      </c>
      <c r="F242" s="149">
        <v>99.5</v>
      </c>
      <c r="G242" s="148"/>
      <c r="H242" s="148">
        <v>158</v>
      </c>
      <c r="I242" s="150">
        <v>158</v>
      </c>
      <c r="J242" s="151" t="s">
        <v>622</v>
      </c>
      <c r="K242" s="152">
        <f>H242-F242</f>
        <v>58.5</v>
      </c>
      <c r="L242" s="153">
        <f>K242/F242</f>
        <v>0.5879396984924623</v>
      </c>
      <c r="M242" s="148" t="s">
        <v>534</v>
      </c>
      <c r="N242" s="154">
        <v>42898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45">
        <v>81</v>
      </c>
      <c r="B243" s="146">
        <v>42739</v>
      </c>
      <c r="C243" s="146"/>
      <c r="D243" s="147" t="s">
        <v>94</v>
      </c>
      <c r="E243" s="148" t="s">
        <v>564</v>
      </c>
      <c r="F243" s="149">
        <v>99.5</v>
      </c>
      <c r="G243" s="148"/>
      <c r="H243" s="148">
        <v>158</v>
      </c>
      <c r="I243" s="150">
        <v>158</v>
      </c>
      <c r="J243" s="151" t="s">
        <v>622</v>
      </c>
      <c r="K243" s="152">
        <v>58.5</v>
      </c>
      <c r="L243" s="153">
        <v>0.58793969849246197</v>
      </c>
      <c r="M243" s="148" t="s">
        <v>534</v>
      </c>
      <c r="N243" s="154">
        <v>42898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45">
        <v>82</v>
      </c>
      <c r="B244" s="146">
        <v>42786</v>
      </c>
      <c r="C244" s="146"/>
      <c r="D244" s="147" t="s">
        <v>181</v>
      </c>
      <c r="E244" s="148" t="s">
        <v>564</v>
      </c>
      <c r="F244" s="149">
        <v>140.5</v>
      </c>
      <c r="G244" s="148"/>
      <c r="H244" s="148">
        <v>220</v>
      </c>
      <c r="I244" s="150">
        <v>220</v>
      </c>
      <c r="J244" s="151" t="s">
        <v>622</v>
      </c>
      <c r="K244" s="152">
        <f>H244-F244</f>
        <v>79.5</v>
      </c>
      <c r="L244" s="153">
        <f>K244/F244</f>
        <v>0.5658362989323843</v>
      </c>
      <c r="M244" s="148" t="s">
        <v>534</v>
      </c>
      <c r="N244" s="154">
        <v>42864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45">
        <v>83</v>
      </c>
      <c r="B245" s="146">
        <v>42786</v>
      </c>
      <c r="C245" s="146"/>
      <c r="D245" s="147" t="s">
        <v>676</v>
      </c>
      <c r="E245" s="148" t="s">
        <v>564</v>
      </c>
      <c r="F245" s="149">
        <v>202.5</v>
      </c>
      <c r="G245" s="148"/>
      <c r="H245" s="148">
        <v>234</v>
      </c>
      <c r="I245" s="150">
        <v>234</v>
      </c>
      <c r="J245" s="151" t="s">
        <v>622</v>
      </c>
      <c r="K245" s="152">
        <v>31.5</v>
      </c>
      <c r="L245" s="153">
        <v>0.155555555555556</v>
      </c>
      <c r="M245" s="148" t="s">
        <v>534</v>
      </c>
      <c r="N245" s="154">
        <v>42836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45">
        <v>84</v>
      </c>
      <c r="B246" s="146">
        <v>42818</v>
      </c>
      <c r="C246" s="146"/>
      <c r="D246" s="147" t="s">
        <v>677</v>
      </c>
      <c r="E246" s="148" t="s">
        <v>564</v>
      </c>
      <c r="F246" s="149">
        <v>300.5</v>
      </c>
      <c r="G246" s="148"/>
      <c r="H246" s="148">
        <v>417.5</v>
      </c>
      <c r="I246" s="150">
        <v>420</v>
      </c>
      <c r="J246" s="151" t="s">
        <v>678</v>
      </c>
      <c r="K246" s="152">
        <f>H246-F246</f>
        <v>117</v>
      </c>
      <c r="L246" s="153">
        <f>K246/F246</f>
        <v>0.38935108153078202</v>
      </c>
      <c r="M246" s="148" t="s">
        <v>534</v>
      </c>
      <c r="N246" s="154">
        <v>43070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45">
        <v>85</v>
      </c>
      <c r="B247" s="146">
        <v>42818</v>
      </c>
      <c r="C247" s="146"/>
      <c r="D247" s="147" t="s">
        <v>652</v>
      </c>
      <c r="E247" s="148" t="s">
        <v>564</v>
      </c>
      <c r="F247" s="149">
        <v>850</v>
      </c>
      <c r="G247" s="148"/>
      <c r="H247" s="148">
        <v>1042.5</v>
      </c>
      <c r="I247" s="150">
        <v>1023</v>
      </c>
      <c r="J247" s="151" t="s">
        <v>679</v>
      </c>
      <c r="K247" s="152">
        <v>192.5</v>
      </c>
      <c r="L247" s="153">
        <v>0.22647058823529401</v>
      </c>
      <c r="M247" s="148" t="s">
        <v>534</v>
      </c>
      <c r="N247" s="154">
        <v>42830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45">
        <v>86</v>
      </c>
      <c r="B248" s="146">
        <v>42830</v>
      </c>
      <c r="C248" s="146"/>
      <c r="D248" s="147" t="s">
        <v>451</v>
      </c>
      <c r="E248" s="148" t="s">
        <v>564</v>
      </c>
      <c r="F248" s="149">
        <v>785</v>
      </c>
      <c r="G248" s="148"/>
      <c r="H248" s="148">
        <v>930</v>
      </c>
      <c r="I248" s="150">
        <v>920</v>
      </c>
      <c r="J248" s="151" t="s">
        <v>680</v>
      </c>
      <c r="K248" s="152">
        <f>H248-F248</f>
        <v>145</v>
      </c>
      <c r="L248" s="153">
        <f>K248/F248</f>
        <v>0.18471337579617833</v>
      </c>
      <c r="M248" s="148" t="s">
        <v>534</v>
      </c>
      <c r="N248" s="154">
        <v>42976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5">
        <v>87</v>
      </c>
      <c r="B249" s="156">
        <v>42831</v>
      </c>
      <c r="C249" s="156"/>
      <c r="D249" s="157" t="s">
        <v>681</v>
      </c>
      <c r="E249" s="158" t="s">
        <v>564</v>
      </c>
      <c r="F249" s="159">
        <v>40</v>
      </c>
      <c r="G249" s="159"/>
      <c r="H249" s="160">
        <v>13.1</v>
      </c>
      <c r="I249" s="160">
        <v>60</v>
      </c>
      <c r="J249" s="161" t="s">
        <v>682</v>
      </c>
      <c r="K249" s="162">
        <v>-26.9</v>
      </c>
      <c r="L249" s="163">
        <v>-0.67249999999999999</v>
      </c>
      <c r="M249" s="159" t="s">
        <v>546</v>
      </c>
      <c r="N249" s="156">
        <v>43138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45">
        <v>88</v>
      </c>
      <c r="B250" s="146">
        <v>42837</v>
      </c>
      <c r="C250" s="146"/>
      <c r="D250" s="147" t="s">
        <v>93</v>
      </c>
      <c r="E250" s="148" t="s">
        <v>564</v>
      </c>
      <c r="F250" s="149">
        <v>289.5</v>
      </c>
      <c r="G250" s="148"/>
      <c r="H250" s="148">
        <v>354</v>
      </c>
      <c r="I250" s="150">
        <v>360</v>
      </c>
      <c r="J250" s="151" t="s">
        <v>683</v>
      </c>
      <c r="K250" s="152">
        <f t="shared" ref="K250:K258" si="154">H250-F250</f>
        <v>64.5</v>
      </c>
      <c r="L250" s="153">
        <f t="shared" ref="L250:L258" si="155">K250/F250</f>
        <v>0.22279792746113988</v>
      </c>
      <c r="M250" s="148" t="s">
        <v>534</v>
      </c>
      <c r="N250" s="154">
        <v>43040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45">
        <v>89</v>
      </c>
      <c r="B251" s="146">
        <v>42845</v>
      </c>
      <c r="C251" s="146"/>
      <c r="D251" s="147" t="s">
        <v>399</v>
      </c>
      <c r="E251" s="148" t="s">
        <v>564</v>
      </c>
      <c r="F251" s="149">
        <v>700</v>
      </c>
      <c r="G251" s="148"/>
      <c r="H251" s="148">
        <v>840</v>
      </c>
      <c r="I251" s="150">
        <v>840</v>
      </c>
      <c r="J251" s="151" t="s">
        <v>684</v>
      </c>
      <c r="K251" s="152">
        <f t="shared" si="154"/>
        <v>140</v>
      </c>
      <c r="L251" s="153">
        <f t="shared" si="155"/>
        <v>0.2</v>
      </c>
      <c r="M251" s="148" t="s">
        <v>534</v>
      </c>
      <c r="N251" s="154">
        <v>42893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45">
        <v>90</v>
      </c>
      <c r="B252" s="146">
        <v>42887</v>
      </c>
      <c r="C252" s="146"/>
      <c r="D252" s="147" t="s">
        <v>685</v>
      </c>
      <c r="E252" s="148" t="s">
        <v>564</v>
      </c>
      <c r="F252" s="149">
        <v>130</v>
      </c>
      <c r="G252" s="148"/>
      <c r="H252" s="148">
        <v>144.25</v>
      </c>
      <c r="I252" s="150">
        <v>170</v>
      </c>
      <c r="J252" s="151" t="s">
        <v>686</v>
      </c>
      <c r="K252" s="152">
        <f t="shared" si="154"/>
        <v>14.25</v>
      </c>
      <c r="L252" s="153">
        <f t="shared" si="155"/>
        <v>0.10961538461538461</v>
      </c>
      <c r="M252" s="148" t="s">
        <v>534</v>
      </c>
      <c r="N252" s="154">
        <v>43675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45">
        <v>91</v>
      </c>
      <c r="B253" s="146">
        <v>42901</v>
      </c>
      <c r="C253" s="146"/>
      <c r="D253" s="147" t="s">
        <v>687</v>
      </c>
      <c r="E253" s="148" t="s">
        <v>564</v>
      </c>
      <c r="F253" s="149">
        <v>214.5</v>
      </c>
      <c r="G253" s="148"/>
      <c r="H253" s="148">
        <v>262</v>
      </c>
      <c r="I253" s="150">
        <v>262</v>
      </c>
      <c r="J253" s="151" t="s">
        <v>688</v>
      </c>
      <c r="K253" s="152">
        <f t="shared" si="154"/>
        <v>47.5</v>
      </c>
      <c r="L253" s="153">
        <f t="shared" si="155"/>
        <v>0.22144522144522144</v>
      </c>
      <c r="M253" s="148" t="s">
        <v>534</v>
      </c>
      <c r="N253" s="154">
        <v>42977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92</v>
      </c>
      <c r="B254" s="177">
        <v>42933</v>
      </c>
      <c r="C254" s="177"/>
      <c r="D254" s="178" t="s">
        <v>689</v>
      </c>
      <c r="E254" s="179" t="s">
        <v>564</v>
      </c>
      <c r="F254" s="180">
        <v>370</v>
      </c>
      <c r="G254" s="179"/>
      <c r="H254" s="179">
        <v>447.5</v>
      </c>
      <c r="I254" s="181">
        <v>450</v>
      </c>
      <c r="J254" s="182" t="s">
        <v>622</v>
      </c>
      <c r="K254" s="152">
        <f t="shared" si="154"/>
        <v>77.5</v>
      </c>
      <c r="L254" s="183">
        <f t="shared" si="155"/>
        <v>0.20945945945945946</v>
      </c>
      <c r="M254" s="179" t="s">
        <v>534</v>
      </c>
      <c r="N254" s="184">
        <v>43035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93</v>
      </c>
      <c r="B255" s="177">
        <v>42943</v>
      </c>
      <c r="C255" s="177"/>
      <c r="D255" s="178" t="s">
        <v>179</v>
      </c>
      <c r="E255" s="179" t="s">
        <v>564</v>
      </c>
      <c r="F255" s="180">
        <v>657.5</v>
      </c>
      <c r="G255" s="179"/>
      <c r="H255" s="179">
        <v>825</v>
      </c>
      <c r="I255" s="181">
        <v>820</v>
      </c>
      <c r="J255" s="182" t="s">
        <v>622</v>
      </c>
      <c r="K255" s="152">
        <f t="shared" si="154"/>
        <v>167.5</v>
      </c>
      <c r="L255" s="183">
        <f t="shared" si="155"/>
        <v>0.25475285171102663</v>
      </c>
      <c r="M255" s="179" t="s">
        <v>534</v>
      </c>
      <c r="N255" s="184">
        <v>43090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45">
        <v>94</v>
      </c>
      <c r="B256" s="146">
        <v>42964</v>
      </c>
      <c r="C256" s="146"/>
      <c r="D256" s="147" t="s">
        <v>346</v>
      </c>
      <c r="E256" s="148" t="s">
        <v>564</v>
      </c>
      <c r="F256" s="149">
        <v>605</v>
      </c>
      <c r="G256" s="148"/>
      <c r="H256" s="148">
        <v>750</v>
      </c>
      <c r="I256" s="150">
        <v>750</v>
      </c>
      <c r="J256" s="151" t="s">
        <v>680</v>
      </c>
      <c r="K256" s="152">
        <f t="shared" si="154"/>
        <v>145</v>
      </c>
      <c r="L256" s="153">
        <f t="shared" si="155"/>
        <v>0.23966942148760331</v>
      </c>
      <c r="M256" s="148" t="s">
        <v>534</v>
      </c>
      <c r="N256" s="154">
        <v>43027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55">
        <v>95</v>
      </c>
      <c r="B257" s="156">
        <v>42979</v>
      </c>
      <c r="C257" s="156"/>
      <c r="D257" s="164" t="s">
        <v>690</v>
      </c>
      <c r="E257" s="159" t="s">
        <v>564</v>
      </c>
      <c r="F257" s="159">
        <v>255</v>
      </c>
      <c r="G257" s="160"/>
      <c r="H257" s="160">
        <v>217.25</v>
      </c>
      <c r="I257" s="160">
        <v>320</v>
      </c>
      <c r="J257" s="161" t="s">
        <v>691</v>
      </c>
      <c r="K257" s="162">
        <f t="shared" si="154"/>
        <v>-37.75</v>
      </c>
      <c r="L257" s="165">
        <f t="shared" si="155"/>
        <v>-0.14803921568627451</v>
      </c>
      <c r="M257" s="159" t="s">
        <v>546</v>
      </c>
      <c r="N257" s="156">
        <v>43661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45">
        <v>96</v>
      </c>
      <c r="B258" s="146">
        <v>42997</v>
      </c>
      <c r="C258" s="146"/>
      <c r="D258" s="147" t="s">
        <v>692</v>
      </c>
      <c r="E258" s="148" t="s">
        <v>564</v>
      </c>
      <c r="F258" s="149">
        <v>215</v>
      </c>
      <c r="G258" s="148"/>
      <c r="H258" s="148">
        <v>258</v>
      </c>
      <c r="I258" s="150">
        <v>258</v>
      </c>
      <c r="J258" s="151" t="s">
        <v>622</v>
      </c>
      <c r="K258" s="152">
        <f t="shared" si="154"/>
        <v>43</v>
      </c>
      <c r="L258" s="153">
        <f t="shared" si="155"/>
        <v>0.2</v>
      </c>
      <c r="M258" s="148" t="s">
        <v>534</v>
      </c>
      <c r="N258" s="154">
        <v>43040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45">
        <v>97</v>
      </c>
      <c r="B259" s="146">
        <v>42997</v>
      </c>
      <c r="C259" s="146"/>
      <c r="D259" s="147" t="s">
        <v>692</v>
      </c>
      <c r="E259" s="148" t="s">
        <v>564</v>
      </c>
      <c r="F259" s="149">
        <v>215</v>
      </c>
      <c r="G259" s="148"/>
      <c r="H259" s="148">
        <v>258</v>
      </c>
      <c r="I259" s="150">
        <v>258</v>
      </c>
      <c r="J259" s="182" t="s">
        <v>622</v>
      </c>
      <c r="K259" s="152">
        <v>43</v>
      </c>
      <c r="L259" s="153">
        <v>0.2</v>
      </c>
      <c r="M259" s="148" t="s">
        <v>534</v>
      </c>
      <c r="N259" s="154">
        <v>43040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98</v>
      </c>
      <c r="B260" s="177">
        <v>42998</v>
      </c>
      <c r="C260" s="177"/>
      <c r="D260" s="178" t="s">
        <v>693</v>
      </c>
      <c r="E260" s="179" t="s">
        <v>564</v>
      </c>
      <c r="F260" s="149">
        <v>75</v>
      </c>
      <c r="G260" s="179"/>
      <c r="H260" s="179">
        <v>90</v>
      </c>
      <c r="I260" s="181">
        <v>90</v>
      </c>
      <c r="J260" s="151" t="s">
        <v>694</v>
      </c>
      <c r="K260" s="152">
        <f t="shared" ref="K260:K265" si="156">H260-F260</f>
        <v>15</v>
      </c>
      <c r="L260" s="153">
        <f t="shared" ref="L260:L265" si="157">K260/F260</f>
        <v>0.2</v>
      </c>
      <c r="M260" s="148" t="s">
        <v>534</v>
      </c>
      <c r="N260" s="154">
        <v>43019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99</v>
      </c>
      <c r="B261" s="177">
        <v>43011</v>
      </c>
      <c r="C261" s="177"/>
      <c r="D261" s="178" t="s">
        <v>548</v>
      </c>
      <c r="E261" s="179" t="s">
        <v>564</v>
      </c>
      <c r="F261" s="180">
        <v>315</v>
      </c>
      <c r="G261" s="179"/>
      <c r="H261" s="179">
        <v>392</v>
      </c>
      <c r="I261" s="181">
        <v>384</v>
      </c>
      <c r="J261" s="182" t="s">
        <v>695</v>
      </c>
      <c r="K261" s="152">
        <f t="shared" si="156"/>
        <v>77</v>
      </c>
      <c r="L261" s="183">
        <f t="shared" si="157"/>
        <v>0.24444444444444444</v>
      </c>
      <c r="M261" s="179" t="s">
        <v>534</v>
      </c>
      <c r="N261" s="184">
        <v>43017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100</v>
      </c>
      <c r="B262" s="177">
        <v>43013</v>
      </c>
      <c r="C262" s="177"/>
      <c r="D262" s="178" t="s">
        <v>427</v>
      </c>
      <c r="E262" s="179" t="s">
        <v>564</v>
      </c>
      <c r="F262" s="180">
        <v>145</v>
      </c>
      <c r="G262" s="179"/>
      <c r="H262" s="179">
        <v>179</v>
      </c>
      <c r="I262" s="181">
        <v>180</v>
      </c>
      <c r="J262" s="182" t="s">
        <v>696</v>
      </c>
      <c r="K262" s="152">
        <f t="shared" si="156"/>
        <v>34</v>
      </c>
      <c r="L262" s="183">
        <f t="shared" si="157"/>
        <v>0.23448275862068965</v>
      </c>
      <c r="M262" s="179" t="s">
        <v>534</v>
      </c>
      <c r="N262" s="184">
        <v>43025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101</v>
      </c>
      <c r="B263" s="177">
        <v>43014</v>
      </c>
      <c r="C263" s="177"/>
      <c r="D263" s="178" t="s">
        <v>323</v>
      </c>
      <c r="E263" s="179" t="s">
        <v>564</v>
      </c>
      <c r="F263" s="180">
        <v>256</v>
      </c>
      <c r="G263" s="179"/>
      <c r="H263" s="179">
        <v>323</v>
      </c>
      <c r="I263" s="181">
        <v>320</v>
      </c>
      <c r="J263" s="182" t="s">
        <v>622</v>
      </c>
      <c r="K263" s="152">
        <f t="shared" si="156"/>
        <v>67</v>
      </c>
      <c r="L263" s="183">
        <f t="shared" si="157"/>
        <v>0.26171875</v>
      </c>
      <c r="M263" s="179" t="s">
        <v>534</v>
      </c>
      <c r="N263" s="184">
        <v>43067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102</v>
      </c>
      <c r="B264" s="177">
        <v>43017</v>
      </c>
      <c r="C264" s="177"/>
      <c r="D264" s="178" t="s">
        <v>338</v>
      </c>
      <c r="E264" s="179" t="s">
        <v>564</v>
      </c>
      <c r="F264" s="180">
        <v>137.5</v>
      </c>
      <c r="G264" s="179"/>
      <c r="H264" s="179">
        <v>184</v>
      </c>
      <c r="I264" s="181">
        <v>183</v>
      </c>
      <c r="J264" s="182" t="s">
        <v>697</v>
      </c>
      <c r="K264" s="152">
        <f t="shared" si="156"/>
        <v>46.5</v>
      </c>
      <c r="L264" s="183">
        <f t="shared" si="157"/>
        <v>0.33818181818181819</v>
      </c>
      <c r="M264" s="179" t="s">
        <v>534</v>
      </c>
      <c r="N264" s="184">
        <v>43108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103</v>
      </c>
      <c r="B265" s="177">
        <v>43018</v>
      </c>
      <c r="C265" s="177"/>
      <c r="D265" s="178" t="s">
        <v>698</v>
      </c>
      <c r="E265" s="179" t="s">
        <v>564</v>
      </c>
      <c r="F265" s="180">
        <v>125.5</v>
      </c>
      <c r="G265" s="179"/>
      <c r="H265" s="179">
        <v>158</v>
      </c>
      <c r="I265" s="181">
        <v>155</v>
      </c>
      <c r="J265" s="182" t="s">
        <v>699</v>
      </c>
      <c r="K265" s="152">
        <f t="shared" si="156"/>
        <v>32.5</v>
      </c>
      <c r="L265" s="183">
        <f t="shared" si="157"/>
        <v>0.25896414342629481</v>
      </c>
      <c r="M265" s="179" t="s">
        <v>534</v>
      </c>
      <c r="N265" s="184">
        <v>43067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104</v>
      </c>
      <c r="B266" s="177">
        <v>43018</v>
      </c>
      <c r="C266" s="177"/>
      <c r="D266" s="178" t="s">
        <v>700</v>
      </c>
      <c r="E266" s="179" t="s">
        <v>564</v>
      </c>
      <c r="F266" s="180">
        <v>895</v>
      </c>
      <c r="G266" s="179"/>
      <c r="H266" s="179">
        <v>1122.5</v>
      </c>
      <c r="I266" s="181">
        <v>1078</v>
      </c>
      <c r="J266" s="182" t="s">
        <v>701</v>
      </c>
      <c r="K266" s="152">
        <v>227.5</v>
      </c>
      <c r="L266" s="183">
        <v>0.25418994413407803</v>
      </c>
      <c r="M266" s="179" t="s">
        <v>534</v>
      </c>
      <c r="N266" s="184">
        <v>43117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105</v>
      </c>
      <c r="B267" s="177">
        <v>43020</v>
      </c>
      <c r="C267" s="177"/>
      <c r="D267" s="178" t="s">
        <v>332</v>
      </c>
      <c r="E267" s="179" t="s">
        <v>564</v>
      </c>
      <c r="F267" s="180">
        <v>525</v>
      </c>
      <c r="G267" s="179"/>
      <c r="H267" s="179">
        <v>629</v>
      </c>
      <c r="I267" s="181">
        <v>629</v>
      </c>
      <c r="J267" s="182" t="s">
        <v>622</v>
      </c>
      <c r="K267" s="152">
        <v>104</v>
      </c>
      <c r="L267" s="183">
        <v>0.19809523809523799</v>
      </c>
      <c r="M267" s="179" t="s">
        <v>534</v>
      </c>
      <c r="N267" s="184">
        <v>43119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106</v>
      </c>
      <c r="B268" s="177">
        <v>43046</v>
      </c>
      <c r="C268" s="177"/>
      <c r="D268" s="178" t="s">
        <v>369</v>
      </c>
      <c r="E268" s="179" t="s">
        <v>564</v>
      </c>
      <c r="F268" s="180">
        <v>740</v>
      </c>
      <c r="G268" s="179"/>
      <c r="H268" s="179">
        <v>892.5</v>
      </c>
      <c r="I268" s="181">
        <v>900</v>
      </c>
      <c r="J268" s="182" t="s">
        <v>702</v>
      </c>
      <c r="K268" s="152">
        <f>H268-F268</f>
        <v>152.5</v>
      </c>
      <c r="L268" s="183">
        <f>K268/F268</f>
        <v>0.20608108108108109</v>
      </c>
      <c r="M268" s="179" t="s">
        <v>534</v>
      </c>
      <c r="N268" s="184">
        <v>43052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45">
        <v>107</v>
      </c>
      <c r="B269" s="146">
        <v>43073</v>
      </c>
      <c r="C269" s="146"/>
      <c r="D269" s="147" t="s">
        <v>703</v>
      </c>
      <c r="E269" s="148" t="s">
        <v>564</v>
      </c>
      <c r="F269" s="149">
        <v>118.5</v>
      </c>
      <c r="G269" s="148"/>
      <c r="H269" s="148">
        <v>143.5</v>
      </c>
      <c r="I269" s="150">
        <v>145</v>
      </c>
      <c r="J269" s="151" t="s">
        <v>555</v>
      </c>
      <c r="K269" s="152">
        <f>H269-F269</f>
        <v>25</v>
      </c>
      <c r="L269" s="153">
        <f>K269/F269</f>
        <v>0.2109704641350211</v>
      </c>
      <c r="M269" s="148" t="s">
        <v>534</v>
      </c>
      <c r="N269" s="154">
        <v>43097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55">
        <v>108</v>
      </c>
      <c r="B270" s="156">
        <v>43090</v>
      </c>
      <c r="C270" s="156"/>
      <c r="D270" s="157" t="s">
        <v>404</v>
      </c>
      <c r="E270" s="158" t="s">
        <v>564</v>
      </c>
      <c r="F270" s="159">
        <v>715</v>
      </c>
      <c r="G270" s="159"/>
      <c r="H270" s="160">
        <v>500</v>
      </c>
      <c r="I270" s="160">
        <v>872</v>
      </c>
      <c r="J270" s="161" t="s">
        <v>704</v>
      </c>
      <c r="K270" s="162">
        <f>H270-F270</f>
        <v>-215</v>
      </c>
      <c r="L270" s="163">
        <f>K270/F270</f>
        <v>-0.30069930069930068</v>
      </c>
      <c r="M270" s="159" t="s">
        <v>546</v>
      </c>
      <c r="N270" s="156">
        <v>43670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45">
        <v>109</v>
      </c>
      <c r="B271" s="146">
        <v>43098</v>
      </c>
      <c r="C271" s="146"/>
      <c r="D271" s="147" t="s">
        <v>548</v>
      </c>
      <c r="E271" s="148" t="s">
        <v>564</v>
      </c>
      <c r="F271" s="149">
        <v>435</v>
      </c>
      <c r="G271" s="148"/>
      <c r="H271" s="148">
        <v>542.5</v>
      </c>
      <c r="I271" s="150">
        <v>539</v>
      </c>
      <c r="J271" s="151" t="s">
        <v>622</v>
      </c>
      <c r="K271" s="152">
        <v>107.5</v>
      </c>
      <c r="L271" s="153">
        <v>0.247126436781609</v>
      </c>
      <c r="M271" s="148" t="s">
        <v>534</v>
      </c>
      <c r="N271" s="154">
        <v>43206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45">
        <v>110</v>
      </c>
      <c r="B272" s="146">
        <v>43098</v>
      </c>
      <c r="C272" s="146"/>
      <c r="D272" s="147" t="s">
        <v>506</v>
      </c>
      <c r="E272" s="148" t="s">
        <v>564</v>
      </c>
      <c r="F272" s="149">
        <v>885</v>
      </c>
      <c r="G272" s="148"/>
      <c r="H272" s="148">
        <v>1090</v>
      </c>
      <c r="I272" s="150">
        <v>1084</v>
      </c>
      <c r="J272" s="151" t="s">
        <v>622</v>
      </c>
      <c r="K272" s="152">
        <v>205</v>
      </c>
      <c r="L272" s="153">
        <v>0.23163841807909599</v>
      </c>
      <c r="M272" s="148" t="s">
        <v>534</v>
      </c>
      <c r="N272" s="154">
        <v>43213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111</v>
      </c>
      <c r="B273" s="186">
        <v>43192</v>
      </c>
      <c r="C273" s="186"/>
      <c r="D273" s="164" t="s">
        <v>705</v>
      </c>
      <c r="E273" s="159" t="s">
        <v>564</v>
      </c>
      <c r="F273" s="187">
        <v>478.5</v>
      </c>
      <c r="G273" s="159"/>
      <c r="H273" s="159">
        <v>442</v>
      </c>
      <c r="I273" s="160">
        <v>613</v>
      </c>
      <c r="J273" s="161" t="s">
        <v>706</v>
      </c>
      <c r="K273" s="162">
        <f>H273-F273</f>
        <v>-36.5</v>
      </c>
      <c r="L273" s="163">
        <f>K273/F273</f>
        <v>-7.6280041797283177E-2</v>
      </c>
      <c r="M273" s="159" t="s">
        <v>546</v>
      </c>
      <c r="N273" s="156">
        <v>43762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55">
        <v>112</v>
      </c>
      <c r="B274" s="156">
        <v>43194</v>
      </c>
      <c r="C274" s="156"/>
      <c r="D274" s="157" t="s">
        <v>707</v>
      </c>
      <c r="E274" s="158" t="s">
        <v>564</v>
      </c>
      <c r="F274" s="159">
        <f>141.5-7.3</f>
        <v>134.19999999999999</v>
      </c>
      <c r="G274" s="159"/>
      <c r="H274" s="160">
        <v>77</v>
      </c>
      <c r="I274" s="160">
        <v>180</v>
      </c>
      <c r="J274" s="161" t="s">
        <v>708</v>
      </c>
      <c r="K274" s="162">
        <f>H274-F274</f>
        <v>-57.199999999999989</v>
      </c>
      <c r="L274" s="163">
        <f>K274/F274</f>
        <v>-0.42622950819672129</v>
      </c>
      <c r="M274" s="159" t="s">
        <v>546</v>
      </c>
      <c r="N274" s="156">
        <v>43522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55">
        <v>113</v>
      </c>
      <c r="B275" s="156">
        <v>43209</v>
      </c>
      <c r="C275" s="156"/>
      <c r="D275" s="157" t="s">
        <v>709</v>
      </c>
      <c r="E275" s="158" t="s">
        <v>564</v>
      </c>
      <c r="F275" s="159">
        <v>430</v>
      </c>
      <c r="G275" s="159"/>
      <c r="H275" s="160">
        <v>220</v>
      </c>
      <c r="I275" s="160">
        <v>537</v>
      </c>
      <c r="J275" s="161" t="s">
        <v>710</v>
      </c>
      <c r="K275" s="162">
        <f>H275-F275</f>
        <v>-210</v>
      </c>
      <c r="L275" s="163">
        <f>K275/F275</f>
        <v>-0.48837209302325579</v>
      </c>
      <c r="M275" s="159" t="s">
        <v>546</v>
      </c>
      <c r="N275" s="156">
        <v>43252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114</v>
      </c>
      <c r="B276" s="177">
        <v>43220</v>
      </c>
      <c r="C276" s="177"/>
      <c r="D276" s="178" t="s">
        <v>370</v>
      </c>
      <c r="E276" s="179" t="s">
        <v>564</v>
      </c>
      <c r="F276" s="179">
        <v>153.5</v>
      </c>
      <c r="G276" s="179"/>
      <c r="H276" s="179">
        <v>196</v>
      </c>
      <c r="I276" s="181">
        <v>196</v>
      </c>
      <c r="J276" s="151" t="s">
        <v>711</v>
      </c>
      <c r="K276" s="152">
        <f>H276-F276</f>
        <v>42.5</v>
      </c>
      <c r="L276" s="153">
        <f>K276/F276</f>
        <v>0.27687296416938112</v>
      </c>
      <c r="M276" s="148" t="s">
        <v>534</v>
      </c>
      <c r="N276" s="154">
        <v>43605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55">
        <v>115</v>
      </c>
      <c r="B277" s="156">
        <v>43306</v>
      </c>
      <c r="C277" s="156"/>
      <c r="D277" s="157" t="s">
        <v>681</v>
      </c>
      <c r="E277" s="158" t="s">
        <v>564</v>
      </c>
      <c r="F277" s="159">
        <v>27.5</v>
      </c>
      <c r="G277" s="159"/>
      <c r="H277" s="160">
        <v>13.1</v>
      </c>
      <c r="I277" s="160">
        <v>60</v>
      </c>
      <c r="J277" s="161" t="s">
        <v>712</v>
      </c>
      <c r="K277" s="162">
        <v>-14.4</v>
      </c>
      <c r="L277" s="163">
        <v>-0.52363636363636401</v>
      </c>
      <c r="M277" s="159" t="s">
        <v>546</v>
      </c>
      <c r="N277" s="156">
        <v>43138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116</v>
      </c>
      <c r="B278" s="186">
        <v>43318</v>
      </c>
      <c r="C278" s="186"/>
      <c r="D278" s="164" t="s">
        <v>713</v>
      </c>
      <c r="E278" s="159" t="s">
        <v>564</v>
      </c>
      <c r="F278" s="159">
        <v>148.5</v>
      </c>
      <c r="G278" s="159"/>
      <c r="H278" s="159">
        <v>102</v>
      </c>
      <c r="I278" s="160">
        <v>182</v>
      </c>
      <c r="J278" s="161" t="s">
        <v>714</v>
      </c>
      <c r="K278" s="162">
        <f>H278-F278</f>
        <v>-46.5</v>
      </c>
      <c r="L278" s="163">
        <f>K278/F278</f>
        <v>-0.31313131313131315</v>
      </c>
      <c r="M278" s="159" t="s">
        <v>546</v>
      </c>
      <c r="N278" s="156">
        <v>43661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45">
        <v>117</v>
      </c>
      <c r="B279" s="146">
        <v>43335</v>
      </c>
      <c r="C279" s="146"/>
      <c r="D279" s="147" t="s">
        <v>715</v>
      </c>
      <c r="E279" s="148" t="s">
        <v>564</v>
      </c>
      <c r="F279" s="179">
        <v>285</v>
      </c>
      <c r="G279" s="148"/>
      <c r="H279" s="148">
        <v>355</v>
      </c>
      <c r="I279" s="150">
        <v>364</v>
      </c>
      <c r="J279" s="151" t="s">
        <v>716</v>
      </c>
      <c r="K279" s="152">
        <v>70</v>
      </c>
      <c r="L279" s="153">
        <v>0.24561403508771901</v>
      </c>
      <c r="M279" s="148" t="s">
        <v>534</v>
      </c>
      <c r="N279" s="154">
        <v>43455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45">
        <v>118</v>
      </c>
      <c r="B280" s="146">
        <v>43341</v>
      </c>
      <c r="C280" s="146"/>
      <c r="D280" s="147" t="s">
        <v>358</v>
      </c>
      <c r="E280" s="148" t="s">
        <v>564</v>
      </c>
      <c r="F280" s="179">
        <v>525</v>
      </c>
      <c r="G280" s="148"/>
      <c r="H280" s="148">
        <v>585</v>
      </c>
      <c r="I280" s="150">
        <v>635</v>
      </c>
      <c r="J280" s="151" t="s">
        <v>717</v>
      </c>
      <c r="K280" s="152">
        <f t="shared" ref="K280:K311" si="158">H280-F280</f>
        <v>60</v>
      </c>
      <c r="L280" s="153">
        <f t="shared" ref="L280:L311" si="159">K280/F280</f>
        <v>0.11428571428571428</v>
      </c>
      <c r="M280" s="148" t="s">
        <v>534</v>
      </c>
      <c r="N280" s="154">
        <v>43662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45">
        <v>119</v>
      </c>
      <c r="B281" s="146">
        <v>43395</v>
      </c>
      <c r="C281" s="146"/>
      <c r="D281" s="147" t="s">
        <v>346</v>
      </c>
      <c r="E281" s="148" t="s">
        <v>564</v>
      </c>
      <c r="F281" s="179">
        <v>475</v>
      </c>
      <c r="G281" s="148"/>
      <c r="H281" s="148">
        <v>574</v>
      </c>
      <c r="I281" s="150">
        <v>570</v>
      </c>
      <c r="J281" s="151" t="s">
        <v>622</v>
      </c>
      <c r="K281" s="152">
        <f t="shared" si="158"/>
        <v>99</v>
      </c>
      <c r="L281" s="153">
        <f t="shared" si="159"/>
        <v>0.20842105263157895</v>
      </c>
      <c r="M281" s="148" t="s">
        <v>534</v>
      </c>
      <c r="N281" s="154">
        <v>43403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120</v>
      </c>
      <c r="B282" s="177">
        <v>43397</v>
      </c>
      <c r="C282" s="177"/>
      <c r="D282" s="178" t="s">
        <v>365</v>
      </c>
      <c r="E282" s="179" t="s">
        <v>564</v>
      </c>
      <c r="F282" s="179">
        <v>707.5</v>
      </c>
      <c r="G282" s="179"/>
      <c r="H282" s="179">
        <v>872</v>
      </c>
      <c r="I282" s="181">
        <v>872</v>
      </c>
      <c r="J282" s="182" t="s">
        <v>622</v>
      </c>
      <c r="K282" s="152">
        <f t="shared" si="158"/>
        <v>164.5</v>
      </c>
      <c r="L282" s="183">
        <f t="shared" si="159"/>
        <v>0.23250883392226149</v>
      </c>
      <c r="M282" s="179" t="s">
        <v>534</v>
      </c>
      <c r="N282" s="184">
        <v>43482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121</v>
      </c>
      <c r="B283" s="177">
        <v>43398</v>
      </c>
      <c r="C283" s="177"/>
      <c r="D283" s="178" t="s">
        <v>718</v>
      </c>
      <c r="E283" s="179" t="s">
        <v>564</v>
      </c>
      <c r="F283" s="179">
        <v>162</v>
      </c>
      <c r="G283" s="179"/>
      <c r="H283" s="179">
        <v>204</v>
      </c>
      <c r="I283" s="181">
        <v>209</v>
      </c>
      <c r="J283" s="182" t="s">
        <v>719</v>
      </c>
      <c r="K283" s="152">
        <f t="shared" si="158"/>
        <v>42</v>
      </c>
      <c r="L283" s="183">
        <f t="shared" si="159"/>
        <v>0.25925925925925924</v>
      </c>
      <c r="M283" s="179" t="s">
        <v>534</v>
      </c>
      <c r="N283" s="184">
        <v>43539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122</v>
      </c>
      <c r="B284" s="177">
        <v>43399</v>
      </c>
      <c r="C284" s="177"/>
      <c r="D284" s="178" t="s">
        <v>444</v>
      </c>
      <c r="E284" s="179" t="s">
        <v>564</v>
      </c>
      <c r="F284" s="179">
        <v>240</v>
      </c>
      <c r="G284" s="179"/>
      <c r="H284" s="179">
        <v>297</v>
      </c>
      <c r="I284" s="181">
        <v>297</v>
      </c>
      <c r="J284" s="182" t="s">
        <v>622</v>
      </c>
      <c r="K284" s="188">
        <f t="shared" si="158"/>
        <v>57</v>
      </c>
      <c r="L284" s="183">
        <f t="shared" si="159"/>
        <v>0.23749999999999999</v>
      </c>
      <c r="M284" s="179" t="s">
        <v>534</v>
      </c>
      <c r="N284" s="184">
        <v>43417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45">
        <v>123</v>
      </c>
      <c r="B285" s="146">
        <v>43439</v>
      </c>
      <c r="C285" s="146"/>
      <c r="D285" s="147" t="s">
        <v>720</v>
      </c>
      <c r="E285" s="148" t="s">
        <v>564</v>
      </c>
      <c r="F285" s="148">
        <v>202.5</v>
      </c>
      <c r="G285" s="148"/>
      <c r="H285" s="148">
        <v>255</v>
      </c>
      <c r="I285" s="150">
        <v>252</v>
      </c>
      <c r="J285" s="151" t="s">
        <v>622</v>
      </c>
      <c r="K285" s="152">
        <f t="shared" si="158"/>
        <v>52.5</v>
      </c>
      <c r="L285" s="153">
        <f t="shared" si="159"/>
        <v>0.25925925925925924</v>
      </c>
      <c r="M285" s="148" t="s">
        <v>534</v>
      </c>
      <c r="N285" s="154">
        <v>43542</v>
      </c>
      <c r="O285" s="1"/>
      <c r="P285" s="1"/>
      <c r="Q285" s="1"/>
      <c r="R285" s="6" t="s">
        <v>721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6">
        <v>124</v>
      </c>
      <c r="B286" s="177">
        <v>43465</v>
      </c>
      <c r="C286" s="146"/>
      <c r="D286" s="178" t="s">
        <v>391</v>
      </c>
      <c r="E286" s="179" t="s">
        <v>564</v>
      </c>
      <c r="F286" s="179">
        <v>710</v>
      </c>
      <c r="G286" s="179"/>
      <c r="H286" s="179">
        <v>866</v>
      </c>
      <c r="I286" s="181">
        <v>866</v>
      </c>
      <c r="J286" s="182" t="s">
        <v>622</v>
      </c>
      <c r="K286" s="152">
        <f t="shared" si="158"/>
        <v>156</v>
      </c>
      <c r="L286" s="153">
        <f t="shared" si="159"/>
        <v>0.21971830985915494</v>
      </c>
      <c r="M286" s="148" t="s">
        <v>534</v>
      </c>
      <c r="N286" s="154">
        <v>43553</v>
      </c>
      <c r="O286" s="1"/>
      <c r="P286" s="1"/>
      <c r="Q286" s="1"/>
      <c r="R286" s="6" t="s">
        <v>721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125</v>
      </c>
      <c r="B287" s="177">
        <v>43522</v>
      </c>
      <c r="C287" s="177"/>
      <c r="D287" s="178" t="s">
        <v>151</v>
      </c>
      <c r="E287" s="179" t="s">
        <v>564</v>
      </c>
      <c r="F287" s="179">
        <v>337.25</v>
      </c>
      <c r="G287" s="179"/>
      <c r="H287" s="179">
        <v>398.5</v>
      </c>
      <c r="I287" s="181">
        <v>411</v>
      </c>
      <c r="J287" s="151" t="s">
        <v>722</v>
      </c>
      <c r="K287" s="152">
        <f t="shared" si="158"/>
        <v>61.25</v>
      </c>
      <c r="L287" s="153">
        <f t="shared" si="159"/>
        <v>0.1816160118606375</v>
      </c>
      <c r="M287" s="148" t="s">
        <v>534</v>
      </c>
      <c r="N287" s="154">
        <v>43760</v>
      </c>
      <c r="O287" s="1"/>
      <c r="P287" s="1"/>
      <c r="Q287" s="1"/>
      <c r="R287" s="6" t="s">
        <v>721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126</v>
      </c>
      <c r="B288" s="190">
        <v>43559</v>
      </c>
      <c r="C288" s="190"/>
      <c r="D288" s="191" t="s">
        <v>723</v>
      </c>
      <c r="E288" s="192" t="s">
        <v>564</v>
      </c>
      <c r="F288" s="192">
        <v>130</v>
      </c>
      <c r="G288" s="192"/>
      <c r="H288" s="192">
        <v>65</v>
      </c>
      <c r="I288" s="193">
        <v>158</v>
      </c>
      <c r="J288" s="161" t="s">
        <v>724</v>
      </c>
      <c r="K288" s="162">
        <f t="shared" si="158"/>
        <v>-65</v>
      </c>
      <c r="L288" s="163">
        <f t="shared" si="159"/>
        <v>-0.5</v>
      </c>
      <c r="M288" s="159" t="s">
        <v>546</v>
      </c>
      <c r="N288" s="156">
        <v>43726</v>
      </c>
      <c r="O288" s="1"/>
      <c r="P288" s="1"/>
      <c r="Q288" s="1"/>
      <c r="R288" s="6" t="s">
        <v>725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127</v>
      </c>
      <c r="B289" s="177">
        <v>43017</v>
      </c>
      <c r="C289" s="177"/>
      <c r="D289" s="178" t="s">
        <v>181</v>
      </c>
      <c r="E289" s="179" t="s">
        <v>564</v>
      </c>
      <c r="F289" s="179">
        <v>141.5</v>
      </c>
      <c r="G289" s="179"/>
      <c r="H289" s="179">
        <v>183.5</v>
      </c>
      <c r="I289" s="181">
        <v>210</v>
      </c>
      <c r="J289" s="151" t="s">
        <v>719</v>
      </c>
      <c r="K289" s="152">
        <f t="shared" si="158"/>
        <v>42</v>
      </c>
      <c r="L289" s="153">
        <f t="shared" si="159"/>
        <v>0.29681978798586572</v>
      </c>
      <c r="M289" s="148" t="s">
        <v>534</v>
      </c>
      <c r="N289" s="154">
        <v>43042</v>
      </c>
      <c r="O289" s="1"/>
      <c r="P289" s="1"/>
      <c r="Q289" s="1"/>
      <c r="R289" s="6" t="s">
        <v>725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9">
        <v>128</v>
      </c>
      <c r="B290" s="190">
        <v>43074</v>
      </c>
      <c r="C290" s="190"/>
      <c r="D290" s="191" t="s">
        <v>726</v>
      </c>
      <c r="E290" s="192" t="s">
        <v>564</v>
      </c>
      <c r="F290" s="187">
        <v>172</v>
      </c>
      <c r="G290" s="192"/>
      <c r="H290" s="192">
        <v>155.25</v>
      </c>
      <c r="I290" s="193">
        <v>230</v>
      </c>
      <c r="J290" s="161" t="s">
        <v>727</v>
      </c>
      <c r="K290" s="162">
        <f t="shared" si="158"/>
        <v>-16.75</v>
      </c>
      <c r="L290" s="163">
        <f t="shared" si="159"/>
        <v>-9.7383720930232565E-2</v>
      </c>
      <c r="M290" s="159" t="s">
        <v>546</v>
      </c>
      <c r="N290" s="156">
        <v>43787</v>
      </c>
      <c r="O290" s="1"/>
      <c r="P290" s="1"/>
      <c r="Q290" s="1"/>
      <c r="R290" s="6" t="s">
        <v>725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6">
        <v>129</v>
      </c>
      <c r="B291" s="177">
        <v>43398</v>
      </c>
      <c r="C291" s="177"/>
      <c r="D291" s="178" t="s">
        <v>107</v>
      </c>
      <c r="E291" s="179" t="s">
        <v>564</v>
      </c>
      <c r="F291" s="179">
        <v>698.5</v>
      </c>
      <c r="G291" s="179"/>
      <c r="H291" s="179">
        <v>890</v>
      </c>
      <c r="I291" s="181">
        <v>890</v>
      </c>
      <c r="J291" s="151" t="s">
        <v>787</v>
      </c>
      <c r="K291" s="152">
        <f t="shared" si="158"/>
        <v>191.5</v>
      </c>
      <c r="L291" s="153">
        <f t="shared" si="159"/>
        <v>0.27415891195418757</v>
      </c>
      <c r="M291" s="148" t="s">
        <v>534</v>
      </c>
      <c r="N291" s="154">
        <v>44328</v>
      </c>
      <c r="O291" s="1"/>
      <c r="P291" s="1"/>
      <c r="Q291" s="1"/>
      <c r="R291" s="6" t="s">
        <v>721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130</v>
      </c>
      <c r="B292" s="177">
        <v>42877</v>
      </c>
      <c r="C292" s="177"/>
      <c r="D292" s="178" t="s">
        <v>357</v>
      </c>
      <c r="E292" s="179" t="s">
        <v>564</v>
      </c>
      <c r="F292" s="179">
        <v>127.6</v>
      </c>
      <c r="G292" s="179"/>
      <c r="H292" s="179">
        <v>138</v>
      </c>
      <c r="I292" s="181">
        <v>190</v>
      </c>
      <c r="J292" s="151" t="s">
        <v>728</v>
      </c>
      <c r="K292" s="152">
        <f t="shared" si="158"/>
        <v>10.400000000000006</v>
      </c>
      <c r="L292" s="153">
        <f t="shared" si="159"/>
        <v>8.1504702194357417E-2</v>
      </c>
      <c r="M292" s="148" t="s">
        <v>534</v>
      </c>
      <c r="N292" s="154">
        <v>43774</v>
      </c>
      <c r="O292" s="1"/>
      <c r="P292" s="1"/>
      <c r="Q292" s="1"/>
      <c r="R292" s="6" t="s">
        <v>725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131</v>
      </c>
      <c r="B293" s="177">
        <v>43158</v>
      </c>
      <c r="C293" s="177"/>
      <c r="D293" s="178" t="s">
        <v>729</v>
      </c>
      <c r="E293" s="179" t="s">
        <v>564</v>
      </c>
      <c r="F293" s="179">
        <v>317</v>
      </c>
      <c r="G293" s="179"/>
      <c r="H293" s="179">
        <v>382.5</v>
      </c>
      <c r="I293" s="181">
        <v>398</v>
      </c>
      <c r="J293" s="151" t="s">
        <v>730</v>
      </c>
      <c r="K293" s="152">
        <f t="shared" si="158"/>
        <v>65.5</v>
      </c>
      <c r="L293" s="153">
        <f t="shared" si="159"/>
        <v>0.20662460567823343</v>
      </c>
      <c r="M293" s="148" t="s">
        <v>534</v>
      </c>
      <c r="N293" s="154">
        <v>44238</v>
      </c>
      <c r="O293" s="1"/>
      <c r="P293" s="1"/>
      <c r="Q293" s="1"/>
      <c r="R293" s="6" t="s">
        <v>725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9">
        <v>132</v>
      </c>
      <c r="B294" s="190">
        <v>43164</v>
      </c>
      <c r="C294" s="190"/>
      <c r="D294" s="191" t="s">
        <v>144</v>
      </c>
      <c r="E294" s="192" t="s">
        <v>564</v>
      </c>
      <c r="F294" s="187">
        <f>510-14.4</f>
        <v>495.6</v>
      </c>
      <c r="G294" s="192"/>
      <c r="H294" s="192">
        <v>350</v>
      </c>
      <c r="I294" s="193">
        <v>672</v>
      </c>
      <c r="J294" s="161" t="s">
        <v>731</v>
      </c>
      <c r="K294" s="162">
        <f t="shared" si="158"/>
        <v>-145.60000000000002</v>
      </c>
      <c r="L294" s="163">
        <f t="shared" si="159"/>
        <v>-0.29378531073446329</v>
      </c>
      <c r="M294" s="159" t="s">
        <v>546</v>
      </c>
      <c r="N294" s="156">
        <v>43887</v>
      </c>
      <c r="O294" s="1"/>
      <c r="P294" s="1"/>
      <c r="Q294" s="1"/>
      <c r="R294" s="6" t="s">
        <v>721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9">
        <v>133</v>
      </c>
      <c r="B295" s="190">
        <v>43237</v>
      </c>
      <c r="C295" s="190"/>
      <c r="D295" s="191" t="s">
        <v>436</v>
      </c>
      <c r="E295" s="192" t="s">
        <v>564</v>
      </c>
      <c r="F295" s="187">
        <v>230.3</v>
      </c>
      <c r="G295" s="192"/>
      <c r="H295" s="192">
        <v>102.5</v>
      </c>
      <c r="I295" s="193">
        <v>348</v>
      </c>
      <c r="J295" s="161" t="s">
        <v>732</v>
      </c>
      <c r="K295" s="162">
        <f t="shared" si="158"/>
        <v>-127.80000000000001</v>
      </c>
      <c r="L295" s="163">
        <f t="shared" si="159"/>
        <v>-0.55492835432045162</v>
      </c>
      <c r="M295" s="159" t="s">
        <v>546</v>
      </c>
      <c r="N295" s="156">
        <v>43896</v>
      </c>
      <c r="O295" s="1"/>
      <c r="P295" s="1"/>
      <c r="Q295" s="1"/>
      <c r="R295" s="6" t="s">
        <v>721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134</v>
      </c>
      <c r="B296" s="177">
        <v>43258</v>
      </c>
      <c r="C296" s="177"/>
      <c r="D296" s="178" t="s">
        <v>408</v>
      </c>
      <c r="E296" s="179" t="s">
        <v>564</v>
      </c>
      <c r="F296" s="179">
        <f>342.5-5.1</f>
        <v>337.4</v>
      </c>
      <c r="G296" s="179"/>
      <c r="H296" s="179">
        <v>412.5</v>
      </c>
      <c r="I296" s="181">
        <v>439</v>
      </c>
      <c r="J296" s="151" t="s">
        <v>733</v>
      </c>
      <c r="K296" s="152">
        <f t="shared" si="158"/>
        <v>75.100000000000023</v>
      </c>
      <c r="L296" s="153">
        <f t="shared" si="159"/>
        <v>0.22258446947243635</v>
      </c>
      <c r="M296" s="148" t="s">
        <v>534</v>
      </c>
      <c r="N296" s="154">
        <v>44230</v>
      </c>
      <c r="O296" s="1"/>
      <c r="P296" s="1"/>
      <c r="Q296" s="1"/>
      <c r="R296" s="6" t="s">
        <v>725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0">
        <v>135</v>
      </c>
      <c r="B297" s="169">
        <v>43285</v>
      </c>
      <c r="C297" s="169"/>
      <c r="D297" s="170" t="s">
        <v>55</v>
      </c>
      <c r="E297" s="171" t="s">
        <v>564</v>
      </c>
      <c r="F297" s="171">
        <f>127.5-5.53</f>
        <v>121.97</v>
      </c>
      <c r="G297" s="172"/>
      <c r="H297" s="172">
        <v>122.5</v>
      </c>
      <c r="I297" s="172">
        <v>170</v>
      </c>
      <c r="J297" s="173" t="s">
        <v>760</v>
      </c>
      <c r="K297" s="174">
        <f t="shared" si="158"/>
        <v>0.53000000000000114</v>
      </c>
      <c r="L297" s="175">
        <f t="shared" si="159"/>
        <v>4.3453308190538747E-3</v>
      </c>
      <c r="M297" s="171" t="s">
        <v>655</v>
      </c>
      <c r="N297" s="169">
        <v>44431</v>
      </c>
      <c r="O297" s="1"/>
      <c r="P297" s="1"/>
      <c r="Q297" s="1"/>
      <c r="R297" s="6" t="s">
        <v>721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9">
        <v>136</v>
      </c>
      <c r="B298" s="190">
        <v>43294</v>
      </c>
      <c r="C298" s="190"/>
      <c r="D298" s="191" t="s">
        <v>348</v>
      </c>
      <c r="E298" s="192" t="s">
        <v>564</v>
      </c>
      <c r="F298" s="187">
        <v>46.5</v>
      </c>
      <c r="G298" s="192"/>
      <c r="H298" s="192">
        <v>17</v>
      </c>
      <c r="I298" s="193">
        <v>59</v>
      </c>
      <c r="J298" s="161" t="s">
        <v>734</v>
      </c>
      <c r="K298" s="162">
        <f t="shared" si="158"/>
        <v>-29.5</v>
      </c>
      <c r="L298" s="163">
        <f t="shared" si="159"/>
        <v>-0.63440860215053763</v>
      </c>
      <c r="M298" s="159" t="s">
        <v>546</v>
      </c>
      <c r="N298" s="156">
        <v>43887</v>
      </c>
      <c r="O298" s="1"/>
      <c r="P298" s="1"/>
      <c r="Q298" s="1"/>
      <c r="R298" s="6" t="s">
        <v>721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6">
        <v>137</v>
      </c>
      <c r="B299" s="177">
        <v>43396</v>
      </c>
      <c r="C299" s="177"/>
      <c r="D299" s="178" t="s">
        <v>393</v>
      </c>
      <c r="E299" s="179" t="s">
        <v>564</v>
      </c>
      <c r="F299" s="179">
        <v>156.5</v>
      </c>
      <c r="G299" s="179"/>
      <c r="H299" s="179">
        <v>207.5</v>
      </c>
      <c r="I299" s="181">
        <v>191</v>
      </c>
      <c r="J299" s="151" t="s">
        <v>622</v>
      </c>
      <c r="K299" s="152">
        <f t="shared" si="158"/>
        <v>51</v>
      </c>
      <c r="L299" s="153">
        <f t="shared" si="159"/>
        <v>0.32587859424920129</v>
      </c>
      <c r="M299" s="148" t="s">
        <v>534</v>
      </c>
      <c r="N299" s="154">
        <v>44369</v>
      </c>
      <c r="O299" s="1"/>
      <c r="P299" s="1"/>
      <c r="Q299" s="1"/>
      <c r="R299" s="6" t="s">
        <v>721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76">
        <v>138</v>
      </c>
      <c r="B300" s="177">
        <v>43439</v>
      </c>
      <c r="C300" s="177"/>
      <c r="D300" s="178" t="s">
        <v>313</v>
      </c>
      <c r="E300" s="179" t="s">
        <v>564</v>
      </c>
      <c r="F300" s="179">
        <v>259.5</v>
      </c>
      <c r="G300" s="179"/>
      <c r="H300" s="179">
        <v>320</v>
      </c>
      <c r="I300" s="181">
        <v>320</v>
      </c>
      <c r="J300" s="151" t="s">
        <v>622</v>
      </c>
      <c r="K300" s="152">
        <f t="shared" si="158"/>
        <v>60.5</v>
      </c>
      <c r="L300" s="153">
        <f t="shared" si="159"/>
        <v>0.23314065510597304</v>
      </c>
      <c r="M300" s="148" t="s">
        <v>534</v>
      </c>
      <c r="N300" s="154">
        <v>44323</v>
      </c>
      <c r="O300" s="1"/>
      <c r="P300" s="1"/>
      <c r="Q300" s="1"/>
      <c r="R300" s="6" t="s">
        <v>721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9">
        <v>139</v>
      </c>
      <c r="B301" s="190">
        <v>43439</v>
      </c>
      <c r="C301" s="190"/>
      <c r="D301" s="191" t="s">
        <v>735</v>
      </c>
      <c r="E301" s="192" t="s">
        <v>564</v>
      </c>
      <c r="F301" s="192">
        <v>715</v>
      </c>
      <c r="G301" s="192"/>
      <c r="H301" s="192">
        <v>445</v>
      </c>
      <c r="I301" s="193">
        <v>840</v>
      </c>
      <c r="J301" s="161" t="s">
        <v>736</v>
      </c>
      <c r="K301" s="162">
        <f t="shared" si="158"/>
        <v>-270</v>
      </c>
      <c r="L301" s="163">
        <f t="shared" si="159"/>
        <v>-0.3776223776223776</v>
      </c>
      <c r="M301" s="159" t="s">
        <v>546</v>
      </c>
      <c r="N301" s="156">
        <v>43800</v>
      </c>
      <c r="O301" s="1"/>
      <c r="P301" s="1"/>
      <c r="Q301" s="1"/>
      <c r="R301" s="6" t="s">
        <v>721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6">
        <v>140</v>
      </c>
      <c r="B302" s="177">
        <v>43469</v>
      </c>
      <c r="C302" s="177"/>
      <c r="D302" s="178" t="s">
        <v>156</v>
      </c>
      <c r="E302" s="179" t="s">
        <v>564</v>
      </c>
      <c r="F302" s="179">
        <v>875</v>
      </c>
      <c r="G302" s="179"/>
      <c r="H302" s="179">
        <v>1165</v>
      </c>
      <c r="I302" s="181">
        <v>1185</v>
      </c>
      <c r="J302" s="151" t="s">
        <v>737</v>
      </c>
      <c r="K302" s="152">
        <f t="shared" si="158"/>
        <v>290</v>
      </c>
      <c r="L302" s="153">
        <f t="shared" si="159"/>
        <v>0.33142857142857141</v>
      </c>
      <c r="M302" s="148" t="s">
        <v>534</v>
      </c>
      <c r="N302" s="154">
        <v>43847</v>
      </c>
      <c r="O302" s="1"/>
      <c r="P302" s="1"/>
      <c r="Q302" s="1"/>
      <c r="R302" s="6" t="s">
        <v>721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76">
        <v>141</v>
      </c>
      <c r="B303" s="177">
        <v>43559</v>
      </c>
      <c r="C303" s="177"/>
      <c r="D303" s="178" t="s">
        <v>329</v>
      </c>
      <c r="E303" s="179" t="s">
        <v>564</v>
      </c>
      <c r="F303" s="179">
        <f>387-14.63</f>
        <v>372.37</v>
      </c>
      <c r="G303" s="179"/>
      <c r="H303" s="179">
        <v>490</v>
      </c>
      <c r="I303" s="181">
        <v>490</v>
      </c>
      <c r="J303" s="151" t="s">
        <v>622</v>
      </c>
      <c r="K303" s="152">
        <f t="shared" si="158"/>
        <v>117.63</v>
      </c>
      <c r="L303" s="153">
        <f t="shared" si="159"/>
        <v>0.31589548030185027</v>
      </c>
      <c r="M303" s="148" t="s">
        <v>534</v>
      </c>
      <c r="N303" s="154">
        <v>43850</v>
      </c>
      <c r="O303" s="1"/>
      <c r="P303" s="1"/>
      <c r="Q303" s="1"/>
      <c r="R303" s="6" t="s">
        <v>721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89">
        <v>142</v>
      </c>
      <c r="B304" s="190">
        <v>43578</v>
      </c>
      <c r="C304" s="190"/>
      <c r="D304" s="191" t="s">
        <v>738</v>
      </c>
      <c r="E304" s="192" t="s">
        <v>536</v>
      </c>
      <c r="F304" s="192">
        <v>220</v>
      </c>
      <c r="G304" s="192"/>
      <c r="H304" s="192">
        <v>127.5</v>
      </c>
      <c r="I304" s="193">
        <v>284</v>
      </c>
      <c r="J304" s="161" t="s">
        <v>739</v>
      </c>
      <c r="K304" s="162">
        <f t="shared" si="158"/>
        <v>-92.5</v>
      </c>
      <c r="L304" s="163">
        <f t="shared" si="159"/>
        <v>-0.42045454545454547</v>
      </c>
      <c r="M304" s="159" t="s">
        <v>546</v>
      </c>
      <c r="N304" s="156">
        <v>43896</v>
      </c>
      <c r="O304" s="1"/>
      <c r="P304" s="1"/>
      <c r="Q304" s="1"/>
      <c r="R304" s="6" t="s">
        <v>721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76">
        <v>143</v>
      </c>
      <c r="B305" s="177">
        <v>43622</v>
      </c>
      <c r="C305" s="177"/>
      <c r="D305" s="178" t="s">
        <v>445</v>
      </c>
      <c r="E305" s="179" t="s">
        <v>536</v>
      </c>
      <c r="F305" s="179">
        <v>332.8</v>
      </c>
      <c r="G305" s="179"/>
      <c r="H305" s="179">
        <v>405</v>
      </c>
      <c r="I305" s="181">
        <v>419</v>
      </c>
      <c r="J305" s="151" t="s">
        <v>740</v>
      </c>
      <c r="K305" s="152">
        <f t="shared" si="158"/>
        <v>72.199999999999989</v>
      </c>
      <c r="L305" s="153">
        <f t="shared" si="159"/>
        <v>0.21694711538461534</v>
      </c>
      <c r="M305" s="148" t="s">
        <v>534</v>
      </c>
      <c r="N305" s="154">
        <v>43860</v>
      </c>
      <c r="O305" s="1"/>
      <c r="P305" s="1"/>
      <c r="Q305" s="1"/>
      <c r="R305" s="6" t="s">
        <v>725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70">
        <v>144</v>
      </c>
      <c r="B306" s="169">
        <v>43641</v>
      </c>
      <c r="C306" s="169"/>
      <c r="D306" s="170" t="s">
        <v>149</v>
      </c>
      <c r="E306" s="171" t="s">
        <v>564</v>
      </c>
      <c r="F306" s="171">
        <v>386</v>
      </c>
      <c r="G306" s="172"/>
      <c r="H306" s="172">
        <v>395</v>
      </c>
      <c r="I306" s="172">
        <v>452</v>
      </c>
      <c r="J306" s="173" t="s">
        <v>741</v>
      </c>
      <c r="K306" s="174">
        <f t="shared" si="158"/>
        <v>9</v>
      </c>
      <c r="L306" s="175">
        <f t="shared" si="159"/>
        <v>2.3316062176165803E-2</v>
      </c>
      <c r="M306" s="171" t="s">
        <v>655</v>
      </c>
      <c r="N306" s="169">
        <v>43868</v>
      </c>
      <c r="O306" s="1"/>
      <c r="P306" s="1"/>
      <c r="Q306" s="1"/>
      <c r="R306" s="6" t="s">
        <v>725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70">
        <v>145</v>
      </c>
      <c r="B307" s="169">
        <v>43707</v>
      </c>
      <c r="C307" s="169"/>
      <c r="D307" s="170" t="s">
        <v>130</v>
      </c>
      <c r="E307" s="171" t="s">
        <v>564</v>
      </c>
      <c r="F307" s="171">
        <v>137.5</v>
      </c>
      <c r="G307" s="172"/>
      <c r="H307" s="172">
        <v>138.5</v>
      </c>
      <c r="I307" s="172">
        <v>190</v>
      </c>
      <c r="J307" s="173" t="s">
        <v>759</v>
      </c>
      <c r="K307" s="174">
        <f t="shared" si="158"/>
        <v>1</v>
      </c>
      <c r="L307" s="175">
        <f t="shared" si="159"/>
        <v>7.2727272727272727E-3</v>
      </c>
      <c r="M307" s="171" t="s">
        <v>655</v>
      </c>
      <c r="N307" s="169">
        <v>44432</v>
      </c>
      <c r="O307" s="1"/>
      <c r="P307" s="1"/>
      <c r="Q307" s="1"/>
      <c r="R307" s="6" t="s">
        <v>721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76">
        <v>146</v>
      </c>
      <c r="B308" s="177">
        <v>43731</v>
      </c>
      <c r="C308" s="177"/>
      <c r="D308" s="178" t="s">
        <v>401</v>
      </c>
      <c r="E308" s="179" t="s">
        <v>564</v>
      </c>
      <c r="F308" s="179">
        <v>235</v>
      </c>
      <c r="G308" s="179"/>
      <c r="H308" s="179">
        <v>295</v>
      </c>
      <c r="I308" s="181">
        <v>296</v>
      </c>
      <c r="J308" s="151" t="s">
        <v>742</v>
      </c>
      <c r="K308" s="152">
        <f t="shared" si="158"/>
        <v>60</v>
      </c>
      <c r="L308" s="153">
        <f t="shared" si="159"/>
        <v>0.25531914893617019</v>
      </c>
      <c r="M308" s="148" t="s">
        <v>534</v>
      </c>
      <c r="N308" s="154">
        <v>43844</v>
      </c>
      <c r="O308" s="1"/>
      <c r="P308" s="1"/>
      <c r="Q308" s="1"/>
      <c r="R308" s="6" t="s">
        <v>725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76">
        <v>147</v>
      </c>
      <c r="B309" s="177">
        <v>43752</v>
      </c>
      <c r="C309" s="177"/>
      <c r="D309" s="178" t="s">
        <v>743</v>
      </c>
      <c r="E309" s="179" t="s">
        <v>564</v>
      </c>
      <c r="F309" s="179">
        <v>277.5</v>
      </c>
      <c r="G309" s="179"/>
      <c r="H309" s="179">
        <v>333</v>
      </c>
      <c r="I309" s="181">
        <v>333</v>
      </c>
      <c r="J309" s="151" t="s">
        <v>744</v>
      </c>
      <c r="K309" s="152">
        <f t="shared" si="158"/>
        <v>55.5</v>
      </c>
      <c r="L309" s="153">
        <f t="shared" si="159"/>
        <v>0.2</v>
      </c>
      <c r="M309" s="148" t="s">
        <v>534</v>
      </c>
      <c r="N309" s="154">
        <v>43846</v>
      </c>
      <c r="O309" s="1"/>
      <c r="P309" s="1"/>
      <c r="Q309" s="1"/>
      <c r="R309" s="6" t="s">
        <v>721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76">
        <v>148</v>
      </c>
      <c r="B310" s="177">
        <v>43752</v>
      </c>
      <c r="C310" s="177"/>
      <c r="D310" s="178" t="s">
        <v>745</v>
      </c>
      <c r="E310" s="179" t="s">
        <v>564</v>
      </c>
      <c r="F310" s="179">
        <v>930</v>
      </c>
      <c r="G310" s="179"/>
      <c r="H310" s="179">
        <v>1165</v>
      </c>
      <c r="I310" s="181">
        <v>1200</v>
      </c>
      <c r="J310" s="151" t="s">
        <v>746</v>
      </c>
      <c r="K310" s="152">
        <f t="shared" si="158"/>
        <v>235</v>
      </c>
      <c r="L310" s="153">
        <f t="shared" si="159"/>
        <v>0.25268817204301075</v>
      </c>
      <c r="M310" s="148" t="s">
        <v>534</v>
      </c>
      <c r="N310" s="154">
        <v>43847</v>
      </c>
      <c r="O310" s="1"/>
      <c r="P310" s="1"/>
      <c r="Q310" s="1"/>
      <c r="R310" s="6" t="s">
        <v>725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76">
        <v>149</v>
      </c>
      <c r="B311" s="177">
        <v>43753</v>
      </c>
      <c r="C311" s="177"/>
      <c r="D311" s="178" t="s">
        <v>747</v>
      </c>
      <c r="E311" s="179" t="s">
        <v>564</v>
      </c>
      <c r="F311" s="149">
        <v>111</v>
      </c>
      <c r="G311" s="179"/>
      <c r="H311" s="179">
        <v>141</v>
      </c>
      <c r="I311" s="181">
        <v>141</v>
      </c>
      <c r="J311" s="151" t="s">
        <v>549</v>
      </c>
      <c r="K311" s="152">
        <f t="shared" si="158"/>
        <v>30</v>
      </c>
      <c r="L311" s="153">
        <f t="shared" si="159"/>
        <v>0.27027027027027029</v>
      </c>
      <c r="M311" s="148" t="s">
        <v>534</v>
      </c>
      <c r="N311" s="154">
        <v>44328</v>
      </c>
      <c r="O311" s="1"/>
      <c r="P311" s="1"/>
      <c r="Q311" s="1"/>
      <c r="R311" s="6" t="s">
        <v>725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76">
        <v>150</v>
      </c>
      <c r="B312" s="177">
        <v>43753</v>
      </c>
      <c r="C312" s="177"/>
      <c r="D312" s="178" t="s">
        <v>748</v>
      </c>
      <c r="E312" s="179" t="s">
        <v>564</v>
      </c>
      <c r="F312" s="149">
        <v>296</v>
      </c>
      <c r="G312" s="179"/>
      <c r="H312" s="179">
        <v>370</v>
      </c>
      <c r="I312" s="181">
        <v>370</v>
      </c>
      <c r="J312" s="151" t="s">
        <v>622</v>
      </c>
      <c r="K312" s="152">
        <f t="shared" ref="K312:K331" si="160">H312-F312</f>
        <v>74</v>
      </c>
      <c r="L312" s="153">
        <f t="shared" ref="L312:L331" si="161">K312/F312</f>
        <v>0.25</v>
      </c>
      <c r="M312" s="148" t="s">
        <v>534</v>
      </c>
      <c r="N312" s="154">
        <v>43853</v>
      </c>
      <c r="O312" s="1"/>
      <c r="P312" s="1"/>
      <c r="Q312" s="1"/>
      <c r="R312" s="6" t="s">
        <v>725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76">
        <v>151</v>
      </c>
      <c r="B313" s="177">
        <v>43754</v>
      </c>
      <c r="C313" s="177"/>
      <c r="D313" s="178" t="s">
        <v>749</v>
      </c>
      <c r="E313" s="179" t="s">
        <v>564</v>
      </c>
      <c r="F313" s="149">
        <v>300</v>
      </c>
      <c r="G313" s="179"/>
      <c r="H313" s="179">
        <v>382.5</v>
      </c>
      <c r="I313" s="181">
        <v>344</v>
      </c>
      <c r="J313" s="151" t="s">
        <v>790</v>
      </c>
      <c r="K313" s="152">
        <f t="shared" si="160"/>
        <v>82.5</v>
      </c>
      <c r="L313" s="153">
        <f t="shared" si="161"/>
        <v>0.27500000000000002</v>
      </c>
      <c r="M313" s="148" t="s">
        <v>534</v>
      </c>
      <c r="N313" s="154">
        <v>44238</v>
      </c>
      <c r="O313" s="1"/>
      <c r="P313" s="1"/>
      <c r="Q313" s="1"/>
      <c r="R313" s="6" t="s">
        <v>725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76">
        <v>152</v>
      </c>
      <c r="B314" s="177">
        <v>43832</v>
      </c>
      <c r="C314" s="177"/>
      <c r="D314" s="178" t="s">
        <v>750</v>
      </c>
      <c r="E314" s="179" t="s">
        <v>564</v>
      </c>
      <c r="F314" s="149">
        <v>495</v>
      </c>
      <c r="G314" s="179"/>
      <c r="H314" s="179">
        <v>595</v>
      </c>
      <c r="I314" s="181">
        <v>590</v>
      </c>
      <c r="J314" s="151" t="s">
        <v>789</v>
      </c>
      <c r="K314" s="152">
        <f t="shared" si="160"/>
        <v>100</v>
      </c>
      <c r="L314" s="153">
        <f t="shared" si="161"/>
        <v>0.20202020202020202</v>
      </c>
      <c r="M314" s="148" t="s">
        <v>534</v>
      </c>
      <c r="N314" s="154">
        <v>44589</v>
      </c>
      <c r="O314" s="1"/>
      <c r="P314" s="1"/>
      <c r="Q314" s="1"/>
      <c r="R314" s="6" t="s">
        <v>725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76">
        <v>153</v>
      </c>
      <c r="B315" s="177">
        <v>43966</v>
      </c>
      <c r="C315" s="177"/>
      <c r="D315" s="178" t="s">
        <v>71</v>
      </c>
      <c r="E315" s="179" t="s">
        <v>564</v>
      </c>
      <c r="F315" s="149">
        <v>67.5</v>
      </c>
      <c r="G315" s="179"/>
      <c r="H315" s="179">
        <v>86</v>
      </c>
      <c r="I315" s="181">
        <v>86</v>
      </c>
      <c r="J315" s="151" t="s">
        <v>751</v>
      </c>
      <c r="K315" s="152">
        <f t="shared" si="160"/>
        <v>18.5</v>
      </c>
      <c r="L315" s="153">
        <f t="shared" si="161"/>
        <v>0.27407407407407408</v>
      </c>
      <c r="M315" s="148" t="s">
        <v>534</v>
      </c>
      <c r="N315" s="154">
        <v>44008</v>
      </c>
      <c r="O315" s="1"/>
      <c r="P315" s="1"/>
      <c r="Q315" s="1"/>
      <c r="R315" s="6" t="s">
        <v>725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76">
        <v>154</v>
      </c>
      <c r="B316" s="177">
        <v>44035</v>
      </c>
      <c r="C316" s="177"/>
      <c r="D316" s="178" t="s">
        <v>444</v>
      </c>
      <c r="E316" s="179" t="s">
        <v>564</v>
      </c>
      <c r="F316" s="149">
        <v>231</v>
      </c>
      <c r="G316" s="179"/>
      <c r="H316" s="179">
        <v>281</v>
      </c>
      <c r="I316" s="181">
        <v>281</v>
      </c>
      <c r="J316" s="151" t="s">
        <v>622</v>
      </c>
      <c r="K316" s="152">
        <f t="shared" si="160"/>
        <v>50</v>
      </c>
      <c r="L316" s="153">
        <f t="shared" si="161"/>
        <v>0.21645021645021645</v>
      </c>
      <c r="M316" s="148" t="s">
        <v>534</v>
      </c>
      <c r="N316" s="154">
        <v>44358</v>
      </c>
      <c r="O316" s="1"/>
      <c r="P316" s="1"/>
      <c r="Q316" s="1"/>
      <c r="R316" s="6" t="s">
        <v>725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76">
        <v>155</v>
      </c>
      <c r="B317" s="177">
        <v>44092</v>
      </c>
      <c r="C317" s="177"/>
      <c r="D317" s="178" t="s">
        <v>385</v>
      </c>
      <c r="E317" s="179" t="s">
        <v>564</v>
      </c>
      <c r="F317" s="179">
        <v>206</v>
      </c>
      <c r="G317" s="179"/>
      <c r="H317" s="179">
        <v>248</v>
      </c>
      <c r="I317" s="181">
        <v>248</v>
      </c>
      <c r="J317" s="151" t="s">
        <v>622</v>
      </c>
      <c r="K317" s="152">
        <f t="shared" si="160"/>
        <v>42</v>
      </c>
      <c r="L317" s="153">
        <f t="shared" si="161"/>
        <v>0.20388349514563106</v>
      </c>
      <c r="M317" s="148" t="s">
        <v>534</v>
      </c>
      <c r="N317" s="154">
        <v>44214</v>
      </c>
      <c r="O317" s="1"/>
      <c r="P317" s="1"/>
      <c r="Q317" s="1"/>
      <c r="R317" s="6" t="s">
        <v>725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76">
        <v>156</v>
      </c>
      <c r="B318" s="177">
        <v>44140</v>
      </c>
      <c r="C318" s="177"/>
      <c r="D318" s="178" t="s">
        <v>385</v>
      </c>
      <c r="E318" s="179" t="s">
        <v>564</v>
      </c>
      <c r="F318" s="179">
        <v>182.5</v>
      </c>
      <c r="G318" s="179"/>
      <c r="H318" s="179">
        <v>248</v>
      </c>
      <c r="I318" s="181">
        <v>248</v>
      </c>
      <c r="J318" s="151" t="s">
        <v>622</v>
      </c>
      <c r="K318" s="152">
        <f t="shared" si="160"/>
        <v>65.5</v>
      </c>
      <c r="L318" s="153">
        <f t="shared" si="161"/>
        <v>0.35890410958904112</v>
      </c>
      <c r="M318" s="148" t="s">
        <v>534</v>
      </c>
      <c r="N318" s="154">
        <v>44214</v>
      </c>
      <c r="O318" s="1"/>
      <c r="P318" s="1"/>
      <c r="Q318" s="1"/>
      <c r="R318" s="6" t="s">
        <v>725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76">
        <v>157</v>
      </c>
      <c r="B319" s="177">
        <v>44140</v>
      </c>
      <c r="C319" s="177"/>
      <c r="D319" s="178" t="s">
        <v>313</v>
      </c>
      <c r="E319" s="179" t="s">
        <v>564</v>
      </c>
      <c r="F319" s="179">
        <v>247.5</v>
      </c>
      <c r="G319" s="179"/>
      <c r="H319" s="179">
        <v>320</v>
      </c>
      <c r="I319" s="181">
        <v>320</v>
      </c>
      <c r="J319" s="151" t="s">
        <v>622</v>
      </c>
      <c r="K319" s="152">
        <f t="shared" si="160"/>
        <v>72.5</v>
      </c>
      <c r="L319" s="153">
        <f t="shared" si="161"/>
        <v>0.29292929292929293</v>
      </c>
      <c r="M319" s="148" t="s">
        <v>534</v>
      </c>
      <c r="N319" s="154">
        <v>44323</v>
      </c>
      <c r="O319" s="1"/>
      <c r="P319" s="1"/>
      <c r="Q319" s="1"/>
      <c r="R319" s="6" t="s">
        <v>725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76">
        <v>158</v>
      </c>
      <c r="B320" s="177">
        <v>44140</v>
      </c>
      <c r="C320" s="177"/>
      <c r="D320" s="178" t="s">
        <v>266</v>
      </c>
      <c r="E320" s="179" t="s">
        <v>564</v>
      </c>
      <c r="F320" s="149">
        <v>925</v>
      </c>
      <c r="G320" s="179"/>
      <c r="H320" s="179">
        <v>1095</v>
      </c>
      <c r="I320" s="181">
        <v>1093</v>
      </c>
      <c r="J320" s="151" t="s">
        <v>752</v>
      </c>
      <c r="K320" s="152">
        <f t="shared" si="160"/>
        <v>170</v>
      </c>
      <c r="L320" s="153">
        <f t="shared" si="161"/>
        <v>0.18378378378378379</v>
      </c>
      <c r="M320" s="148" t="s">
        <v>534</v>
      </c>
      <c r="N320" s="154">
        <v>44201</v>
      </c>
      <c r="O320" s="1"/>
      <c r="P320" s="1"/>
      <c r="Q320" s="1"/>
      <c r="R320" s="6" t="s">
        <v>725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76">
        <v>159</v>
      </c>
      <c r="B321" s="177">
        <v>44140</v>
      </c>
      <c r="C321" s="177"/>
      <c r="D321" s="178" t="s">
        <v>329</v>
      </c>
      <c r="E321" s="179" t="s">
        <v>564</v>
      </c>
      <c r="F321" s="149">
        <v>332.5</v>
      </c>
      <c r="G321" s="179"/>
      <c r="H321" s="179">
        <v>393</v>
      </c>
      <c r="I321" s="181">
        <v>406</v>
      </c>
      <c r="J321" s="151" t="s">
        <v>753</v>
      </c>
      <c r="K321" s="152">
        <f t="shared" si="160"/>
        <v>60.5</v>
      </c>
      <c r="L321" s="153">
        <f t="shared" si="161"/>
        <v>0.18195488721804512</v>
      </c>
      <c r="M321" s="148" t="s">
        <v>534</v>
      </c>
      <c r="N321" s="154">
        <v>44256</v>
      </c>
      <c r="O321" s="1"/>
      <c r="P321" s="1"/>
      <c r="Q321" s="1"/>
      <c r="R321" s="6" t="s">
        <v>725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76">
        <v>160</v>
      </c>
      <c r="B322" s="177">
        <v>44141</v>
      </c>
      <c r="C322" s="177"/>
      <c r="D322" s="178" t="s">
        <v>444</v>
      </c>
      <c r="E322" s="179" t="s">
        <v>564</v>
      </c>
      <c r="F322" s="149">
        <v>231</v>
      </c>
      <c r="G322" s="179"/>
      <c r="H322" s="179">
        <v>281</v>
      </c>
      <c r="I322" s="181">
        <v>281</v>
      </c>
      <c r="J322" s="151" t="s">
        <v>622</v>
      </c>
      <c r="K322" s="152">
        <f t="shared" si="160"/>
        <v>50</v>
      </c>
      <c r="L322" s="153">
        <f t="shared" si="161"/>
        <v>0.21645021645021645</v>
      </c>
      <c r="M322" s="148" t="s">
        <v>534</v>
      </c>
      <c r="N322" s="154">
        <v>44358</v>
      </c>
      <c r="O322" s="1"/>
      <c r="P322" s="1"/>
      <c r="Q322" s="1"/>
      <c r="R322" s="6" t="s">
        <v>725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76">
        <v>161</v>
      </c>
      <c r="B323" s="177">
        <v>44187</v>
      </c>
      <c r="C323" s="177"/>
      <c r="D323" s="178" t="s">
        <v>420</v>
      </c>
      <c r="E323" s="179" t="s">
        <v>564</v>
      </c>
      <c r="F323" s="149">
        <v>190</v>
      </c>
      <c r="G323" s="179"/>
      <c r="H323" s="179">
        <v>239</v>
      </c>
      <c r="I323" s="181">
        <v>239</v>
      </c>
      <c r="J323" s="151" t="s">
        <v>839</v>
      </c>
      <c r="K323" s="152">
        <f t="shared" si="160"/>
        <v>49</v>
      </c>
      <c r="L323" s="153">
        <f t="shared" si="161"/>
        <v>0.25789473684210529</v>
      </c>
      <c r="M323" s="148" t="s">
        <v>534</v>
      </c>
      <c r="N323" s="154">
        <v>44844</v>
      </c>
      <c r="O323" s="1"/>
      <c r="P323" s="1"/>
      <c r="Q323" s="1"/>
      <c r="R323" s="6" t="s">
        <v>725</v>
      </c>
    </row>
    <row r="324" spans="1:26" ht="12.75" customHeight="1">
      <c r="A324" s="176">
        <v>162</v>
      </c>
      <c r="B324" s="177">
        <v>44258</v>
      </c>
      <c r="C324" s="177"/>
      <c r="D324" s="178" t="s">
        <v>750</v>
      </c>
      <c r="E324" s="179" t="s">
        <v>564</v>
      </c>
      <c r="F324" s="149">
        <v>495</v>
      </c>
      <c r="G324" s="179"/>
      <c r="H324" s="179">
        <v>595</v>
      </c>
      <c r="I324" s="181">
        <v>590</v>
      </c>
      <c r="J324" s="151" t="s">
        <v>789</v>
      </c>
      <c r="K324" s="152">
        <f t="shared" si="160"/>
        <v>100</v>
      </c>
      <c r="L324" s="153">
        <f t="shared" si="161"/>
        <v>0.20202020202020202</v>
      </c>
      <c r="M324" s="148" t="s">
        <v>534</v>
      </c>
      <c r="N324" s="154">
        <v>44589</v>
      </c>
      <c r="O324" s="1"/>
      <c r="P324" s="1"/>
      <c r="R324" s="6" t="s">
        <v>725</v>
      </c>
    </row>
    <row r="325" spans="1:26" ht="12.75" customHeight="1">
      <c r="A325" s="176">
        <v>163</v>
      </c>
      <c r="B325" s="177">
        <v>44274</v>
      </c>
      <c r="C325" s="177"/>
      <c r="D325" s="178" t="s">
        <v>329</v>
      </c>
      <c r="E325" s="179" t="s">
        <v>564</v>
      </c>
      <c r="F325" s="149">
        <v>355</v>
      </c>
      <c r="G325" s="179"/>
      <c r="H325" s="179">
        <v>422.5</v>
      </c>
      <c r="I325" s="181">
        <v>420</v>
      </c>
      <c r="J325" s="151" t="s">
        <v>754</v>
      </c>
      <c r="K325" s="152">
        <f t="shared" si="160"/>
        <v>67.5</v>
      </c>
      <c r="L325" s="153">
        <f t="shared" si="161"/>
        <v>0.19014084507042253</v>
      </c>
      <c r="M325" s="148" t="s">
        <v>534</v>
      </c>
      <c r="N325" s="154">
        <v>44361</v>
      </c>
      <c r="O325" s="1"/>
      <c r="R325" s="194" t="s">
        <v>725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76">
        <v>164</v>
      </c>
      <c r="B326" s="177">
        <v>44295</v>
      </c>
      <c r="C326" s="177"/>
      <c r="D326" s="178" t="s">
        <v>755</v>
      </c>
      <c r="E326" s="179" t="s">
        <v>564</v>
      </c>
      <c r="F326" s="149">
        <v>555</v>
      </c>
      <c r="G326" s="179"/>
      <c r="H326" s="179">
        <v>663</v>
      </c>
      <c r="I326" s="181">
        <v>663</v>
      </c>
      <c r="J326" s="151" t="s">
        <v>756</v>
      </c>
      <c r="K326" s="152">
        <f t="shared" si="160"/>
        <v>108</v>
      </c>
      <c r="L326" s="153">
        <f t="shared" si="161"/>
        <v>0.19459459459459461</v>
      </c>
      <c r="M326" s="148" t="s">
        <v>534</v>
      </c>
      <c r="N326" s="154">
        <v>44321</v>
      </c>
      <c r="O326" s="1"/>
      <c r="P326" s="1"/>
      <c r="Q326" s="1"/>
      <c r="R326" s="194" t="s">
        <v>725</v>
      </c>
    </row>
    <row r="327" spans="1:26" ht="12.75" customHeight="1">
      <c r="A327" s="176">
        <v>165</v>
      </c>
      <c r="B327" s="177">
        <v>44308</v>
      </c>
      <c r="C327" s="177"/>
      <c r="D327" s="178" t="s">
        <v>357</v>
      </c>
      <c r="E327" s="179" t="s">
        <v>564</v>
      </c>
      <c r="F327" s="149">
        <v>126.5</v>
      </c>
      <c r="G327" s="179"/>
      <c r="H327" s="179">
        <v>155</v>
      </c>
      <c r="I327" s="181">
        <v>155</v>
      </c>
      <c r="J327" s="151" t="s">
        <v>622</v>
      </c>
      <c r="K327" s="152">
        <f t="shared" si="160"/>
        <v>28.5</v>
      </c>
      <c r="L327" s="153">
        <f t="shared" si="161"/>
        <v>0.22529644268774704</v>
      </c>
      <c r="M327" s="148" t="s">
        <v>534</v>
      </c>
      <c r="N327" s="154">
        <v>44362</v>
      </c>
      <c r="O327" s="1"/>
      <c r="R327" s="194" t="s">
        <v>725</v>
      </c>
    </row>
    <row r="328" spans="1:26" ht="12.75" customHeight="1">
      <c r="A328" s="219">
        <v>166</v>
      </c>
      <c r="B328" s="220">
        <v>44368</v>
      </c>
      <c r="C328" s="220"/>
      <c r="D328" s="221" t="s">
        <v>374</v>
      </c>
      <c r="E328" s="222" t="s">
        <v>564</v>
      </c>
      <c r="F328" s="223">
        <v>287.5</v>
      </c>
      <c r="G328" s="222"/>
      <c r="H328" s="222">
        <v>245</v>
      </c>
      <c r="I328" s="224">
        <v>344</v>
      </c>
      <c r="J328" s="161" t="s">
        <v>785</v>
      </c>
      <c r="K328" s="162">
        <f t="shared" si="160"/>
        <v>-42.5</v>
      </c>
      <c r="L328" s="163">
        <f t="shared" si="161"/>
        <v>-0.14782608695652175</v>
      </c>
      <c r="M328" s="159" t="s">
        <v>546</v>
      </c>
      <c r="N328" s="156">
        <v>44508</v>
      </c>
      <c r="O328" s="1"/>
      <c r="R328" s="194" t="s">
        <v>725</v>
      </c>
    </row>
    <row r="329" spans="1:26" ht="12.75" customHeight="1">
      <c r="A329" s="176">
        <v>167</v>
      </c>
      <c r="B329" s="177">
        <v>44368</v>
      </c>
      <c r="C329" s="177"/>
      <c r="D329" s="178" t="s">
        <v>444</v>
      </c>
      <c r="E329" s="179" t="s">
        <v>564</v>
      </c>
      <c r="F329" s="149">
        <v>241</v>
      </c>
      <c r="G329" s="179"/>
      <c r="H329" s="179">
        <v>298</v>
      </c>
      <c r="I329" s="181">
        <v>320</v>
      </c>
      <c r="J329" s="151" t="s">
        <v>622</v>
      </c>
      <c r="K329" s="152">
        <f t="shared" si="160"/>
        <v>57</v>
      </c>
      <c r="L329" s="153">
        <f t="shared" si="161"/>
        <v>0.23651452282157676</v>
      </c>
      <c r="M329" s="148" t="s">
        <v>534</v>
      </c>
      <c r="N329" s="154">
        <v>44802</v>
      </c>
      <c r="O329" s="41"/>
      <c r="R329" s="194" t="s">
        <v>725</v>
      </c>
    </row>
    <row r="330" spans="1:26" ht="12.75" customHeight="1">
      <c r="A330" s="176">
        <v>168</v>
      </c>
      <c r="B330" s="177">
        <v>44406</v>
      </c>
      <c r="C330" s="177"/>
      <c r="D330" s="178" t="s">
        <v>357</v>
      </c>
      <c r="E330" s="179" t="s">
        <v>564</v>
      </c>
      <c r="F330" s="149">
        <v>162.5</v>
      </c>
      <c r="G330" s="179"/>
      <c r="H330" s="179">
        <v>200</v>
      </c>
      <c r="I330" s="181">
        <v>200</v>
      </c>
      <c r="J330" s="151" t="s">
        <v>622</v>
      </c>
      <c r="K330" s="152">
        <f t="shared" si="160"/>
        <v>37.5</v>
      </c>
      <c r="L330" s="153">
        <f t="shared" si="161"/>
        <v>0.23076923076923078</v>
      </c>
      <c r="M330" s="148" t="s">
        <v>534</v>
      </c>
      <c r="N330" s="154">
        <v>44802</v>
      </c>
      <c r="O330" s="1"/>
      <c r="R330" s="194" t="s">
        <v>725</v>
      </c>
    </row>
    <row r="331" spans="1:26" ht="12.75" customHeight="1">
      <c r="A331" s="176">
        <v>169</v>
      </c>
      <c r="B331" s="177">
        <v>44462</v>
      </c>
      <c r="C331" s="177"/>
      <c r="D331" s="178" t="s">
        <v>761</v>
      </c>
      <c r="E331" s="179" t="s">
        <v>564</v>
      </c>
      <c r="F331" s="149">
        <v>1235</v>
      </c>
      <c r="G331" s="179"/>
      <c r="H331" s="179">
        <v>1505</v>
      </c>
      <c r="I331" s="181">
        <v>1500</v>
      </c>
      <c r="J331" s="151" t="s">
        <v>622</v>
      </c>
      <c r="K331" s="152">
        <f t="shared" si="160"/>
        <v>270</v>
      </c>
      <c r="L331" s="153">
        <f t="shared" si="161"/>
        <v>0.21862348178137653</v>
      </c>
      <c r="M331" s="148" t="s">
        <v>534</v>
      </c>
      <c r="N331" s="154">
        <v>44564</v>
      </c>
      <c r="O331" s="1"/>
      <c r="R331" s="194" t="s">
        <v>725</v>
      </c>
    </row>
    <row r="332" spans="1:26" ht="12.75" customHeight="1">
      <c r="A332" s="206">
        <v>170</v>
      </c>
      <c r="B332" s="207">
        <v>44480</v>
      </c>
      <c r="C332" s="207"/>
      <c r="D332" s="208" t="s">
        <v>763</v>
      </c>
      <c r="E332" s="209" t="s">
        <v>564</v>
      </c>
      <c r="F332" s="54">
        <v>58.75</v>
      </c>
      <c r="G332" s="209"/>
      <c r="H332" s="300"/>
      <c r="I332" s="213"/>
      <c r="J332" s="301" t="s">
        <v>537</v>
      </c>
      <c r="K332" s="206"/>
      <c r="L332" s="207"/>
      <c r="M332" s="207"/>
      <c r="N332" s="208"/>
      <c r="O332" s="41"/>
      <c r="R332" s="194" t="s">
        <v>725</v>
      </c>
    </row>
    <row r="333" spans="1:26" ht="12.75" customHeight="1">
      <c r="A333" s="210">
        <v>171</v>
      </c>
      <c r="B333" s="211">
        <v>44481</v>
      </c>
      <c r="C333" s="211"/>
      <c r="D333" s="212" t="s">
        <v>255</v>
      </c>
      <c r="E333" s="213" t="s">
        <v>564</v>
      </c>
      <c r="F333" s="214" t="s">
        <v>765</v>
      </c>
      <c r="G333" s="213"/>
      <c r="H333" s="213"/>
      <c r="I333" s="213">
        <v>380</v>
      </c>
      <c r="J333" s="215" t="s">
        <v>537</v>
      </c>
      <c r="K333" s="210"/>
      <c r="L333" s="211"/>
      <c r="M333" s="211"/>
      <c r="N333" s="212"/>
      <c r="O333" s="41"/>
      <c r="R333" s="194" t="s">
        <v>725</v>
      </c>
    </row>
    <row r="334" spans="1:26" ht="12.75" customHeight="1">
      <c r="A334" s="176">
        <v>172</v>
      </c>
      <c r="B334" s="177">
        <v>44481</v>
      </c>
      <c r="C334" s="177"/>
      <c r="D334" s="178" t="s">
        <v>380</v>
      </c>
      <c r="E334" s="179" t="s">
        <v>564</v>
      </c>
      <c r="F334" s="149">
        <v>45.5</v>
      </c>
      <c r="G334" s="179"/>
      <c r="H334" s="179">
        <v>56.5</v>
      </c>
      <c r="I334" s="181">
        <v>56</v>
      </c>
      <c r="J334" s="151" t="s">
        <v>862</v>
      </c>
      <c r="K334" s="152">
        <f>H334-F334</f>
        <v>11</v>
      </c>
      <c r="L334" s="153">
        <f>K334/F334</f>
        <v>0.24175824175824176</v>
      </c>
      <c r="M334" s="148" t="s">
        <v>534</v>
      </c>
      <c r="N334" s="154">
        <v>44881</v>
      </c>
      <c r="O334" s="41"/>
      <c r="R334" s="194"/>
    </row>
    <row r="335" spans="1:26" ht="12.75" customHeight="1">
      <c r="A335" s="176">
        <v>173</v>
      </c>
      <c r="B335" s="177">
        <v>44551</v>
      </c>
      <c r="C335" s="177"/>
      <c r="D335" s="178" t="s">
        <v>118</v>
      </c>
      <c r="E335" s="179" t="s">
        <v>564</v>
      </c>
      <c r="F335" s="149">
        <v>2300</v>
      </c>
      <c r="G335" s="179"/>
      <c r="H335" s="179">
        <f>(2820+2200)/2</f>
        <v>2510</v>
      </c>
      <c r="I335" s="181">
        <v>3000</v>
      </c>
      <c r="J335" s="151" t="s">
        <v>797</v>
      </c>
      <c r="K335" s="152">
        <f>H335-F335</f>
        <v>210</v>
      </c>
      <c r="L335" s="153">
        <f>K335/F335</f>
        <v>9.1304347826086957E-2</v>
      </c>
      <c r="M335" s="148" t="s">
        <v>534</v>
      </c>
      <c r="N335" s="154">
        <v>44649</v>
      </c>
      <c r="O335" s="1"/>
      <c r="R335" s="194"/>
    </row>
    <row r="336" spans="1:26" ht="12.75" customHeight="1">
      <c r="A336" s="216">
        <v>174</v>
      </c>
      <c r="B336" s="211">
        <v>44606</v>
      </c>
      <c r="C336" s="216"/>
      <c r="D336" s="216" t="s">
        <v>399</v>
      </c>
      <c r="E336" s="213" t="s">
        <v>564</v>
      </c>
      <c r="F336" s="213" t="s">
        <v>792</v>
      </c>
      <c r="G336" s="213"/>
      <c r="H336" s="213"/>
      <c r="I336" s="213">
        <v>764</v>
      </c>
      <c r="J336" s="213" t="s">
        <v>537</v>
      </c>
      <c r="K336" s="213"/>
      <c r="L336" s="213"/>
      <c r="M336" s="213"/>
      <c r="N336" s="216"/>
      <c r="O336" s="41"/>
      <c r="R336" s="194"/>
    </row>
    <row r="337" spans="1:18" ht="12.75" customHeight="1">
      <c r="A337" s="176">
        <v>175</v>
      </c>
      <c r="B337" s="177">
        <v>44613</v>
      </c>
      <c r="C337" s="177"/>
      <c r="D337" s="178" t="s">
        <v>761</v>
      </c>
      <c r="E337" s="179" t="s">
        <v>564</v>
      </c>
      <c r="F337" s="149">
        <v>1255</v>
      </c>
      <c r="G337" s="179"/>
      <c r="H337" s="179">
        <v>1515</v>
      </c>
      <c r="I337" s="181">
        <v>1510</v>
      </c>
      <c r="J337" s="151" t="s">
        <v>622</v>
      </c>
      <c r="K337" s="152">
        <f>H337-F337</f>
        <v>260</v>
      </c>
      <c r="L337" s="153">
        <f>K337/F337</f>
        <v>0.20717131474103587</v>
      </c>
      <c r="M337" s="148" t="s">
        <v>534</v>
      </c>
      <c r="N337" s="154">
        <v>44834</v>
      </c>
      <c r="O337" s="41"/>
      <c r="R337" s="194"/>
    </row>
    <row r="338" spans="1:18" ht="12.75" customHeight="1">
      <c r="A338">
        <v>176</v>
      </c>
      <c r="B338" s="211">
        <v>44670</v>
      </c>
      <c r="C338" s="211"/>
      <c r="D338" s="216" t="s">
        <v>499</v>
      </c>
      <c r="E338" s="241" t="s">
        <v>564</v>
      </c>
      <c r="F338" s="213" t="s">
        <v>799</v>
      </c>
      <c r="G338" s="213"/>
      <c r="H338" s="213"/>
      <c r="I338" s="213">
        <v>553</v>
      </c>
      <c r="J338" s="213" t="s">
        <v>537</v>
      </c>
      <c r="K338" s="213"/>
      <c r="L338" s="213"/>
      <c r="M338" s="213"/>
      <c r="N338" s="213"/>
      <c r="O338" s="41"/>
      <c r="R338" s="194"/>
    </row>
    <row r="339" spans="1:18" ht="12.75" customHeight="1">
      <c r="A339" s="176">
        <v>177</v>
      </c>
      <c r="B339" s="177">
        <v>44746</v>
      </c>
      <c r="C339" s="177"/>
      <c r="D339" s="178" t="s">
        <v>832</v>
      </c>
      <c r="E339" s="179" t="s">
        <v>564</v>
      </c>
      <c r="F339" s="149">
        <v>207.5</v>
      </c>
      <c r="G339" s="179"/>
      <c r="H339" s="179">
        <v>254</v>
      </c>
      <c r="I339" s="181">
        <v>254</v>
      </c>
      <c r="J339" s="151" t="s">
        <v>622</v>
      </c>
      <c r="K339" s="152">
        <f>H339-F339</f>
        <v>46.5</v>
      </c>
      <c r="L339" s="153">
        <f>K339/F339</f>
        <v>0.22409638554216868</v>
      </c>
      <c r="M339" s="148" t="s">
        <v>534</v>
      </c>
      <c r="N339" s="154">
        <v>44792</v>
      </c>
      <c r="O339" s="1"/>
      <c r="R339" s="194"/>
    </row>
    <row r="340" spans="1:18" ht="12.75" customHeight="1">
      <c r="A340" s="176">
        <v>178</v>
      </c>
      <c r="B340" s="177">
        <v>44775</v>
      </c>
      <c r="C340" s="177"/>
      <c r="D340" s="178" t="s">
        <v>446</v>
      </c>
      <c r="E340" s="179" t="s">
        <v>564</v>
      </c>
      <c r="F340" s="149">
        <v>31.25</v>
      </c>
      <c r="G340" s="179"/>
      <c r="H340" s="179">
        <v>38.75</v>
      </c>
      <c r="I340" s="181">
        <v>38</v>
      </c>
      <c r="J340" s="151" t="s">
        <v>622</v>
      </c>
      <c r="K340" s="152">
        <f>H340-F340</f>
        <v>7.5</v>
      </c>
      <c r="L340" s="153">
        <f>K340/F340</f>
        <v>0.24</v>
      </c>
      <c r="M340" s="148" t="s">
        <v>534</v>
      </c>
      <c r="N340" s="154">
        <v>44844</v>
      </c>
      <c r="O340" s="41"/>
      <c r="R340" s="54"/>
    </row>
    <row r="341" spans="1:18" ht="12.75" customHeight="1">
      <c r="A341" s="210">
        <v>179</v>
      </c>
      <c r="B341" s="211">
        <v>44841</v>
      </c>
      <c r="C341" s="216"/>
      <c r="D341" s="216" t="s">
        <v>837</v>
      </c>
      <c r="E341" s="241" t="s">
        <v>564</v>
      </c>
      <c r="F341" s="213" t="s">
        <v>838</v>
      </c>
      <c r="G341" s="213"/>
      <c r="H341" s="213"/>
      <c r="I341" s="213">
        <v>840</v>
      </c>
      <c r="J341" s="213" t="s">
        <v>537</v>
      </c>
      <c r="K341" s="213"/>
      <c r="L341" s="213"/>
      <c r="M341" s="213"/>
      <c r="N341" s="213"/>
      <c r="O341" s="41"/>
      <c r="Q341" s="197"/>
      <c r="R341" s="54"/>
    </row>
    <row r="342" spans="1:18" ht="12.75" customHeight="1">
      <c r="A342" s="210">
        <v>180</v>
      </c>
      <c r="B342" s="211">
        <v>44844</v>
      </c>
      <c r="C342" s="216"/>
      <c r="D342" s="216" t="s">
        <v>401</v>
      </c>
      <c r="E342" s="241" t="s">
        <v>564</v>
      </c>
      <c r="F342" s="213" t="s">
        <v>840</v>
      </c>
      <c r="G342" s="213"/>
      <c r="H342" s="213"/>
      <c r="I342" s="213">
        <v>291</v>
      </c>
      <c r="J342" s="213" t="s">
        <v>537</v>
      </c>
      <c r="K342" s="213"/>
      <c r="L342" s="213"/>
      <c r="M342" s="213"/>
      <c r="N342" s="213"/>
      <c r="O342" s="41"/>
      <c r="Q342" s="197"/>
      <c r="R342" s="54"/>
    </row>
    <row r="343" spans="1:18" ht="12.75" customHeight="1">
      <c r="A343" s="210">
        <v>181</v>
      </c>
      <c r="B343" s="211">
        <v>44845</v>
      </c>
      <c r="C343" s="216"/>
      <c r="D343" s="216" t="s">
        <v>399</v>
      </c>
      <c r="E343" s="241" t="s">
        <v>564</v>
      </c>
      <c r="F343" s="213" t="s">
        <v>861</v>
      </c>
      <c r="G343" s="213"/>
      <c r="H343" s="213"/>
      <c r="I343" s="213">
        <v>765</v>
      </c>
      <c r="J343" s="213" t="s">
        <v>537</v>
      </c>
      <c r="K343" s="213"/>
      <c r="L343" s="213"/>
      <c r="M343" s="213"/>
      <c r="N343" s="213"/>
      <c r="O343" s="41"/>
      <c r="Q343" s="197"/>
      <c r="R343" s="54"/>
    </row>
    <row r="344" spans="1:18" ht="12.75" customHeight="1">
      <c r="A344" s="279">
        <v>182</v>
      </c>
      <c r="B344" s="211">
        <v>44981</v>
      </c>
      <c r="C344" s="211"/>
      <c r="D344" s="216" t="s">
        <v>818</v>
      </c>
      <c r="E344" s="241" t="s">
        <v>564</v>
      </c>
      <c r="F344" s="241" t="s">
        <v>867</v>
      </c>
      <c r="G344" s="213"/>
      <c r="H344" s="213"/>
      <c r="I344" s="213">
        <v>2080</v>
      </c>
      <c r="J344" s="213" t="s">
        <v>537</v>
      </c>
      <c r="K344" s="213"/>
      <c r="L344" s="213"/>
      <c r="M344" s="213"/>
      <c r="N344" s="213"/>
      <c r="O344" s="41"/>
      <c r="R344" s="54"/>
    </row>
    <row r="345" spans="1:18" ht="12.75" customHeight="1">
      <c r="A345" s="176">
        <v>183</v>
      </c>
      <c r="B345" s="177">
        <v>44986</v>
      </c>
      <c r="C345" s="177"/>
      <c r="D345" s="178" t="s">
        <v>446</v>
      </c>
      <c r="E345" s="179" t="s">
        <v>564</v>
      </c>
      <c r="F345" s="149">
        <v>57.5</v>
      </c>
      <c r="G345" s="179"/>
      <c r="H345" s="179">
        <v>120</v>
      </c>
      <c r="I345" s="181">
        <v>120</v>
      </c>
      <c r="J345" s="151" t="s">
        <v>622</v>
      </c>
      <c r="K345" s="152">
        <f>H345-F345</f>
        <v>62.5</v>
      </c>
      <c r="L345" s="153">
        <f>K345/F345</f>
        <v>1.0869565217391304</v>
      </c>
      <c r="M345" s="148" t="s">
        <v>534</v>
      </c>
      <c r="N345" s="154">
        <v>45415</v>
      </c>
      <c r="O345" s="41"/>
      <c r="R345" s="54"/>
    </row>
    <row r="346" spans="1:18" ht="12.75" customHeight="1">
      <c r="A346" s="279">
        <v>184</v>
      </c>
      <c r="B346" s="211">
        <v>45008</v>
      </c>
      <c r="C346" s="211"/>
      <c r="D346" s="216" t="s">
        <v>459</v>
      </c>
      <c r="E346" s="241" t="s">
        <v>564</v>
      </c>
      <c r="F346" s="241" t="s">
        <v>875</v>
      </c>
      <c r="G346" s="213"/>
      <c r="H346" s="213"/>
      <c r="I346" s="213">
        <v>3523</v>
      </c>
      <c r="J346" s="213" t="s">
        <v>537</v>
      </c>
      <c r="K346" s="213"/>
      <c r="L346" s="213"/>
      <c r="M346" s="213"/>
      <c r="N346" s="213"/>
      <c r="O346" s="41"/>
      <c r="R346" s="54"/>
    </row>
    <row r="347" spans="1:18" ht="12.75" customHeight="1">
      <c r="A347" s="210">
        <v>185</v>
      </c>
      <c r="B347" s="211">
        <v>45027</v>
      </c>
      <c r="C347" s="216"/>
      <c r="D347" s="216" t="s">
        <v>879</v>
      </c>
      <c r="E347" s="241" t="s">
        <v>564</v>
      </c>
      <c r="F347" s="213" t="s">
        <v>880</v>
      </c>
      <c r="G347" s="213"/>
      <c r="H347" s="213"/>
      <c r="I347" s="213">
        <v>810</v>
      </c>
      <c r="J347" s="213" t="s">
        <v>537</v>
      </c>
      <c r="K347" s="213"/>
      <c r="L347" s="213"/>
      <c r="M347" s="213"/>
      <c r="N347" s="213"/>
      <c r="O347" s="41"/>
      <c r="R347" s="54"/>
    </row>
    <row r="348" spans="1:18" ht="12.75" customHeight="1">
      <c r="A348" s="210">
        <v>186</v>
      </c>
      <c r="B348" s="211">
        <v>45050</v>
      </c>
      <c r="C348" s="216"/>
      <c r="D348" s="216" t="s">
        <v>284</v>
      </c>
      <c r="E348" s="241" t="s">
        <v>564</v>
      </c>
      <c r="F348" s="213" t="s">
        <v>925</v>
      </c>
      <c r="G348" s="213"/>
      <c r="H348" s="213"/>
      <c r="I348" s="213">
        <v>5040</v>
      </c>
      <c r="J348" s="213" t="s">
        <v>537</v>
      </c>
      <c r="K348" s="213"/>
      <c r="L348" s="213"/>
      <c r="M348" s="213"/>
      <c r="N348" s="213"/>
      <c r="O348" s="41"/>
      <c r="R348" s="54"/>
    </row>
    <row r="349" spans="1:18" ht="12.75" customHeight="1">
      <c r="A349" s="210">
        <v>187</v>
      </c>
      <c r="B349" s="211">
        <v>45075</v>
      </c>
      <c r="C349" s="216"/>
      <c r="D349" s="216" t="s">
        <v>1080</v>
      </c>
      <c r="E349" s="241" t="s">
        <v>564</v>
      </c>
      <c r="F349" s="213" t="s">
        <v>953</v>
      </c>
      <c r="G349" s="213"/>
      <c r="H349" s="213"/>
      <c r="I349" s="213">
        <v>732</v>
      </c>
      <c r="J349" s="213" t="s">
        <v>537</v>
      </c>
      <c r="K349" s="213"/>
      <c r="L349" s="213"/>
      <c r="M349" s="213"/>
      <c r="N349" s="213"/>
      <c r="O349" s="41"/>
      <c r="R349" s="54"/>
    </row>
    <row r="350" spans="1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1:18" ht="12.75" customHeight="1">
      <c r="B351" s="195" t="s">
        <v>757</v>
      </c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1:18" ht="12.75" customHeight="1">
      <c r="A352" s="196"/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1:18" ht="12.75" customHeight="1">
      <c r="A353" s="196"/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1:18" ht="12.75" customHeight="1">
      <c r="A354" s="53"/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1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1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1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1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1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1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1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1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1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1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1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1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1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1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2.7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  <row r="508" spans="6:18" ht="12.75" customHeight="1">
      <c r="F508" s="54"/>
      <c r="G508" s="54"/>
      <c r="H508" s="54"/>
      <c r="I508" s="54"/>
      <c r="J508" s="41"/>
      <c r="K508" s="54"/>
      <c r="L508" s="54"/>
      <c r="M508" s="54"/>
      <c r="O508" s="41"/>
      <c r="R508" s="54"/>
    </row>
    <row r="509" spans="6:18" ht="12.75" customHeight="1">
      <c r="F509" s="54"/>
      <c r="G509" s="54"/>
      <c r="H509" s="54"/>
      <c r="I509" s="54"/>
      <c r="J509" s="41"/>
      <c r="K509" s="54"/>
      <c r="L509" s="54"/>
      <c r="M509" s="54"/>
      <c r="O509" s="41"/>
      <c r="R509" s="54"/>
    </row>
    <row r="510" spans="6:18" ht="12.75" customHeight="1">
      <c r="F510" s="54"/>
      <c r="G510" s="54"/>
      <c r="H510" s="54"/>
      <c r="I510" s="54"/>
      <c r="J510" s="41"/>
      <c r="K510" s="54"/>
      <c r="L510" s="54"/>
      <c r="M510" s="54"/>
      <c r="O510" s="41"/>
      <c r="R510" s="54"/>
    </row>
    <row r="511" spans="6:18" ht="12.75" customHeight="1">
      <c r="F511" s="54"/>
      <c r="G511" s="54"/>
      <c r="H511" s="54"/>
      <c r="I511" s="54"/>
      <c r="J511" s="41"/>
      <c r="K511" s="54"/>
      <c r="L511" s="54"/>
      <c r="M511" s="54"/>
      <c r="O511" s="41"/>
      <c r="R511" s="54"/>
    </row>
    <row r="512" spans="6:18" ht="12.75" customHeight="1">
      <c r="F512" s="54"/>
      <c r="G512" s="54"/>
      <c r="H512" s="54"/>
      <c r="I512" s="54"/>
      <c r="J512" s="41"/>
      <c r="K512" s="54"/>
      <c r="L512" s="54"/>
      <c r="M512" s="54"/>
      <c r="O512" s="41"/>
      <c r="R512" s="54"/>
    </row>
    <row r="513" spans="6:18" ht="12.75" customHeight="1">
      <c r="F513" s="54"/>
      <c r="G513" s="54"/>
      <c r="H513" s="54"/>
      <c r="I513" s="54"/>
      <c r="J513" s="41"/>
      <c r="K513" s="54"/>
      <c r="L513" s="54"/>
      <c r="M513" s="54"/>
      <c r="O513" s="41"/>
      <c r="R513" s="54"/>
    </row>
    <row r="514" spans="6:18" ht="12.75" customHeight="1">
      <c r="F514" s="54"/>
      <c r="G514" s="54"/>
      <c r="H514" s="54"/>
      <c r="I514" s="54"/>
      <c r="J514" s="41"/>
      <c r="K514" s="54"/>
      <c r="L514" s="54"/>
      <c r="M514" s="54"/>
      <c r="O514" s="41"/>
      <c r="R514" s="54"/>
    </row>
    <row r="515" spans="6:18" ht="12.75" customHeight="1">
      <c r="F515" s="54"/>
      <c r="G515" s="54"/>
      <c r="H515" s="54"/>
      <c r="I515" s="54"/>
      <c r="J515" s="41"/>
      <c r="K515" s="54"/>
      <c r="L515" s="54"/>
      <c r="M515" s="54"/>
      <c r="O515" s="41"/>
      <c r="R515" s="54"/>
    </row>
    <row r="516" spans="6:18" ht="12.75" customHeight="1">
      <c r="F516" s="54"/>
      <c r="G516" s="54"/>
      <c r="H516" s="54"/>
      <c r="I516" s="54"/>
      <c r="J516" s="41"/>
      <c r="K516" s="54"/>
      <c r="L516" s="54"/>
      <c r="M516" s="54"/>
      <c r="O516" s="41"/>
      <c r="R516" s="54"/>
    </row>
    <row r="517" spans="6:18" ht="12.75" customHeight="1">
      <c r="F517" s="54"/>
      <c r="G517" s="54"/>
      <c r="H517" s="54"/>
      <c r="I517" s="54"/>
      <c r="J517" s="41"/>
      <c r="K517" s="54"/>
      <c r="L517" s="54"/>
      <c r="M517" s="54"/>
      <c r="O517" s="41"/>
      <c r="R517" s="54"/>
    </row>
    <row r="518" spans="6:18" ht="12.75" customHeight="1">
      <c r="F518" s="54"/>
      <c r="G518" s="54"/>
      <c r="H518" s="54"/>
      <c r="I518" s="54"/>
      <c r="J518" s="41"/>
      <c r="K518" s="54"/>
      <c r="L518" s="54"/>
      <c r="M518" s="54"/>
      <c r="O518" s="41"/>
      <c r="R518" s="54"/>
    </row>
    <row r="519" spans="6:18" ht="12.75" customHeight="1">
      <c r="F519" s="54"/>
      <c r="G519" s="54"/>
      <c r="H519" s="54"/>
      <c r="I519" s="54"/>
      <c r="J519" s="41"/>
      <c r="K519" s="54"/>
      <c r="L519" s="54"/>
      <c r="M519" s="54"/>
      <c r="O519" s="41"/>
      <c r="R519" s="54"/>
    </row>
    <row r="520" spans="6:18" ht="12.75" customHeight="1">
      <c r="F520" s="54"/>
      <c r="G520" s="54"/>
      <c r="H520" s="54"/>
      <c r="I520" s="54"/>
      <c r="J520" s="41"/>
      <c r="K520" s="54"/>
      <c r="L520" s="54"/>
      <c r="M520" s="54"/>
      <c r="O520" s="41"/>
      <c r="R520" s="54"/>
    </row>
    <row r="521" spans="6:18" ht="12.75" customHeight="1">
      <c r="F521" s="54"/>
      <c r="G521" s="54"/>
      <c r="H521" s="54"/>
      <c r="I521" s="54"/>
      <c r="J521" s="41"/>
      <c r="K521" s="54"/>
      <c r="L521" s="54"/>
      <c r="M521" s="54"/>
      <c r="O521" s="41"/>
      <c r="R521" s="54"/>
    </row>
    <row r="522" spans="6:18" ht="12.75" customHeight="1">
      <c r="F522" s="54"/>
      <c r="G522" s="54"/>
      <c r="H522" s="54"/>
      <c r="I522" s="54"/>
      <c r="J522" s="41"/>
      <c r="K522" s="54"/>
      <c r="L522" s="54"/>
      <c r="M522" s="54"/>
      <c r="O522" s="41"/>
      <c r="R522" s="54"/>
    </row>
    <row r="523" spans="6:18" ht="12.75" customHeight="1">
      <c r="F523" s="54"/>
      <c r="G523" s="54"/>
      <c r="H523" s="54"/>
      <c r="I523" s="54"/>
      <c r="J523" s="41"/>
      <c r="K523" s="54"/>
      <c r="L523" s="54"/>
      <c r="M523" s="54"/>
      <c r="O523" s="41"/>
      <c r="R523" s="54"/>
    </row>
    <row r="524" spans="6:18" ht="12.75" customHeight="1">
      <c r="F524" s="54"/>
      <c r="G524" s="54"/>
      <c r="H524" s="54"/>
      <c r="I524" s="54"/>
      <c r="J524" s="41"/>
      <c r="K524" s="54"/>
      <c r="L524" s="54"/>
      <c r="M524" s="54"/>
      <c r="O524" s="41"/>
      <c r="R524" s="54"/>
    </row>
    <row r="525" spans="6:18" ht="12.75" customHeight="1">
      <c r="F525" s="54"/>
      <c r="G525" s="54"/>
      <c r="H525" s="54"/>
      <c r="I525" s="54"/>
      <c r="J525" s="41"/>
      <c r="K525" s="54"/>
      <c r="L525" s="54"/>
      <c r="M525" s="54"/>
      <c r="O525" s="41"/>
      <c r="R525" s="54"/>
    </row>
    <row r="526" spans="6:18" ht="12.75" customHeight="1">
      <c r="F526" s="54"/>
      <c r="G526" s="54"/>
      <c r="H526" s="54"/>
      <c r="I526" s="54"/>
      <c r="J526" s="41"/>
      <c r="K526" s="54"/>
      <c r="L526" s="54"/>
      <c r="M526" s="54"/>
      <c r="O526" s="41"/>
      <c r="R526" s="54"/>
    </row>
    <row r="527" spans="6:18" ht="15" customHeight="1">
      <c r="F527" s="54"/>
      <c r="G527" s="54"/>
      <c r="H527" s="54"/>
      <c r="I527" s="54"/>
      <c r="J527" s="41"/>
      <c r="K527" s="54"/>
      <c r="L527" s="54"/>
      <c r="M527" s="54"/>
      <c r="O527" s="41"/>
      <c r="R527" s="54"/>
    </row>
  </sheetData>
  <autoFilter ref="R1:R350"/>
  <mergeCells count="11">
    <mergeCell ref="M102:M103"/>
    <mergeCell ref="O102:O103"/>
    <mergeCell ref="P102:P103"/>
    <mergeCell ref="A96:A97"/>
    <mergeCell ref="B96:B97"/>
    <mergeCell ref="J96:J97"/>
    <mergeCell ref="B102:B103"/>
    <mergeCell ref="A102:A103"/>
    <mergeCell ref="J102:J103"/>
    <mergeCell ref="O96:O97"/>
    <mergeCell ref="P96:P97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2023-06-01T02:41:54Z</dcterms:modified>
</cp:coreProperties>
</file>